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drawings/drawing3.xml" ContentType="application/vnd.openxmlformats-officedocument.drawingml.chartshapes+xml"/>
  <Override PartName="/xl/charts/chart10.xml" ContentType="application/vnd.openxmlformats-officedocument.drawingml.chart+xml"/>
  <Override PartName="/xl/drawings/drawing4.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licers/slicer2.xml" ContentType="application/vnd.ms-excel.slicer+xml"/>
  <Override PartName="/xl/charts/chart21.xml" ContentType="application/vnd.openxmlformats-officedocument.drawingml.chart+xml"/>
  <Override PartName="/xl/drawings/drawing6.xml" ContentType="application/vnd.openxmlformats-officedocument.drawingml.chartshapes+xml"/>
  <Override PartName="/xl/charts/chart22.xml" ContentType="application/vnd.openxmlformats-officedocument.drawingml.chart+xml"/>
  <Override PartName="/xl/drawings/drawing7.xml" ContentType="application/vnd.openxmlformats-officedocument.drawingml.chartshapes+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9.xml" ContentType="application/vnd.openxmlformats-officedocument.drawing+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charts/chart39.xml" ContentType="application/vnd.openxmlformats-officedocument.drawingml.chart+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0.xml" ContentType="application/vnd.openxmlformats-officedocument.drawing+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charts/style45.xml" ContentType="application/vnd.ms-office.chartstyle+xml"/>
  <Override PartName="/xl/charts/colors45.xml" ContentType="application/vnd.ms-office.chartcolorstyle+xml"/>
  <Override PartName="/xl/charts/chart48.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2610FC54-EDD3-4384-A58A-C674F9196E7F}" xr6:coauthVersionLast="47" xr6:coauthVersionMax="47" xr10:uidLastSave="{00000000-0000-0000-0000-000000000000}"/>
  <bookViews>
    <workbookView xWindow="-120" yWindow="-120" windowWidth="20730" windowHeight="11160" activeTab="2" xr2:uid="{32BA4EC1-EA10-465B-AD25-07B9F6F53AAF}"/>
  </bookViews>
  <sheets>
    <sheet name="Sheet1  Mobile sales dataset" sheetId="1" r:id="rId1"/>
    <sheet name="Mobile sale Dashboard" sheetId="24" r:id="rId2"/>
    <sheet name="Analysis by Muskaan" sheetId="17" r:id="rId3"/>
    <sheet name="By Akanksha" sheetId="21" r:id="rId4"/>
    <sheet name="by Akshat" sheetId="22" r:id="rId5"/>
    <sheet name="by Disha" sheetId="23" r:id="rId6"/>
  </sheets>
  <definedNames>
    <definedName name="_xlchart.v1.0" hidden="1">'Analysis by Muskaan'!$D$37:$D$41</definedName>
    <definedName name="_xlchart.v1.1" hidden="1">'Analysis by Muskaan'!$E$36</definedName>
    <definedName name="_xlchart.v1.10" hidden="1">'Analysis by Muskaan'!$E$36</definedName>
    <definedName name="_xlchart.v1.11" hidden="1">'Analysis by Muskaan'!$E$37:$E$41</definedName>
    <definedName name="_xlchart.v1.2" hidden="1">'Analysis by Muskaan'!$E$37:$E$41</definedName>
    <definedName name="_xlchart.v1.9" hidden="1">'Analysis by Muskaan'!$D$37:$D$41</definedName>
    <definedName name="_xlchart.v5.3" hidden="1">'Analysis by Muskaan'!$D$59:$D$76</definedName>
    <definedName name="_xlchart.v5.4" hidden="1">'Analysis by Muskaan'!$E$58</definedName>
    <definedName name="_xlchart.v5.5" hidden="1">'Analysis by Muskaan'!$E$59:$E$76</definedName>
    <definedName name="_xlchart.v5.6" hidden="1">'Analysis by Muskaan'!$D$59:$D$76</definedName>
    <definedName name="_xlchart.v5.7" hidden="1">'Analysis by Muskaan'!$E$58</definedName>
    <definedName name="_xlchart.v5.8" hidden="1">'Analysis by Muskaan'!$E$59:$E$76</definedName>
    <definedName name="Slicer_Product1">#N/A</definedName>
    <definedName name="Slicer_Product2">#N/A</definedName>
    <definedName name="Slicer_Years__Date">#N/A</definedName>
    <definedName name="Slicer_Years__Date1">#N/A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9" i="17" l="1" a="1"/>
  <c r="G149" i="17" s="1"/>
  <c r="F133" i="17"/>
  <c r="F134" i="17"/>
  <c r="F135" i="17"/>
  <c r="F136" i="17"/>
  <c r="F137" i="17"/>
  <c r="F138" i="17"/>
  <c r="F139" i="17"/>
  <c r="F140" i="17"/>
  <c r="F141" i="17"/>
  <c r="F142" i="17"/>
  <c r="F143" i="17"/>
  <c r="F144" i="17"/>
  <c r="F145" i="17"/>
  <c r="F146" i="17"/>
  <c r="F147" i="17"/>
  <c r="F148" i="17"/>
  <c r="F149" i="17"/>
  <c r="F132" i="17"/>
  <c r="E60" i="17"/>
  <c r="E61" i="17"/>
  <c r="E62" i="17"/>
  <c r="E63" i="17"/>
  <c r="E64" i="17"/>
  <c r="E65" i="17"/>
  <c r="E66" i="17"/>
  <c r="E67" i="17"/>
  <c r="E68" i="17"/>
  <c r="E69" i="17"/>
  <c r="E70" i="17"/>
  <c r="E71" i="17"/>
  <c r="E72" i="17"/>
  <c r="E73" i="17"/>
  <c r="E74" i="17"/>
  <c r="E75" i="17"/>
  <c r="E76" i="17"/>
  <c r="D60" i="17"/>
  <c r="D61" i="17"/>
  <c r="D62" i="17"/>
  <c r="D63" i="17"/>
  <c r="D64" i="17"/>
  <c r="D65" i="17"/>
  <c r="D66" i="17"/>
  <c r="D67" i="17"/>
  <c r="D68" i="17"/>
  <c r="D69" i="17"/>
  <c r="D70" i="17"/>
  <c r="D71" i="17"/>
  <c r="D72" i="17"/>
  <c r="D73" i="17"/>
  <c r="D74" i="17"/>
  <c r="D75" i="17"/>
  <c r="D76" i="17"/>
  <c r="D59" i="17"/>
  <c r="E59" i="17"/>
  <c r="F244" i="17" l="1"/>
  <c r="F242" i="17"/>
  <c r="F243" i="17"/>
  <c r="F245" i="17"/>
  <c r="F246" i="17"/>
  <c r="F241" i="17"/>
  <c r="G133" i="17" a="1"/>
  <c r="G133" i="17" s="1"/>
  <c r="G134" i="17" a="1"/>
  <c r="G134" i="17" s="1"/>
  <c r="G135" i="17" a="1"/>
  <c r="G135" i="17" s="1"/>
  <c r="G136" i="17" a="1"/>
  <c r="G136" i="17" s="1"/>
  <c r="G137" i="17" a="1"/>
  <c r="G137" i="17" s="1"/>
  <c r="G138" i="17" a="1"/>
  <c r="G138" i="17" s="1"/>
  <c r="G139" i="17" a="1"/>
  <c r="G139" i="17" s="1"/>
  <c r="G140" i="17" a="1"/>
  <c r="G140" i="17" s="1"/>
  <c r="G141" i="17" a="1"/>
  <c r="G141" i="17" s="1"/>
  <c r="G142" i="17" a="1"/>
  <c r="G142" i="17" s="1"/>
  <c r="G143" i="17" a="1"/>
  <c r="G143" i="17" s="1"/>
  <c r="G144" i="17" a="1"/>
  <c r="G144" i="17" s="1"/>
  <c r="G145" i="17" a="1"/>
  <c r="G145" i="17" s="1"/>
  <c r="G146" i="17" a="1"/>
  <c r="G146" i="17" s="1"/>
  <c r="G147" i="17" a="1"/>
  <c r="G147" i="17" s="1"/>
  <c r="G148" i="17" a="1"/>
  <c r="G148" i="17" s="1"/>
  <c r="G132" i="17" a="1"/>
  <c r="G132" i="17" s="1"/>
  <c r="F32" i="22" l="1"/>
  <c r="F30" i="22"/>
  <c r="F26" i="22"/>
  <c r="C82" i="21" l="1"/>
  <c r="D82" i="21" s="1"/>
  <c r="D83" i="21"/>
  <c r="E83" i="21"/>
  <c r="D84" i="21"/>
  <c r="E84" i="21"/>
  <c r="D85" i="21"/>
  <c r="E85" i="21"/>
  <c r="D86" i="21"/>
  <c r="E86" i="21"/>
  <c r="D87" i="21"/>
  <c r="E87" i="21"/>
  <c r="D88" i="21"/>
  <c r="E88" i="21"/>
  <c r="D89" i="21"/>
  <c r="E89" i="21"/>
  <c r="D90" i="21"/>
  <c r="E90" i="21"/>
  <c r="D91" i="21"/>
  <c r="E91" i="21"/>
  <c r="D92" i="21"/>
  <c r="E92" i="21"/>
  <c r="D93" i="21"/>
  <c r="E93" i="21"/>
  <c r="D94" i="21"/>
  <c r="E94" i="21"/>
  <c r="D95" i="21"/>
  <c r="E95" i="21"/>
  <c r="D96" i="21"/>
  <c r="E96" i="21"/>
  <c r="D97" i="21"/>
  <c r="E97" i="21"/>
  <c r="D98" i="21"/>
  <c r="E98" i="21"/>
  <c r="D99" i="21"/>
  <c r="E99" i="21"/>
  <c r="D100" i="21"/>
  <c r="E100" i="21"/>
  <c r="D101" i="21"/>
  <c r="E101" i="21"/>
  <c r="D102" i="21"/>
  <c r="E102" i="21"/>
  <c r="D103" i="21"/>
  <c r="E103" i="21"/>
  <c r="D104" i="21"/>
  <c r="E104" i="21"/>
  <c r="D105" i="21"/>
  <c r="E105" i="21"/>
  <c r="D106" i="21"/>
  <c r="E106" i="21"/>
  <c r="D107" i="21"/>
  <c r="E107" i="21"/>
  <c r="D108" i="21"/>
  <c r="E108" i="21"/>
  <c r="D109" i="21"/>
  <c r="E109" i="21"/>
  <c r="D110" i="21"/>
  <c r="E110" i="21"/>
  <c r="D111" i="21"/>
  <c r="E111" i="21"/>
  <c r="D112" i="21"/>
  <c r="E112" i="21"/>
  <c r="D113" i="21"/>
  <c r="E113" i="21"/>
  <c r="D114" i="21"/>
  <c r="E114" i="21"/>
  <c r="D115" i="21"/>
  <c r="E115" i="21"/>
  <c r="D116" i="21"/>
  <c r="E116" i="21"/>
  <c r="D117" i="21"/>
  <c r="E117" i="21"/>
  <c r="D118" i="21"/>
  <c r="E118" i="21"/>
  <c r="D119" i="21"/>
  <c r="E119" i="21"/>
  <c r="D120" i="21"/>
  <c r="E120" i="21"/>
  <c r="D121" i="21"/>
  <c r="E121" i="21"/>
  <c r="D122" i="21"/>
  <c r="E122" i="21"/>
  <c r="D123" i="21"/>
  <c r="E123" i="21"/>
  <c r="D124" i="21"/>
  <c r="E124" i="21"/>
  <c r="D125" i="21"/>
  <c r="E125" i="21"/>
  <c r="D126" i="21"/>
  <c r="E126" i="21"/>
  <c r="D127" i="21"/>
  <c r="E127" i="21"/>
  <c r="D128" i="21"/>
  <c r="E128" i="21"/>
  <c r="D129" i="21"/>
  <c r="E129" i="21"/>
  <c r="D130" i="21"/>
  <c r="E130" i="21"/>
  <c r="D131" i="21"/>
  <c r="E131" i="21"/>
  <c r="D132" i="21"/>
  <c r="E132" i="21"/>
  <c r="D133" i="21"/>
  <c r="E133" i="21"/>
  <c r="D134" i="21"/>
  <c r="E134" i="21"/>
  <c r="D135" i="21"/>
  <c r="E135" i="21"/>
  <c r="D136" i="21"/>
  <c r="E136" i="21"/>
  <c r="D137" i="21"/>
  <c r="E137" i="21"/>
  <c r="D138" i="21"/>
  <c r="E138" i="21"/>
  <c r="D139" i="21"/>
  <c r="E139" i="21"/>
  <c r="D140" i="21"/>
  <c r="E140" i="21"/>
  <c r="D141" i="21"/>
  <c r="E141" i="21"/>
  <c r="D142" i="21"/>
  <c r="E142" i="21"/>
  <c r="D143" i="21"/>
  <c r="E143" i="21"/>
  <c r="D144" i="21"/>
  <c r="E144" i="21"/>
  <c r="D145" i="21"/>
  <c r="E145" i="21"/>
  <c r="D146" i="21"/>
  <c r="E146" i="21"/>
  <c r="D147" i="21"/>
  <c r="E147" i="21"/>
  <c r="D148" i="21"/>
  <c r="E148" i="21"/>
  <c r="D149" i="21"/>
  <c r="E149" i="21"/>
  <c r="D150" i="21"/>
  <c r="E150" i="21"/>
  <c r="D151" i="21"/>
  <c r="E151" i="21"/>
  <c r="D152" i="21"/>
  <c r="E152" i="21"/>
  <c r="D153" i="21"/>
  <c r="E153" i="21"/>
  <c r="D154" i="21"/>
  <c r="E154" i="21"/>
  <c r="D155" i="21"/>
  <c r="E155" i="21"/>
  <c r="D156" i="21"/>
  <c r="E156" i="21"/>
  <c r="D157" i="21"/>
  <c r="E157" i="21"/>
  <c r="D158" i="21"/>
  <c r="E158" i="21"/>
  <c r="D159" i="21"/>
  <c r="E159" i="21"/>
  <c r="D160" i="21"/>
  <c r="E160" i="21"/>
  <c r="D161" i="21"/>
  <c r="E161" i="21"/>
  <c r="D162" i="21"/>
  <c r="E162" i="21"/>
  <c r="D163" i="21"/>
  <c r="E163" i="21"/>
  <c r="D164" i="21"/>
  <c r="E164" i="21"/>
  <c r="D165" i="21"/>
  <c r="E165" i="21"/>
  <c r="D166" i="21"/>
  <c r="E166" i="21"/>
  <c r="D167" i="21"/>
  <c r="E167" i="21"/>
  <c r="D168" i="21"/>
  <c r="E168" i="21"/>
  <c r="D169" i="21"/>
  <c r="E169" i="21"/>
  <c r="D170" i="21"/>
  <c r="E170" i="21"/>
  <c r="D171" i="21"/>
  <c r="E171" i="21"/>
  <c r="D172" i="21"/>
  <c r="E172" i="21"/>
  <c r="D173" i="21"/>
  <c r="E173" i="21"/>
  <c r="D174" i="21"/>
  <c r="E174" i="21"/>
  <c r="D175" i="21"/>
  <c r="E175" i="21"/>
  <c r="D176" i="21"/>
  <c r="E176" i="21"/>
  <c r="D177" i="21"/>
  <c r="E177" i="21"/>
  <c r="D178" i="21"/>
  <c r="E178" i="21"/>
  <c r="D179" i="21"/>
  <c r="E179" i="21"/>
  <c r="D180" i="21"/>
  <c r="E180" i="21"/>
  <c r="D181" i="21"/>
  <c r="E181" i="21"/>
  <c r="D182" i="21"/>
  <c r="E182" i="21"/>
  <c r="D183" i="21"/>
  <c r="E183" i="21"/>
  <c r="D184" i="21"/>
  <c r="E184" i="21"/>
  <c r="D185" i="21"/>
  <c r="E185" i="21"/>
  <c r="D186" i="21"/>
  <c r="E186" i="21"/>
  <c r="D187" i="21"/>
  <c r="E187" i="21"/>
  <c r="D188" i="21"/>
  <c r="E188" i="21"/>
  <c r="D189" i="21"/>
  <c r="E189" i="21"/>
  <c r="D190" i="21"/>
  <c r="E190" i="21"/>
  <c r="D191" i="21"/>
  <c r="E191" i="21"/>
  <c r="D192" i="21"/>
  <c r="E192" i="21"/>
  <c r="D193" i="21"/>
  <c r="E193" i="21"/>
  <c r="D194" i="21"/>
  <c r="E194" i="21"/>
  <c r="D195" i="21"/>
  <c r="E195" i="21"/>
  <c r="D196" i="21"/>
  <c r="E196" i="21"/>
  <c r="D197" i="21"/>
  <c r="E197" i="21"/>
  <c r="D198" i="21"/>
  <c r="E198" i="21"/>
  <c r="D199" i="21"/>
  <c r="E199" i="21"/>
  <c r="D200" i="21"/>
  <c r="E200" i="21"/>
  <c r="D201" i="21"/>
  <c r="E201" i="21"/>
  <c r="D202" i="21"/>
  <c r="E202" i="21"/>
  <c r="D203" i="21"/>
  <c r="E203" i="21"/>
  <c r="D204" i="21"/>
  <c r="E204" i="21"/>
  <c r="D205" i="21"/>
  <c r="E205" i="21"/>
  <c r="D206" i="21"/>
  <c r="E206" i="21"/>
  <c r="D207" i="21"/>
  <c r="E207" i="21"/>
  <c r="D208" i="21"/>
  <c r="E208" i="21"/>
  <c r="D209" i="21"/>
  <c r="E209" i="21"/>
  <c r="D210" i="21"/>
  <c r="E210" i="21"/>
  <c r="D211" i="21"/>
  <c r="E211" i="21"/>
  <c r="D212" i="21"/>
  <c r="E212" i="21"/>
  <c r="D213" i="21"/>
  <c r="E213" i="21"/>
  <c r="D214" i="21"/>
  <c r="E214" i="21"/>
  <c r="D215" i="21"/>
  <c r="E215" i="21"/>
  <c r="D216" i="21"/>
  <c r="E216" i="21"/>
  <c r="D217" i="21"/>
  <c r="E217" i="21"/>
  <c r="D218" i="21"/>
  <c r="E218" i="21"/>
  <c r="D219" i="21"/>
  <c r="E219" i="21"/>
  <c r="D220" i="21"/>
  <c r="E220" i="21"/>
  <c r="D221" i="21"/>
  <c r="E221" i="21"/>
  <c r="D222" i="21"/>
  <c r="E222" i="21"/>
  <c r="D223" i="21"/>
  <c r="E223" i="21"/>
  <c r="D224" i="21"/>
  <c r="E224" i="21"/>
  <c r="D225" i="21"/>
  <c r="E225" i="21"/>
  <c r="D226" i="21"/>
  <c r="E226" i="21"/>
  <c r="D227" i="21"/>
  <c r="E227" i="21"/>
  <c r="D228" i="21"/>
  <c r="E228" i="21"/>
  <c r="D229" i="21"/>
  <c r="E229" i="21"/>
  <c r="D230" i="21"/>
  <c r="E230" i="21"/>
  <c r="D231" i="21"/>
  <c r="E231" i="21"/>
  <c r="D232" i="21"/>
  <c r="E232" i="21"/>
  <c r="D233" i="21"/>
  <c r="E233" i="21"/>
  <c r="D234" i="21"/>
  <c r="E234" i="21"/>
  <c r="D235" i="21"/>
  <c r="E235" i="21"/>
  <c r="D236" i="21"/>
  <c r="E236" i="21"/>
  <c r="D237" i="21"/>
  <c r="E237" i="21"/>
  <c r="D238" i="21"/>
  <c r="E238" i="21"/>
  <c r="D239" i="21"/>
  <c r="E239" i="21"/>
  <c r="D240" i="21"/>
  <c r="E240" i="21"/>
  <c r="D241" i="21"/>
  <c r="E241" i="21"/>
  <c r="D242" i="21"/>
  <c r="E242" i="21"/>
  <c r="D243" i="21"/>
  <c r="E243" i="21"/>
  <c r="D244" i="21"/>
  <c r="E244" i="21"/>
  <c r="D245" i="21"/>
  <c r="E245" i="21"/>
  <c r="D246" i="21"/>
  <c r="E246" i="21"/>
  <c r="D247" i="21"/>
  <c r="E247" i="21"/>
  <c r="D248" i="21"/>
  <c r="E248" i="21"/>
  <c r="D249" i="21"/>
  <c r="E249" i="21"/>
  <c r="D250" i="21"/>
  <c r="E250" i="21"/>
  <c r="D251" i="21"/>
  <c r="E251" i="21"/>
  <c r="D252" i="21"/>
  <c r="E252" i="21"/>
  <c r="D253" i="21"/>
  <c r="E253" i="21"/>
  <c r="D254" i="21"/>
  <c r="E254" i="21"/>
  <c r="D255" i="21"/>
  <c r="E255" i="21"/>
  <c r="D256" i="21"/>
  <c r="E256" i="21"/>
  <c r="D257" i="21"/>
  <c r="E257" i="21"/>
  <c r="D258" i="21"/>
  <c r="E258" i="21"/>
  <c r="D259" i="21"/>
  <c r="E259" i="21"/>
  <c r="D260" i="21"/>
  <c r="E260" i="21"/>
  <c r="D261" i="21"/>
  <c r="E261" i="21"/>
  <c r="D262" i="21"/>
  <c r="E262" i="21"/>
  <c r="D263" i="21"/>
  <c r="E263" i="21"/>
  <c r="D264" i="21"/>
  <c r="E264" i="21"/>
  <c r="D265" i="21"/>
  <c r="E265" i="21"/>
  <c r="D266" i="21"/>
  <c r="E266" i="21"/>
  <c r="D267" i="21"/>
  <c r="E267" i="21"/>
  <c r="D268" i="21"/>
  <c r="E268" i="21"/>
  <c r="D269" i="21"/>
  <c r="E269" i="21"/>
  <c r="D270" i="21"/>
  <c r="E270" i="21"/>
  <c r="D271" i="21"/>
  <c r="E271" i="21"/>
  <c r="D272" i="21"/>
  <c r="E272" i="21"/>
  <c r="D273" i="21"/>
  <c r="E273" i="21"/>
  <c r="D274" i="21"/>
  <c r="E274" i="21"/>
  <c r="D275" i="21"/>
  <c r="E275" i="21"/>
  <c r="D276" i="21"/>
  <c r="E276" i="21"/>
  <c r="D277" i="21"/>
  <c r="E277" i="21"/>
  <c r="D278" i="21"/>
  <c r="E278" i="21"/>
  <c r="D279" i="21"/>
  <c r="E279" i="21"/>
  <c r="D280" i="21"/>
  <c r="E280" i="21"/>
  <c r="D281" i="21"/>
  <c r="E281" i="21"/>
  <c r="D282" i="21"/>
  <c r="E282" i="21"/>
  <c r="D283" i="21"/>
  <c r="E283" i="21"/>
  <c r="D284" i="21"/>
  <c r="E284" i="21"/>
  <c r="D285" i="21"/>
  <c r="E285" i="21"/>
  <c r="D286" i="21"/>
  <c r="E286" i="21"/>
  <c r="D287" i="21"/>
  <c r="E287" i="21"/>
  <c r="D288" i="21"/>
  <c r="E288" i="21"/>
  <c r="D289" i="21"/>
  <c r="E289" i="21"/>
  <c r="D290" i="21"/>
  <c r="E290" i="21"/>
  <c r="D291" i="21"/>
  <c r="E291" i="21"/>
  <c r="D292" i="21"/>
  <c r="E292" i="21"/>
  <c r="D293" i="21"/>
  <c r="E293" i="21"/>
  <c r="D294" i="21"/>
  <c r="E294" i="21"/>
  <c r="D295" i="21"/>
  <c r="E295" i="21"/>
  <c r="D296" i="21"/>
  <c r="E296" i="21"/>
  <c r="D297" i="21"/>
  <c r="E297" i="21"/>
  <c r="D298" i="21"/>
  <c r="E298" i="21"/>
  <c r="D299" i="21"/>
  <c r="E299" i="21"/>
  <c r="D300" i="21"/>
  <c r="E300" i="21"/>
  <c r="D301" i="21"/>
  <c r="E301" i="21"/>
  <c r="D302" i="21"/>
  <c r="E302" i="21"/>
  <c r="D303" i="21"/>
  <c r="E303" i="21"/>
  <c r="D304" i="21"/>
  <c r="E304" i="21"/>
  <c r="D305" i="21"/>
  <c r="E305" i="21"/>
  <c r="D306" i="21"/>
  <c r="E306" i="21"/>
  <c r="D307" i="21"/>
  <c r="E307" i="21"/>
  <c r="D308" i="21"/>
  <c r="E308" i="21"/>
  <c r="D309" i="21"/>
  <c r="E309" i="21"/>
  <c r="D310" i="21"/>
  <c r="E310" i="21"/>
  <c r="D311" i="21"/>
  <c r="E311" i="21"/>
  <c r="D312" i="21"/>
  <c r="E312" i="21"/>
  <c r="D313" i="21"/>
  <c r="E313" i="21"/>
  <c r="D314" i="21"/>
  <c r="E314" i="21"/>
  <c r="D315" i="21"/>
  <c r="E315" i="21"/>
  <c r="D316" i="21"/>
  <c r="E316" i="21"/>
  <c r="D317" i="21"/>
  <c r="E317" i="21"/>
  <c r="D318" i="21"/>
  <c r="E318" i="21"/>
  <c r="D319" i="21"/>
  <c r="E319" i="21"/>
  <c r="D320" i="21"/>
  <c r="E320" i="21"/>
  <c r="D321" i="21"/>
  <c r="E321" i="21"/>
  <c r="D322" i="21"/>
  <c r="E322" i="21"/>
  <c r="D323" i="21"/>
  <c r="E323" i="21"/>
  <c r="D324" i="21"/>
  <c r="E324" i="21"/>
  <c r="D325" i="21"/>
  <c r="E325" i="21"/>
  <c r="D326" i="21"/>
  <c r="E326" i="21"/>
  <c r="D327" i="21"/>
  <c r="E327" i="21"/>
  <c r="D328" i="21"/>
  <c r="E328" i="21"/>
  <c r="D329" i="21"/>
  <c r="E329" i="21"/>
  <c r="D330" i="21"/>
  <c r="E330" i="21"/>
  <c r="D331" i="21"/>
  <c r="E331" i="21"/>
  <c r="D332" i="21"/>
  <c r="E332" i="21"/>
  <c r="D333" i="21"/>
  <c r="E333" i="21"/>
  <c r="D334" i="21"/>
  <c r="E334" i="21"/>
  <c r="D335" i="21"/>
  <c r="E335" i="21"/>
  <c r="D336" i="21"/>
  <c r="E336" i="21"/>
  <c r="D337" i="21"/>
  <c r="E337" i="21"/>
  <c r="D338" i="21"/>
  <c r="E338" i="21"/>
  <c r="D339" i="21"/>
  <c r="E339" i="21"/>
  <c r="D340" i="21"/>
  <c r="E340" i="21"/>
  <c r="D341" i="21"/>
  <c r="E341" i="21"/>
  <c r="D342" i="21"/>
  <c r="E342" i="21"/>
  <c r="D343" i="21"/>
  <c r="E343" i="21"/>
  <c r="D344" i="21"/>
  <c r="E344" i="21"/>
  <c r="D345" i="21"/>
  <c r="E345" i="21"/>
  <c r="D346" i="21"/>
  <c r="E346" i="21"/>
  <c r="D347" i="21"/>
  <c r="E347" i="21"/>
  <c r="D348" i="21"/>
  <c r="E348" i="21"/>
  <c r="D349" i="21"/>
  <c r="E349" i="21"/>
  <c r="D350" i="21"/>
  <c r="E350" i="21"/>
  <c r="D351" i="21"/>
  <c r="E351" i="21"/>
  <c r="D352" i="21"/>
  <c r="E352" i="21"/>
  <c r="D353" i="21"/>
  <c r="E353" i="21"/>
  <c r="D354" i="21"/>
  <c r="E354" i="21"/>
  <c r="D355" i="21"/>
  <c r="E355" i="21"/>
  <c r="D356" i="21"/>
  <c r="E356" i="21"/>
  <c r="D357" i="21"/>
  <c r="E357" i="21"/>
  <c r="D358" i="21"/>
  <c r="E358" i="21"/>
  <c r="D359" i="21"/>
  <c r="E359" i="21"/>
  <c r="D360" i="21"/>
  <c r="E360" i="21"/>
  <c r="D361" i="21"/>
  <c r="E361" i="21"/>
  <c r="D362" i="21"/>
  <c r="E362" i="21"/>
  <c r="D363" i="21"/>
  <c r="E363" i="21"/>
  <c r="D364" i="21"/>
  <c r="E364" i="21"/>
  <c r="D365" i="21"/>
  <c r="E365" i="21"/>
  <c r="D366" i="21"/>
  <c r="E366" i="21"/>
  <c r="D367" i="21"/>
  <c r="E367" i="21"/>
  <c r="D368" i="21"/>
  <c r="E368" i="21"/>
  <c r="D369" i="21"/>
  <c r="E369" i="21"/>
  <c r="D370" i="21"/>
  <c r="E370" i="21"/>
  <c r="D371" i="21"/>
  <c r="E371" i="21"/>
  <c r="D372" i="21"/>
  <c r="E372" i="21"/>
  <c r="D373" i="21"/>
  <c r="E373" i="21"/>
  <c r="D374" i="21"/>
  <c r="E374" i="21"/>
  <c r="D375" i="21"/>
  <c r="E375" i="21"/>
  <c r="D376" i="21"/>
  <c r="E376" i="21"/>
  <c r="D377" i="21"/>
  <c r="E377" i="21"/>
  <c r="D378" i="21"/>
  <c r="E378" i="21"/>
  <c r="D379" i="21"/>
  <c r="E379" i="21"/>
  <c r="D380" i="21"/>
  <c r="E380" i="21"/>
  <c r="D381" i="21"/>
  <c r="E381" i="21"/>
  <c r="D382" i="21"/>
  <c r="E382" i="21"/>
  <c r="D383" i="21"/>
  <c r="E383" i="21"/>
  <c r="D384" i="21"/>
  <c r="E384" i="21"/>
  <c r="D385" i="21"/>
  <c r="E385" i="21"/>
  <c r="D386" i="21"/>
  <c r="E386" i="21"/>
  <c r="D387" i="21"/>
  <c r="E387" i="21"/>
  <c r="D388" i="21"/>
  <c r="E388" i="21"/>
  <c r="D389" i="21"/>
  <c r="E389" i="21"/>
  <c r="D390" i="21"/>
  <c r="E390" i="21"/>
  <c r="D391" i="21"/>
  <c r="E391" i="21"/>
  <c r="D392" i="21"/>
  <c r="E392" i="21"/>
  <c r="D393" i="21"/>
  <c r="E393" i="21"/>
  <c r="D394" i="21"/>
  <c r="E394" i="21"/>
  <c r="D395" i="21"/>
  <c r="E395" i="21"/>
  <c r="D396" i="21"/>
  <c r="E396" i="21"/>
  <c r="D397" i="21"/>
  <c r="E397" i="21"/>
  <c r="D398" i="21"/>
  <c r="E398" i="21"/>
  <c r="D399" i="21"/>
  <c r="E399" i="21"/>
  <c r="D400" i="21"/>
  <c r="E400" i="21"/>
  <c r="D401" i="21"/>
  <c r="E401" i="21"/>
  <c r="D402" i="21"/>
  <c r="E402" i="21"/>
  <c r="D403" i="21"/>
  <c r="E403" i="21"/>
  <c r="D404" i="21"/>
  <c r="E404" i="21"/>
  <c r="D405" i="21"/>
  <c r="E405" i="21"/>
  <c r="D406" i="21"/>
  <c r="E406" i="21"/>
  <c r="D407" i="21"/>
  <c r="E407" i="21"/>
  <c r="D408" i="21"/>
  <c r="E408" i="21"/>
  <c r="D409" i="21"/>
  <c r="E409" i="21"/>
  <c r="D410" i="21"/>
  <c r="E410" i="21"/>
  <c r="D411" i="21"/>
  <c r="E411" i="21"/>
  <c r="D412" i="21"/>
  <c r="E412" i="21"/>
  <c r="D413" i="21"/>
  <c r="E413" i="21"/>
  <c r="D414" i="21"/>
  <c r="E414" i="21"/>
  <c r="D415" i="21"/>
  <c r="E415" i="21"/>
  <c r="D416" i="21"/>
  <c r="E416" i="21"/>
  <c r="D417" i="21"/>
  <c r="E417" i="21"/>
  <c r="D418" i="21"/>
  <c r="E418" i="21"/>
  <c r="D419" i="21"/>
  <c r="E419" i="21"/>
  <c r="D420" i="21"/>
  <c r="E420" i="21"/>
  <c r="D421" i="21"/>
  <c r="E421" i="21"/>
  <c r="D422" i="21"/>
  <c r="E422" i="21"/>
  <c r="D423" i="21"/>
  <c r="E423" i="21"/>
  <c r="D424" i="21"/>
  <c r="E424" i="21"/>
  <c r="D425" i="21"/>
  <c r="E425" i="21"/>
  <c r="D426" i="21"/>
  <c r="E426" i="21"/>
  <c r="D427" i="21"/>
  <c r="E427" i="21"/>
  <c r="D428" i="21"/>
  <c r="E428" i="21"/>
  <c r="D429" i="21"/>
  <c r="E429" i="21"/>
  <c r="D430" i="21"/>
  <c r="E430" i="21"/>
  <c r="D431" i="21"/>
  <c r="E431" i="21"/>
  <c r="D432" i="21"/>
  <c r="E432" i="21"/>
  <c r="D433" i="21"/>
  <c r="E433" i="21"/>
  <c r="D434" i="21"/>
  <c r="E434" i="21"/>
  <c r="D435" i="21"/>
  <c r="E435" i="21"/>
  <c r="D436" i="21"/>
  <c r="E436" i="21"/>
  <c r="D437" i="21"/>
  <c r="E437" i="21"/>
  <c r="D438" i="21"/>
  <c r="E438" i="21"/>
  <c r="D439" i="21"/>
  <c r="E439" i="21"/>
  <c r="D440" i="21"/>
  <c r="E440" i="21"/>
  <c r="D441" i="21"/>
  <c r="E441" i="21"/>
  <c r="D442" i="21"/>
  <c r="E442" i="21"/>
  <c r="D443" i="21"/>
  <c r="E443" i="21"/>
  <c r="D444" i="21"/>
  <c r="E444" i="21"/>
  <c r="D445" i="21"/>
  <c r="E445" i="21"/>
  <c r="D446" i="21"/>
  <c r="E446" i="21"/>
  <c r="D447" i="21"/>
  <c r="E447" i="21"/>
  <c r="D448" i="21"/>
  <c r="E448" i="21"/>
  <c r="D449" i="21"/>
  <c r="E449" i="21"/>
  <c r="D450" i="21"/>
  <c r="E450" i="21"/>
  <c r="D451" i="21"/>
  <c r="E451" i="21"/>
  <c r="D452" i="21"/>
  <c r="E452" i="21"/>
  <c r="D453" i="21"/>
  <c r="E453" i="21"/>
  <c r="D454" i="21"/>
  <c r="E454" i="21"/>
  <c r="D455" i="21"/>
  <c r="E455" i="21"/>
  <c r="D456" i="21"/>
  <c r="E456" i="21"/>
  <c r="D457" i="21"/>
  <c r="E457" i="21"/>
  <c r="D458" i="21"/>
  <c r="E458" i="21"/>
  <c r="D459" i="21"/>
  <c r="E459" i="21"/>
  <c r="D460" i="21"/>
  <c r="E460" i="21"/>
  <c r="D461" i="21"/>
  <c r="E461" i="21"/>
  <c r="D462" i="21"/>
  <c r="E462" i="21"/>
  <c r="D463" i="21"/>
  <c r="E463" i="21"/>
  <c r="D464" i="21"/>
  <c r="E464" i="21"/>
  <c r="D465" i="21"/>
  <c r="E465" i="21"/>
  <c r="D466" i="21"/>
  <c r="E466" i="21"/>
  <c r="D467" i="21"/>
  <c r="E467" i="21"/>
  <c r="D468" i="21"/>
  <c r="E468" i="21"/>
  <c r="D469" i="21"/>
  <c r="E469" i="21"/>
  <c r="D470" i="21"/>
  <c r="E470" i="21"/>
  <c r="D471" i="21"/>
  <c r="E471" i="21"/>
  <c r="D472" i="21"/>
  <c r="E472" i="21"/>
  <c r="D473" i="21"/>
  <c r="E473" i="21"/>
  <c r="D474" i="21"/>
  <c r="E474" i="21"/>
  <c r="D475" i="21"/>
  <c r="E475" i="21"/>
  <c r="D476" i="21"/>
  <c r="E476" i="21"/>
  <c r="D477" i="21"/>
  <c r="E477" i="21"/>
  <c r="D478" i="21"/>
  <c r="E478" i="21"/>
  <c r="D479" i="21"/>
  <c r="E479" i="21"/>
  <c r="D480" i="21"/>
  <c r="E480" i="21"/>
  <c r="D481" i="21"/>
  <c r="E481" i="21"/>
  <c r="D482" i="21"/>
  <c r="E482" i="21"/>
  <c r="D483" i="21"/>
  <c r="E483" i="21"/>
  <c r="D484" i="21"/>
  <c r="E484" i="21"/>
  <c r="D485" i="21"/>
  <c r="E485" i="21"/>
  <c r="D486" i="21"/>
  <c r="E486" i="21"/>
  <c r="D487" i="21"/>
  <c r="E487" i="21"/>
  <c r="D488" i="21"/>
  <c r="E488" i="21"/>
  <c r="D489" i="21"/>
  <c r="E489" i="21"/>
  <c r="D490" i="21"/>
  <c r="E490" i="21"/>
  <c r="D491" i="21"/>
  <c r="E491" i="21"/>
  <c r="D492" i="21"/>
  <c r="E492" i="21"/>
  <c r="D493" i="21"/>
  <c r="E493" i="21"/>
  <c r="D494" i="21"/>
  <c r="E494" i="21"/>
  <c r="D495" i="21"/>
  <c r="E495" i="21"/>
  <c r="D496" i="21"/>
  <c r="E496" i="21"/>
  <c r="D497" i="21"/>
  <c r="E497" i="21"/>
  <c r="D498" i="21"/>
  <c r="E498" i="21"/>
  <c r="D499" i="21"/>
  <c r="E499" i="21"/>
  <c r="D500" i="21"/>
  <c r="E500" i="21"/>
  <c r="D501" i="21"/>
  <c r="E501" i="21"/>
  <c r="D502" i="21"/>
  <c r="E502" i="21"/>
  <c r="D503" i="21"/>
  <c r="E503" i="21"/>
  <c r="D504" i="21"/>
  <c r="E504" i="21"/>
  <c r="D505" i="21"/>
  <c r="E505" i="21"/>
  <c r="D506" i="21"/>
  <c r="E506" i="21"/>
  <c r="D507" i="21"/>
  <c r="E507" i="21"/>
  <c r="D508" i="21"/>
  <c r="E508" i="21"/>
  <c r="D509" i="21"/>
  <c r="E509" i="21"/>
  <c r="D510" i="21"/>
  <c r="E510" i="21"/>
  <c r="D511" i="21"/>
  <c r="E511" i="21"/>
  <c r="D512" i="21"/>
  <c r="E512" i="21"/>
  <c r="D513" i="21"/>
  <c r="E513" i="21"/>
  <c r="D514" i="21"/>
  <c r="E514" i="21"/>
  <c r="D515" i="21"/>
  <c r="E515" i="21"/>
  <c r="D516" i="21"/>
  <c r="E516" i="21"/>
  <c r="D517" i="21"/>
  <c r="E517" i="21"/>
  <c r="D518" i="21"/>
  <c r="E518" i="21"/>
  <c r="D519" i="21"/>
  <c r="E519" i="21"/>
  <c r="D520" i="21"/>
  <c r="E520" i="21"/>
  <c r="D521" i="21"/>
  <c r="E521" i="21"/>
  <c r="D522" i="21"/>
  <c r="E522" i="21"/>
  <c r="D523" i="21"/>
  <c r="E523" i="21"/>
  <c r="D524" i="21"/>
  <c r="E524" i="21"/>
  <c r="D525" i="21"/>
  <c r="E525" i="21"/>
  <c r="D526" i="21"/>
  <c r="E526" i="21"/>
  <c r="D527" i="21"/>
  <c r="E527" i="21"/>
  <c r="D528" i="21"/>
  <c r="E528" i="21"/>
  <c r="D529" i="21"/>
  <c r="E529" i="21"/>
  <c r="D530" i="21"/>
  <c r="E530" i="21"/>
  <c r="D531" i="21"/>
  <c r="E531" i="21"/>
  <c r="D532" i="21"/>
  <c r="E532" i="21"/>
  <c r="D533" i="21"/>
  <c r="E533" i="21"/>
  <c r="D534" i="21"/>
  <c r="E534" i="21"/>
  <c r="D535" i="21"/>
  <c r="E535" i="21"/>
  <c r="D536" i="21"/>
  <c r="E536" i="21"/>
  <c r="D537" i="21"/>
  <c r="E537" i="21"/>
  <c r="D538" i="21"/>
  <c r="E538" i="21"/>
  <c r="D539" i="21"/>
  <c r="E539" i="21"/>
  <c r="D540" i="21"/>
  <c r="E540" i="21"/>
  <c r="D541" i="21"/>
  <c r="E541" i="21"/>
  <c r="D542" i="21"/>
  <c r="E542" i="21"/>
  <c r="D543" i="21"/>
  <c r="E543" i="21"/>
  <c r="D544" i="21"/>
  <c r="E544" i="21"/>
  <c r="D545" i="21"/>
  <c r="E545" i="21"/>
  <c r="D546" i="21"/>
  <c r="E546" i="21"/>
  <c r="D547" i="21"/>
  <c r="E547" i="21"/>
  <c r="D548" i="21"/>
  <c r="E548" i="21"/>
  <c r="D549" i="21"/>
  <c r="E549" i="21"/>
  <c r="D550" i="21"/>
  <c r="E550" i="21"/>
  <c r="D551" i="21"/>
  <c r="E551" i="21"/>
  <c r="D552" i="21"/>
  <c r="E552" i="21"/>
  <c r="D553" i="21"/>
  <c r="E553" i="21"/>
  <c r="D554" i="21"/>
  <c r="E554" i="21"/>
  <c r="D555" i="21"/>
  <c r="E555" i="21"/>
  <c r="D556" i="21"/>
  <c r="E556" i="21"/>
  <c r="D557" i="21"/>
  <c r="E557" i="21"/>
  <c r="D558" i="21"/>
  <c r="E558" i="21"/>
  <c r="D559" i="21"/>
  <c r="E559" i="21"/>
  <c r="D560" i="21"/>
  <c r="E560" i="21"/>
  <c r="D561" i="21"/>
  <c r="E561" i="21"/>
  <c r="D562" i="21"/>
  <c r="E562" i="21"/>
  <c r="D563" i="21"/>
  <c r="E563" i="21"/>
  <c r="D564" i="21"/>
  <c r="E564" i="21"/>
  <c r="D565" i="21"/>
  <c r="E565" i="21"/>
  <c r="D566" i="21"/>
  <c r="E566" i="21"/>
  <c r="D567" i="21"/>
  <c r="E567" i="21"/>
  <c r="D568" i="21"/>
  <c r="E568" i="21"/>
  <c r="D569" i="21"/>
  <c r="E569" i="21"/>
  <c r="D570" i="21"/>
  <c r="E570" i="21"/>
  <c r="D571" i="21"/>
  <c r="E571" i="21"/>
  <c r="D572" i="21"/>
  <c r="E572" i="21"/>
  <c r="D573" i="21"/>
  <c r="E573" i="21"/>
  <c r="D574" i="21"/>
  <c r="E574" i="21"/>
  <c r="D575" i="21"/>
  <c r="E575" i="21"/>
  <c r="D576" i="21"/>
  <c r="E576" i="21"/>
  <c r="D577" i="21"/>
  <c r="E577" i="21"/>
  <c r="D578" i="21"/>
  <c r="E578" i="21"/>
  <c r="D579" i="21"/>
  <c r="E579" i="21"/>
  <c r="D580" i="21"/>
  <c r="E580" i="21"/>
  <c r="D581" i="21"/>
  <c r="E581" i="21"/>
  <c r="D582" i="21"/>
  <c r="E582" i="21"/>
  <c r="D583" i="21"/>
  <c r="E583" i="21"/>
  <c r="D584" i="21"/>
  <c r="E584" i="21"/>
  <c r="D585" i="21"/>
  <c r="E585" i="21"/>
  <c r="D586" i="21"/>
  <c r="E586" i="21"/>
  <c r="D587" i="21"/>
  <c r="E587" i="21"/>
  <c r="D588" i="21"/>
  <c r="E588" i="21"/>
  <c r="D589" i="21"/>
  <c r="E589" i="21"/>
  <c r="D590" i="21"/>
  <c r="E590" i="21"/>
  <c r="D591" i="21"/>
  <c r="E591" i="21"/>
  <c r="D592" i="21"/>
  <c r="E592" i="21"/>
  <c r="D593" i="21"/>
  <c r="E593" i="21"/>
  <c r="D594" i="21"/>
  <c r="E594" i="21"/>
  <c r="D595" i="21"/>
  <c r="E595" i="21"/>
  <c r="D596" i="21"/>
  <c r="E596" i="21"/>
  <c r="D597" i="21"/>
  <c r="E597" i="21"/>
  <c r="D598" i="21"/>
  <c r="E598" i="21"/>
  <c r="D599" i="21"/>
  <c r="E599" i="21"/>
  <c r="D600" i="21"/>
  <c r="E600" i="21"/>
  <c r="D601" i="21"/>
  <c r="E601" i="21"/>
  <c r="D602" i="21"/>
  <c r="E602" i="21"/>
  <c r="D603" i="21"/>
  <c r="E603" i="21"/>
  <c r="D604" i="21"/>
  <c r="E604" i="21"/>
  <c r="D605" i="21"/>
  <c r="E605" i="21"/>
  <c r="D606" i="21"/>
  <c r="E606" i="21"/>
  <c r="D607" i="21"/>
  <c r="E607" i="21"/>
  <c r="D608" i="21"/>
  <c r="E608" i="21"/>
  <c r="D609" i="21"/>
  <c r="E609" i="21"/>
  <c r="D610" i="21"/>
  <c r="E610" i="21"/>
  <c r="D611" i="21"/>
  <c r="E611" i="21"/>
  <c r="D612" i="21"/>
  <c r="E612" i="21"/>
  <c r="D613" i="21"/>
  <c r="E613" i="21"/>
  <c r="D614" i="21"/>
  <c r="E614" i="21"/>
  <c r="D615" i="21"/>
  <c r="E615" i="21"/>
  <c r="D616" i="21"/>
  <c r="E616" i="21"/>
  <c r="D617" i="21"/>
  <c r="E617" i="21"/>
  <c r="D618" i="21"/>
  <c r="E618" i="21"/>
  <c r="D619" i="21"/>
  <c r="E619" i="21"/>
  <c r="D620" i="21"/>
  <c r="E620" i="21"/>
  <c r="D621" i="21"/>
  <c r="E621" i="21"/>
  <c r="D622" i="21"/>
  <c r="E622" i="21"/>
  <c r="D623" i="21"/>
  <c r="E623" i="21"/>
  <c r="D624" i="21"/>
  <c r="E624" i="21"/>
  <c r="D625" i="21"/>
  <c r="E625" i="21"/>
  <c r="D626" i="21"/>
  <c r="E626" i="21"/>
  <c r="D627" i="21"/>
  <c r="E627" i="21"/>
  <c r="D628" i="21"/>
  <c r="E628" i="21"/>
  <c r="D629" i="21"/>
  <c r="E629" i="21"/>
  <c r="D630" i="21"/>
  <c r="E630" i="21"/>
  <c r="D631" i="21"/>
  <c r="E631" i="21"/>
  <c r="D632" i="21"/>
  <c r="E632" i="21"/>
  <c r="D633" i="21"/>
  <c r="E633" i="21"/>
  <c r="D634" i="21"/>
  <c r="E634" i="21"/>
  <c r="D635" i="21"/>
  <c r="E635" i="21"/>
  <c r="D636" i="21"/>
  <c r="E636" i="21"/>
  <c r="D637" i="21"/>
  <c r="E637" i="21"/>
  <c r="D638" i="21"/>
  <c r="E638" i="21"/>
  <c r="D639" i="21"/>
  <c r="E639" i="21"/>
  <c r="D640" i="21"/>
  <c r="E640" i="21"/>
  <c r="D641" i="21"/>
  <c r="E641" i="21"/>
  <c r="D642" i="21"/>
  <c r="E642" i="21"/>
  <c r="D643" i="21"/>
  <c r="E643" i="21"/>
  <c r="D644" i="21"/>
  <c r="E644" i="21"/>
  <c r="D645" i="21"/>
  <c r="E645" i="21"/>
  <c r="D646" i="21"/>
  <c r="E646" i="21"/>
  <c r="D647" i="21"/>
  <c r="E647" i="21"/>
  <c r="D648" i="21"/>
  <c r="E648" i="21"/>
  <c r="D649" i="21"/>
  <c r="E649" i="21"/>
  <c r="D650" i="21"/>
  <c r="E650" i="21"/>
  <c r="D651" i="21"/>
  <c r="E651" i="21"/>
  <c r="D652" i="21"/>
  <c r="E652" i="21"/>
  <c r="D653" i="21"/>
  <c r="E653" i="21"/>
  <c r="D654" i="21"/>
  <c r="E654" i="21"/>
  <c r="D655" i="21"/>
  <c r="E655" i="21"/>
  <c r="D656" i="21"/>
  <c r="E656" i="21"/>
  <c r="D657" i="21"/>
  <c r="E657" i="21"/>
  <c r="D658" i="21"/>
  <c r="E658" i="21"/>
  <c r="D659" i="21"/>
  <c r="E659" i="21"/>
  <c r="D660" i="21"/>
  <c r="E660" i="21"/>
  <c r="D661" i="21"/>
  <c r="E661" i="21"/>
  <c r="D662" i="21"/>
  <c r="E662" i="21"/>
  <c r="D663" i="21"/>
  <c r="E663" i="21"/>
  <c r="D664" i="21"/>
  <c r="E664" i="21"/>
  <c r="D665" i="21"/>
  <c r="E665" i="21"/>
  <c r="D666" i="21"/>
  <c r="E666" i="21"/>
  <c r="D667" i="21"/>
  <c r="E667" i="21"/>
  <c r="D668" i="21"/>
  <c r="E668" i="21"/>
  <c r="D669" i="21"/>
  <c r="E669" i="21"/>
  <c r="D670" i="21"/>
  <c r="E670" i="21"/>
  <c r="D671" i="21"/>
  <c r="E671" i="21"/>
  <c r="D672" i="21"/>
  <c r="E672" i="21"/>
  <c r="D673" i="21"/>
  <c r="E673" i="21"/>
  <c r="D674" i="21"/>
  <c r="E674" i="21"/>
  <c r="D675" i="21"/>
  <c r="E675" i="21"/>
  <c r="D676" i="21"/>
  <c r="E676" i="21"/>
  <c r="D677" i="21"/>
  <c r="E677" i="21"/>
  <c r="D678" i="21"/>
  <c r="E678" i="21"/>
  <c r="D679" i="21"/>
  <c r="E679" i="21"/>
  <c r="D680" i="21"/>
  <c r="E680" i="21"/>
  <c r="D681" i="21"/>
  <c r="E681" i="21"/>
  <c r="D682" i="21"/>
  <c r="E682" i="21"/>
  <c r="D683" i="21"/>
  <c r="E683" i="21"/>
  <c r="D684" i="21"/>
  <c r="E684" i="21"/>
  <c r="D685" i="21"/>
  <c r="E685" i="21"/>
  <c r="D686" i="21"/>
  <c r="E686" i="21"/>
  <c r="D687" i="21"/>
  <c r="E687" i="21"/>
  <c r="D688" i="21"/>
  <c r="E688" i="21"/>
  <c r="D689" i="21"/>
  <c r="E689" i="21"/>
  <c r="D690" i="21"/>
  <c r="E690" i="21"/>
  <c r="D691" i="21"/>
  <c r="E691" i="21"/>
  <c r="D692" i="21"/>
  <c r="E692" i="21"/>
  <c r="D693" i="21"/>
  <c r="E693" i="21"/>
  <c r="D694" i="21"/>
  <c r="E694" i="21"/>
  <c r="D695" i="21"/>
  <c r="E695" i="21"/>
  <c r="D696" i="21"/>
  <c r="E696" i="21"/>
  <c r="D697" i="21"/>
  <c r="E697" i="21"/>
  <c r="D698" i="21"/>
  <c r="E698" i="21"/>
  <c r="D699" i="21"/>
  <c r="E699" i="21"/>
  <c r="D700" i="21"/>
  <c r="E700" i="21"/>
  <c r="D701" i="21"/>
  <c r="E701" i="21"/>
  <c r="D702" i="21"/>
  <c r="E702" i="21"/>
  <c r="D703" i="21"/>
  <c r="E703" i="21"/>
  <c r="D704" i="21"/>
  <c r="E704" i="21"/>
  <c r="D705" i="21"/>
  <c r="E705" i="21"/>
  <c r="D706" i="21"/>
  <c r="E706" i="21"/>
  <c r="D707" i="21"/>
  <c r="E707" i="21"/>
  <c r="D708" i="21"/>
  <c r="E708" i="21"/>
  <c r="D709" i="21"/>
  <c r="E709" i="21"/>
  <c r="D710" i="21"/>
  <c r="E710" i="21"/>
  <c r="D711" i="21"/>
  <c r="E711" i="21"/>
  <c r="D712" i="21"/>
  <c r="E712" i="21"/>
  <c r="D713" i="21"/>
  <c r="E713" i="21"/>
  <c r="D714" i="21"/>
  <c r="E714" i="21"/>
  <c r="D715" i="21"/>
  <c r="E715" i="21"/>
  <c r="D716" i="21"/>
  <c r="E716" i="21"/>
  <c r="D717" i="21"/>
  <c r="E717" i="21"/>
  <c r="D718" i="21"/>
  <c r="E718" i="21"/>
  <c r="D719" i="21"/>
  <c r="E719" i="21"/>
  <c r="D720" i="21"/>
  <c r="E720" i="21"/>
  <c r="D721" i="21"/>
  <c r="E721" i="21"/>
  <c r="D722" i="21"/>
  <c r="E722" i="21"/>
  <c r="D723" i="21"/>
  <c r="E723" i="21"/>
  <c r="D724" i="21"/>
  <c r="E724" i="21"/>
  <c r="D725" i="21"/>
  <c r="E725" i="21"/>
  <c r="D726" i="21"/>
  <c r="E726" i="21"/>
  <c r="D727" i="21"/>
  <c r="E727" i="21"/>
  <c r="D728" i="21"/>
  <c r="E728" i="21"/>
  <c r="D729" i="21"/>
  <c r="E729" i="21"/>
  <c r="D730" i="21"/>
  <c r="E730" i="21"/>
  <c r="D731" i="21"/>
  <c r="E731" i="21"/>
  <c r="D732" i="21"/>
  <c r="E732" i="21"/>
  <c r="D733" i="21"/>
  <c r="E733" i="21"/>
  <c r="D734" i="21"/>
  <c r="E734" i="21"/>
  <c r="D735" i="21"/>
  <c r="E735" i="21"/>
  <c r="D736" i="21"/>
  <c r="E736" i="21"/>
  <c r="D737" i="21"/>
  <c r="E737" i="21"/>
  <c r="D738" i="21"/>
  <c r="E738" i="21"/>
  <c r="D739" i="21"/>
  <c r="E739" i="21"/>
  <c r="D740" i="21"/>
  <c r="E740" i="21"/>
  <c r="D741" i="21"/>
  <c r="E741" i="21"/>
  <c r="D742" i="21"/>
  <c r="E742" i="21"/>
  <c r="D743" i="21"/>
  <c r="E743" i="21"/>
  <c r="D744" i="21"/>
  <c r="E744" i="21"/>
  <c r="D745" i="21"/>
  <c r="E745" i="21"/>
  <c r="D746" i="21"/>
  <c r="E746" i="21"/>
  <c r="D747" i="21"/>
  <c r="E747" i="21"/>
  <c r="D748" i="21"/>
  <c r="E748" i="21"/>
  <c r="D749" i="21"/>
  <c r="E749" i="21"/>
  <c r="D750" i="21"/>
  <c r="E750" i="21"/>
  <c r="D751" i="21"/>
  <c r="E751" i="21"/>
  <c r="D752" i="21"/>
  <c r="E752" i="21"/>
  <c r="D753" i="21"/>
  <c r="E753" i="21"/>
  <c r="D754" i="21"/>
  <c r="E754" i="21"/>
  <c r="D755" i="21"/>
  <c r="E755" i="21"/>
  <c r="D756" i="21"/>
  <c r="E756" i="21"/>
  <c r="D757" i="21"/>
  <c r="E757" i="21"/>
  <c r="D758" i="21"/>
  <c r="E758" i="21"/>
  <c r="D759" i="21"/>
  <c r="E759" i="21"/>
  <c r="D760" i="21"/>
  <c r="E760" i="21"/>
  <c r="D761" i="21"/>
  <c r="E761" i="21"/>
  <c r="D762" i="21"/>
  <c r="E762" i="21"/>
  <c r="D763" i="21"/>
  <c r="E763" i="21"/>
  <c r="D764" i="21"/>
  <c r="E764" i="21"/>
  <c r="D765" i="21"/>
  <c r="E765" i="21"/>
  <c r="D766" i="21"/>
  <c r="E766" i="21"/>
  <c r="D767" i="21"/>
  <c r="E767" i="21"/>
  <c r="D768" i="21"/>
  <c r="E768" i="21"/>
  <c r="D769" i="21"/>
  <c r="E769" i="21"/>
  <c r="D770" i="21"/>
  <c r="E770" i="21"/>
  <c r="D771" i="21"/>
  <c r="E771" i="21"/>
  <c r="D772" i="21"/>
  <c r="E772" i="21"/>
  <c r="D773" i="21"/>
  <c r="E773" i="21"/>
  <c r="D774" i="21"/>
  <c r="E774" i="21"/>
  <c r="D775" i="21"/>
  <c r="E775" i="21"/>
  <c r="D776" i="21"/>
  <c r="E776" i="21"/>
  <c r="D777" i="21"/>
  <c r="E777" i="21"/>
  <c r="D778" i="21"/>
  <c r="E778" i="21"/>
  <c r="D779" i="21"/>
  <c r="E779" i="21"/>
  <c r="D780" i="21"/>
  <c r="E780" i="21"/>
  <c r="D781" i="21"/>
  <c r="E781" i="21"/>
  <c r="F90" i="21" l="1"/>
  <c r="F86" i="21"/>
  <c r="F84" i="21"/>
  <c r="F83" i="21"/>
  <c r="F107" i="21"/>
  <c r="F91" i="21"/>
  <c r="F98" i="21"/>
  <c r="F94" i="21"/>
  <c r="F92" i="21"/>
  <c r="F89" i="21"/>
  <c r="F87" i="21"/>
  <c r="E82" i="21"/>
  <c r="F82" i="21" s="1"/>
  <c r="F292" i="21"/>
  <c r="F288" i="21"/>
  <c r="F286" i="21"/>
  <c r="F186" i="21"/>
  <c r="F105" i="21"/>
  <c r="F99" i="21"/>
  <c r="F97" i="21"/>
  <c r="F95" i="21"/>
  <c r="F448" i="21"/>
  <c r="F446" i="21"/>
  <c r="F418" i="21"/>
  <c r="F412" i="21"/>
  <c r="F586" i="21"/>
  <c r="F584" i="21"/>
  <c r="F554" i="21"/>
  <c r="F416" i="21"/>
  <c r="F599" i="21"/>
  <c r="F449" i="21"/>
  <c r="F325" i="21"/>
  <c r="F321" i="21"/>
  <c r="F309" i="21"/>
  <c r="F293" i="21"/>
  <c r="F213" i="21"/>
  <c r="F197" i="21"/>
  <c r="F357" i="21"/>
  <c r="F353" i="21"/>
  <c r="F351" i="21"/>
  <c r="F319" i="21"/>
  <c r="F605" i="21"/>
  <c r="F646" i="21"/>
  <c r="F678" i="21"/>
  <c r="F666" i="21"/>
  <c r="F639" i="21"/>
  <c r="F365" i="21"/>
  <c r="F155" i="21"/>
  <c r="F634" i="21"/>
  <c r="F218" i="21"/>
  <c r="F746" i="21"/>
  <c r="F744" i="21"/>
  <c r="F742" i="21"/>
  <c r="F738" i="21"/>
  <c r="F736" i="21"/>
  <c r="F730" i="21"/>
  <c r="F638" i="21"/>
  <c r="F583" i="21"/>
  <c r="F551" i="21"/>
  <c r="F465" i="21"/>
  <c r="F346" i="21"/>
  <c r="F344" i="21"/>
  <c r="F342" i="21"/>
  <c r="F314" i="21"/>
  <c r="F312" i="21"/>
  <c r="F310" i="21"/>
  <c r="F185" i="21"/>
  <c r="F179" i="21"/>
  <c r="F171" i="21"/>
  <c r="F751" i="21"/>
  <c r="F719" i="21"/>
  <c r="F681" i="21"/>
  <c r="F671" i="21"/>
  <c r="F437" i="21"/>
  <c r="F435" i="21"/>
  <c r="F433" i="21"/>
  <c r="F431" i="21"/>
  <c r="F425" i="21"/>
  <c r="F421" i="21"/>
  <c r="F419" i="21"/>
  <c r="F276" i="21"/>
  <c r="F272" i="21"/>
  <c r="F270" i="21"/>
  <c r="F266" i="21"/>
  <c r="F258" i="21"/>
  <c r="F256" i="21"/>
  <c r="F254" i="21"/>
  <c r="F250" i="21"/>
  <c r="F242" i="21"/>
  <c r="F238" i="21"/>
  <c r="F234" i="21"/>
  <c r="F226" i="21"/>
  <c r="F222" i="21"/>
  <c r="F402" i="21"/>
  <c r="F370" i="21"/>
  <c r="F253" i="21"/>
  <c r="F221" i="21"/>
  <c r="F726" i="21"/>
  <c r="F720" i="21"/>
  <c r="F712" i="21"/>
  <c r="F704" i="21"/>
  <c r="F696" i="21"/>
  <c r="F745" i="21"/>
  <c r="F735" i="21"/>
  <c r="F642" i="21"/>
  <c r="F640" i="21"/>
  <c r="F597" i="21"/>
  <c r="F573" i="21"/>
  <c r="F778" i="21"/>
  <c r="F776" i="21"/>
  <c r="F774" i="21"/>
  <c r="F770" i="21"/>
  <c r="F768" i="21"/>
  <c r="F762" i="21"/>
  <c r="F760" i="21"/>
  <c r="F758" i="21"/>
  <c r="F754" i="21"/>
  <c r="F752" i="21"/>
  <c r="F729" i="21"/>
  <c r="F713" i="21"/>
  <c r="F697" i="21"/>
  <c r="F632" i="21"/>
  <c r="F630" i="21"/>
  <c r="F594" i="21"/>
  <c r="F570" i="21"/>
  <c r="F562" i="21"/>
  <c r="F409" i="21"/>
  <c r="F338" i="21"/>
  <c r="F306" i="21"/>
  <c r="F285" i="21"/>
  <c r="F283" i="21"/>
  <c r="F277" i="21"/>
  <c r="F261" i="21"/>
  <c r="F259" i="21"/>
  <c r="F210" i="21"/>
  <c r="F206" i="21"/>
  <c r="F202" i="21"/>
  <c r="F194" i="21"/>
  <c r="F190" i="21"/>
  <c r="F188" i="21"/>
  <c r="F139" i="21"/>
  <c r="F137" i="21"/>
  <c r="F135" i="21"/>
  <c r="F131" i="21"/>
  <c r="F245" i="21"/>
  <c r="F229" i="21"/>
  <c r="F187" i="21"/>
  <c r="F170" i="21"/>
  <c r="F162" i="21"/>
  <c r="F158" i="21"/>
  <c r="F156" i="21"/>
  <c r="F154" i="21"/>
  <c r="F138" i="21"/>
  <c r="F777" i="21"/>
  <c r="F761" i="21"/>
  <c r="F728" i="21"/>
  <c r="F722" i="21"/>
  <c r="F714" i="21"/>
  <c r="F710" i="21"/>
  <c r="F706" i="21"/>
  <c r="F698" i="21"/>
  <c r="F694" i="21"/>
  <c r="F617" i="21"/>
  <c r="F542" i="21"/>
  <c r="F538" i="21"/>
  <c r="F397" i="21"/>
  <c r="F395" i="21"/>
  <c r="F393" i="21"/>
  <c r="F391" i="21"/>
  <c r="F377" i="21"/>
  <c r="F375" i="21"/>
  <c r="F373" i="21"/>
  <c r="F371" i="21"/>
  <c r="F341" i="21"/>
  <c r="F767" i="21"/>
  <c r="F765" i="21"/>
  <c r="F763" i="21"/>
  <c r="F703" i="21"/>
  <c r="F527" i="21"/>
  <c r="F269" i="21"/>
  <c r="F123" i="21"/>
  <c r="F237" i="21"/>
  <c r="F282" i="21"/>
  <c r="F205" i="21"/>
  <c r="F750" i="21"/>
  <c r="F733" i="21"/>
  <c r="F731" i="21"/>
  <c r="F718" i="21"/>
  <c r="F701" i="21"/>
  <c r="F699" i="21"/>
  <c r="F674" i="21"/>
  <c r="F672" i="21"/>
  <c r="F670" i="21"/>
  <c r="F664" i="21"/>
  <c r="F662" i="21"/>
  <c r="F654" i="21"/>
  <c r="F650" i="21"/>
  <c r="F637" i="21"/>
  <c r="F635" i="21"/>
  <c r="F633" i="21"/>
  <c r="F602" i="21"/>
  <c r="F600" i="21"/>
  <c r="F593" i="21"/>
  <c r="F591" i="21"/>
  <c r="F589" i="21"/>
  <c r="F587" i="21"/>
  <c r="F585" i="21"/>
  <c r="F578" i="21"/>
  <c r="F576" i="21"/>
  <c r="F574" i="21"/>
  <c r="F569" i="21"/>
  <c r="F565" i="21"/>
  <c r="F563" i="21"/>
  <c r="F561" i="21"/>
  <c r="F559" i="21"/>
  <c r="F555" i="21"/>
  <c r="F546" i="21"/>
  <c r="F525" i="21"/>
  <c r="F523" i="21"/>
  <c r="F521" i="21"/>
  <c r="F519" i="21"/>
  <c r="F517" i="21"/>
  <c r="F515" i="21"/>
  <c r="F513" i="21"/>
  <c r="F511" i="21"/>
  <c r="F509" i="21"/>
  <c r="F507" i="21"/>
  <c r="F505" i="21"/>
  <c r="F503" i="21"/>
  <c r="F501" i="21"/>
  <c r="F499" i="21"/>
  <c r="F497" i="21"/>
  <c r="F495" i="21"/>
  <c r="F489" i="21"/>
  <c r="F487" i="21"/>
  <c r="F481" i="21"/>
  <c r="F479" i="21"/>
  <c r="F477" i="21"/>
  <c r="F473" i="21"/>
  <c r="F471" i="21"/>
  <c r="F445" i="21"/>
  <c r="F394" i="21"/>
  <c r="F378" i="21"/>
  <c r="F330" i="21"/>
  <c r="F328" i="21"/>
  <c r="F326" i="21"/>
  <c r="F322" i="21"/>
  <c r="F305" i="21"/>
  <c r="F303" i="21"/>
  <c r="F146" i="21"/>
  <c r="F142" i="21"/>
  <c r="F140" i="21"/>
  <c r="F121" i="21"/>
  <c r="F119" i="21"/>
  <c r="F115" i="21"/>
  <c r="F178" i="21"/>
  <c r="F174" i="21"/>
  <c r="F172" i="21"/>
  <c r="F169" i="21"/>
  <c r="F130" i="21"/>
  <c r="F126" i="21"/>
  <c r="F124" i="21"/>
  <c r="F103" i="21"/>
  <c r="F781" i="21"/>
  <c r="F779" i="21"/>
  <c r="F766" i="21"/>
  <c r="F749" i="21"/>
  <c r="F747" i="21"/>
  <c r="F734" i="21"/>
  <c r="F717" i="21"/>
  <c r="F715" i="21"/>
  <c r="F702" i="21"/>
  <c r="F675" i="21"/>
  <c r="F669" i="21"/>
  <c r="F667" i="21"/>
  <c r="F665" i="21"/>
  <c r="F659" i="21"/>
  <c r="F655" i="21"/>
  <c r="F649" i="21"/>
  <c r="F643" i="21"/>
  <c r="F614" i="21"/>
  <c r="F603" i="21"/>
  <c r="F545" i="21"/>
  <c r="F543" i="21"/>
  <c r="F539" i="21"/>
  <c r="F529" i="21"/>
  <c r="F526" i="21"/>
  <c r="F524" i="21"/>
  <c r="F522" i="21"/>
  <c r="F520" i="21"/>
  <c r="F518" i="21"/>
  <c r="F516" i="21"/>
  <c r="F514" i="21"/>
  <c r="F512" i="21"/>
  <c r="F510" i="21"/>
  <c r="F508" i="21"/>
  <c r="F506" i="21"/>
  <c r="F504" i="21"/>
  <c r="F502" i="21"/>
  <c r="F496" i="21"/>
  <c r="F464" i="21"/>
  <c r="F462" i="21"/>
  <c r="F452" i="21"/>
  <c r="F389" i="21"/>
  <c r="F364" i="21"/>
  <c r="F360" i="21"/>
  <c r="F358" i="21"/>
  <c r="F354" i="21"/>
  <c r="F337" i="21"/>
  <c r="F335" i="21"/>
  <c r="F308" i="21"/>
  <c r="F298" i="21"/>
  <c r="F296" i="21"/>
  <c r="F294" i="21"/>
  <c r="F153" i="21"/>
  <c r="F147" i="21"/>
  <c r="F122" i="21"/>
  <c r="F114" i="21"/>
  <c r="F110" i="21"/>
  <c r="F108" i="21"/>
  <c r="F106" i="21"/>
  <c r="F773" i="21"/>
  <c r="F771" i="21"/>
  <c r="F757" i="21"/>
  <c r="F755" i="21"/>
  <c r="F741" i="21"/>
  <c r="F739" i="21"/>
  <c r="F725" i="21"/>
  <c r="F723" i="21"/>
  <c r="F709" i="21"/>
  <c r="F707" i="21"/>
  <c r="F691" i="21"/>
  <c r="F687" i="21"/>
  <c r="F622" i="21"/>
  <c r="F618" i="21"/>
  <c r="F613" i="21"/>
  <c r="F598" i="21"/>
  <c r="F537" i="21"/>
  <c r="F485" i="21"/>
  <c r="F469" i="21"/>
  <c r="F440" i="21"/>
  <c r="F386" i="21"/>
  <c r="F384" i="21"/>
  <c r="F380" i="21"/>
  <c r="F333" i="21"/>
  <c r="F331" i="21"/>
  <c r="F301" i="21"/>
  <c r="F299" i="21"/>
  <c r="F163" i="21"/>
  <c r="F686" i="21"/>
  <c r="F682" i="21"/>
  <c r="F627" i="21"/>
  <c r="F623" i="21"/>
  <c r="F582" i="21"/>
  <c r="F567" i="21"/>
  <c r="F534" i="21"/>
  <c r="F532" i="21"/>
  <c r="F530" i="21"/>
  <c r="F408" i="21"/>
  <c r="F406" i="21"/>
  <c r="F369" i="21"/>
  <c r="F349" i="21"/>
  <c r="F347" i="21"/>
  <c r="F317" i="21"/>
  <c r="F315" i="21"/>
  <c r="F290" i="21"/>
  <c r="F463" i="21"/>
  <c r="F459" i="21"/>
  <c r="F451" i="21"/>
  <c r="F434" i="21"/>
  <c r="F422" i="21"/>
  <c r="F411" i="21"/>
  <c r="F387" i="21"/>
  <c r="F374" i="21"/>
  <c r="F363" i="21"/>
  <c r="F361" i="21"/>
  <c r="F359" i="21"/>
  <c r="F352" i="21"/>
  <c r="F350" i="21"/>
  <c r="F345" i="21"/>
  <c r="F343" i="21"/>
  <c r="F336" i="21"/>
  <c r="F334" i="21"/>
  <c r="F329" i="21"/>
  <c r="F327" i="21"/>
  <c r="F320" i="21"/>
  <c r="F318" i="21"/>
  <c r="F313" i="21"/>
  <c r="F311" i="21"/>
  <c r="F304" i="21"/>
  <c r="F302" i="21"/>
  <c r="F297" i="21"/>
  <c r="F295" i="21"/>
  <c r="F275" i="21"/>
  <c r="F273" i="21"/>
  <c r="F271" i="21"/>
  <c r="F264" i="21"/>
  <c r="F262" i="21"/>
  <c r="F257" i="21"/>
  <c r="F246" i="21"/>
  <c r="F241" i="21"/>
  <c r="F230" i="21"/>
  <c r="F225" i="21"/>
  <c r="F214" i="21"/>
  <c r="F209" i="21"/>
  <c r="F198" i="21"/>
  <c r="F193" i="21"/>
  <c r="F191" i="21"/>
  <c r="F182" i="21"/>
  <c r="F180" i="21"/>
  <c r="F177" i="21"/>
  <c r="F175" i="21"/>
  <c r="F166" i="21"/>
  <c r="F164" i="21"/>
  <c r="F161" i="21"/>
  <c r="F159" i="21"/>
  <c r="F150" i="21"/>
  <c r="F148" i="21"/>
  <c r="F145" i="21"/>
  <c r="F134" i="21"/>
  <c r="F132" i="21"/>
  <c r="F129" i="21"/>
  <c r="F127" i="21"/>
  <c r="F118" i="21"/>
  <c r="F116" i="21"/>
  <c r="F113" i="21"/>
  <c r="F111" i="21"/>
  <c r="F102" i="21"/>
  <c r="F100" i="21"/>
  <c r="F500" i="21"/>
  <c r="F498" i="21"/>
  <c r="F494" i="21"/>
  <c r="F461" i="21"/>
  <c r="F457" i="21"/>
  <c r="F453" i="21"/>
  <c r="F436" i="21"/>
  <c r="F424" i="21"/>
  <c r="F417" i="21"/>
  <c r="F413" i="21"/>
  <c r="F400" i="21"/>
  <c r="F376" i="21"/>
  <c r="F610" i="21"/>
  <c r="F608" i="21"/>
  <c r="F606" i="21"/>
  <c r="F601" i="21"/>
  <c r="F592" i="21"/>
  <c r="F590" i="21"/>
  <c r="F581" i="21"/>
  <c r="F577" i="21"/>
  <c r="F575" i="21"/>
  <c r="F568" i="21"/>
  <c r="F566" i="21"/>
  <c r="F564" i="21"/>
  <c r="F560" i="21"/>
  <c r="F540" i="21"/>
  <c r="F533" i="21"/>
  <c r="F531" i="21"/>
  <c r="F488" i="21"/>
  <c r="F486" i="21"/>
  <c r="F480" i="21"/>
  <c r="F478" i="21"/>
  <c r="F472" i="21"/>
  <c r="F470" i="21"/>
  <c r="F450" i="21"/>
  <c r="F447" i="21"/>
  <c r="F441" i="21"/>
  <c r="F410" i="21"/>
  <c r="F407" i="21"/>
  <c r="F405" i="21"/>
  <c r="F403" i="21"/>
  <c r="F401" i="21"/>
  <c r="F396" i="21"/>
  <c r="F392" i="21"/>
  <c r="F390" i="21"/>
  <c r="F385" i="21"/>
  <c r="F381" i="21"/>
  <c r="F379" i="21"/>
  <c r="F368" i="21"/>
  <c r="F362" i="21"/>
  <c r="F355" i="21"/>
  <c r="F339" i="21"/>
  <c r="F323" i="21"/>
  <c r="F307" i="21"/>
  <c r="F291" i="21"/>
  <c r="F289" i="21"/>
  <c r="F287" i="21"/>
  <c r="F280" i="21"/>
  <c r="F278" i="21"/>
  <c r="F274" i="21"/>
  <c r="F267" i="21"/>
  <c r="F611" i="21"/>
  <c r="F604" i="21"/>
  <c r="F596" i="21"/>
  <c r="F579" i="21"/>
  <c r="F572" i="21"/>
  <c r="F550" i="21"/>
  <c r="F548" i="21"/>
  <c r="F541" i="21"/>
  <c r="F536" i="21"/>
  <c r="F677" i="21"/>
  <c r="F645" i="21"/>
  <c r="F775" i="21"/>
  <c r="F772" i="21"/>
  <c r="F759" i="21"/>
  <c r="F756" i="21"/>
  <c r="F748" i="21"/>
  <c r="F743" i="21"/>
  <c r="F740" i="21"/>
  <c r="F732" i="21"/>
  <c r="F727" i="21"/>
  <c r="F721" i="21"/>
  <c r="F716" i="21"/>
  <c r="F711" i="21"/>
  <c r="F705" i="21"/>
  <c r="F690" i="21"/>
  <c r="F685" i="21"/>
  <c r="F680" i="21"/>
  <c r="F658" i="21"/>
  <c r="F653" i="21"/>
  <c r="F648" i="21"/>
  <c r="F626" i="21"/>
  <c r="F621" i="21"/>
  <c r="F616" i="21"/>
  <c r="F607" i="21"/>
  <c r="F558" i="21"/>
  <c r="F556" i="21"/>
  <c r="F553" i="21"/>
  <c r="F493" i="21"/>
  <c r="F780" i="21"/>
  <c r="F769" i="21"/>
  <c r="F764" i="21"/>
  <c r="F753" i="21"/>
  <c r="F737" i="21"/>
  <c r="F724" i="21"/>
  <c r="F708" i="21"/>
  <c r="F688" i="21"/>
  <c r="F683" i="21"/>
  <c r="F656" i="21"/>
  <c r="F651" i="21"/>
  <c r="F624" i="21"/>
  <c r="F619" i="21"/>
  <c r="F609" i="21"/>
  <c r="F693" i="21"/>
  <c r="F661" i="21"/>
  <c r="F629" i="21"/>
  <c r="F612" i="21"/>
  <c r="F595" i="21"/>
  <c r="F588" i="21"/>
  <c r="F580" i="21"/>
  <c r="F571" i="21"/>
  <c r="F535" i="21"/>
  <c r="F528" i="21"/>
  <c r="F281" i="21"/>
  <c r="F279" i="21"/>
  <c r="F265" i="21"/>
  <c r="F249" i="21"/>
  <c r="F233" i="21"/>
  <c r="F217" i="21"/>
  <c r="F201" i="21"/>
  <c r="F183" i="21"/>
  <c r="F167" i="21"/>
  <c r="F151" i="21"/>
  <c r="F700" i="21"/>
  <c r="F695" i="21"/>
  <c r="F692" i="21"/>
  <c r="F689" i="21"/>
  <c r="F684" i="21"/>
  <c r="F679" i="21"/>
  <c r="F676" i="21"/>
  <c r="F673" i="21"/>
  <c r="F668" i="21"/>
  <c r="F663" i="21"/>
  <c r="F660" i="21"/>
  <c r="F657" i="21"/>
  <c r="F652" i="21"/>
  <c r="F647" i="21"/>
  <c r="F644" i="21"/>
  <c r="F641" i="21"/>
  <c r="F636" i="21"/>
  <c r="F631" i="21"/>
  <c r="F628" i="21"/>
  <c r="F625" i="21"/>
  <c r="F620" i="21"/>
  <c r="F615" i="21"/>
  <c r="F557" i="21"/>
  <c r="F552" i="21"/>
  <c r="F549" i="21"/>
  <c r="F547" i="21"/>
  <c r="F544" i="21"/>
  <c r="F492" i="21"/>
  <c r="F490" i="21"/>
  <c r="F483" i="21"/>
  <c r="F476" i="21"/>
  <c r="F474" i="21"/>
  <c r="F467" i="21"/>
  <c r="F456" i="21"/>
  <c r="F454" i="21"/>
  <c r="F444" i="21"/>
  <c r="F442" i="21"/>
  <c r="F439" i="21"/>
  <c r="F432" i="21"/>
  <c r="F430" i="21"/>
  <c r="F414" i="21"/>
  <c r="F404" i="21"/>
  <c r="F399" i="21"/>
  <c r="F382" i="21"/>
  <c r="F372" i="21"/>
  <c r="F367" i="21"/>
  <c r="F348" i="21"/>
  <c r="F332" i="21"/>
  <c r="F316" i="21"/>
  <c r="F300" i="21"/>
  <c r="F284" i="21"/>
  <c r="F143" i="21"/>
  <c r="F491" i="21"/>
  <c r="F484" i="21"/>
  <c r="F482" i="21"/>
  <c r="F475" i="21"/>
  <c r="F468" i="21"/>
  <c r="F466" i="21"/>
  <c r="F429" i="21"/>
  <c r="F427" i="21"/>
  <c r="F420" i="21"/>
  <c r="F415" i="21"/>
  <c r="F398" i="21"/>
  <c r="F388" i="21"/>
  <c r="F383" i="21"/>
  <c r="F366" i="21"/>
  <c r="F356" i="21"/>
  <c r="F340" i="21"/>
  <c r="F324" i="21"/>
  <c r="F268" i="21"/>
  <c r="F263" i="21"/>
  <c r="F260" i="21"/>
  <c r="F255" i="21"/>
  <c r="F252" i="21"/>
  <c r="F247" i="21"/>
  <c r="F244" i="21"/>
  <c r="F239" i="21"/>
  <c r="F236" i="21"/>
  <c r="F231" i="21"/>
  <c r="F228" i="21"/>
  <c r="F223" i="21"/>
  <c r="F220" i="21"/>
  <c r="F215" i="21"/>
  <c r="F212" i="21"/>
  <c r="F207" i="21"/>
  <c r="F204" i="21"/>
  <c r="F199" i="21"/>
  <c r="F196" i="21"/>
  <c r="F460" i="21"/>
  <c r="F458" i="21"/>
  <c r="F455" i="21"/>
  <c r="F443" i="21"/>
  <c r="F438" i="21"/>
  <c r="F428" i="21"/>
  <c r="F426" i="21"/>
  <c r="F423" i="21"/>
  <c r="F192" i="21"/>
  <c r="F189" i="21"/>
  <c r="F184" i="21"/>
  <c r="F181" i="21"/>
  <c r="F176" i="21"/>
  <c r="F173" i="21"/>
  <c r="F168" i="21"/>
  <c r="F165" i="21"/>
  <c r="F160" i="21"/>
  <c r="F157" i="21"/>
  <c r="F152" i="21"/>
  <c r="F149" i="21"/>
  <c r="F144" i="21"/>
  <c r="F141" i="21"/>
  <c r="F136" i="21"/>
  <c r="F133" i="21"/>
  <c r="F128" i="21"/>
  <c r="F125" i="21"/>
  <c r="F120" i="21"/>
  <c r="F117" i="21"/>
  <c r="F112" i="21"/>
  <c r="F109" i="21"/>
  <c r="F104" i="21"/>
  <c r="F101" i="21"/>
  <c r="F96" i="21"/>
  <c r="F93" i="21"/>
  <c r="F88" i="21"/>
  <c r="F85" i="21"/>
  <c r="F251" i="21"/>
  <c r="F248" i="21"/>
  <c r="F243" i="21"/>
  <c r="F240" i="21"/>
  <c r="F235" i="21"/>
  <c r="F232" i="21"/>
  <c r="F227" i="21"/>
  <c r="F224" i="21"/>
  <c r="F219" i="21"/>
  <c r="F216" i="21"/>
  <c r="F211" i="21"/>
  <c r="F208" i="21"/>
  <c r="F203" i="21"/>
  <c r="F200" i="21"/>
  <c r="F195" i="21"/>
  <c r="I12" i="17" l="1"/>
  <c r="I13" i="17"/>
  <c r="B84" i="17" a="1"/>
  <c r="B84" i="17" s="1"/>
  <c r="C84" i="17" a="1"/>
  <c r="C84" i="17" s="1"/>
  <c r="B85" i="17" a="1"/>
  <c r="B85" i="17" s="1"/>
  <c r="C85" i="17" a="1"/>
  <c r="C85" i="17" s="1"/>
  <c r="B86" i="17" a="1"/>
  <c r="B86" i="17" s="1"/>
  <c r="C86" i="17" a="1"/>
  <c r="C86" i="17" s="1"/>
  <c r="C52" i="17"/>
  <c r="E31" i="17"/>
  <c r="D31" i="17"/>
  <c r="E30" i="17"/>
  <c r="D30" i="17"/>
  <c r="E29" i="17"/>
  <c r="D29" i="17"/>
  <c r="E28" i="17"/>
  <c r="D28" i="17"/>
  <c r="E27" i="17"/>
  <c r="D27" i="17"/>
  <c r="E26" i="17"/>
  <c r="D26" i="17"/>
  <c r="E25" i="17"/>
  <c r="D25" i="17"/>
  <c r="E24" i="17"/>
  <c r="D24" i="17"/>
  <c r="E23" i="17"/>
  <c r="D23" i="17"/>
  <c r="E22" i="17"/>
  <c r="D22" i="17"/>
  <c r="E21" i="17"/>
  <c r="D21" i="17"/>
  <c r="E20" i="17"/>
  <c r="D20" i="17"/>
  <c r="E19" i="17"/>
  <c r="D19" i="17"/>
  <c r="I6" i="17"/>
  <c r="H6" i="17"/>
  <c r="J12" i="17" l="1"/>
  <c r="J13"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<sst xmlns="http://schemas.openxmlformats.org/spreadsheetml/2006/main" count="7569" uniqueCount="163">
  <si>
    <t>Segment</t>
  </si>
  <si>
    <t>State</t>
  </si>
  <si>
    <t>Product</t>
  </si>
  <si>
    <t>Discount Band</t>
  </si>
  <si>
    <t>Units Sold</t>
  </si>
  <si>
    <t>Manufacturing Price</t>
  </si>
  <si>
    <t>Sale Price</t>
  </si>
  <si>
    <t>Gross Sales</t>
  </si>
  <si>
    <t>Discounts</t>
  </si>
  <si>
    <t xml:space="preserve"> Sales</t>
  </si>
  <si>
    <t>COGS</t>
  </si>
  <si>
    <t>Profit</t>
  </si>
  <si>
    <t>Date</t>
  </si>
  <si>
    <t>Month Number</t>
  </si>
  <si>
    <t>Month Name</t>
  </si>
  <si>
    <t>Year</t>
  </si>
  <si>
    <t>Shoping Mall</t>
  </si>
  <si>
    <t>Andhra Pradesh</t>
  </si>
  <si>
    <t>Xiaomi Redmi 9i 128GB</t>
  </si>
  <si>
    <t>None</t>
  </si>
  <si>
    <t>Jan</t>
  </si>
  <si>
    <t>Gujarat</t>
  </si>
  <si>
    <t>Midmarket</t>
  </si>
  <si>
    <t xml:space="preserve">Maharashtra </t>
  </si>
  <si>
    <t>Jun</t>
  </si>
  <si>
    <t>Haryana</t>
  </si>
  <si>
    <t>Tamil Nadu</t>
  </si>
  <si>
    <t>Karnataka</t>
  </si>
  <si>
    <t>Dec</t>
  </si>
  <si>
    <t>Kerala</t>
  </si>
  <si>
    <t>Realme 8</t>
  </si>
  <si>
    <t>Mar</t>
  </si>
  <si>
    <t>Channel Partners</t>
  </si>
  <si>
    <t>Punjab</t>
  </si>
  <si>
    <t>Telangana</t>
  </si>
  <si>
    <t>Enterprise</t>
  </si>
  <si>
    <t>Uttar Pradesh</t>
  </si>
  <si>
    <t>Jul</t>
  </si>
  <si>
    <t>Small Business</t>
  </si>
  <si>
    <t>West Bengal</t>
  </si>
  <si>
    <t>Aug</t>
  </si>
  <si>
    <t>Sep</t>
  </si>
  <si>
    <t>Rajasthan</t>
  </si>
  <si>
    <t>Oct</t>
  </si>
  <si>
    <t>Realme 8 Pro</t>
  </si>
  <si>
    <t>Feb</t>
  </si>
  <si>
    <t>Madhya Pradesh</t>
  </si>
  <si>
    <t>Nov</t>
  </si>
  <si>
    <t>Vivo V17 Pro</t>
  </si>
  <si>
    <t>Xiaomi Redmi K20 Pro 6GB</t>
  </si>
  <si>
    <t>Apr</t>
  </si>
  <si>
    <t>Samsung Galaxy F62</t>
  </si>
  <si>
    <t>Low</t>
  </si>
  <si>
    <t>May</t>
  </si>
  <si>
    <t>Medium</t>
  </si>
  <si>
    <t>Odisha</t>
  </si>
  <si>
    <t>Uttarakhand</t>
  </si>
  <si>
    <t>High</t>
  </si>
  <si>
    <t>Jharkhand</t>
  </si>
  <si>
    <t>Chhattisgarh</t>
  </si>
  <si>
    <t>Bihar</t>
  </si>
  <si>
    <t>Row Labels</t>
  </si>
  <si>
    <t>Grand Total</t>
  </si>
  <si>
    <t>Qtr1</t>
  </si>
  <si>
    <t>Qtr2</t>
  </si>
  <si>
    <t>Qtr3</t>
  </si>
  <si>
    <t>Qtr4</t>
  </si>
  <si>
    <t>Sum of  Sales</t>
  </si>
  <si>
    <t>Sum of Units Sold</t>
  </si>
  <si>
    <t>Sum of Profit</t>
  </si>
  <si>
    <t>Profit %</t>
  </si>
  <si>
    <t>Sum of Gross Sales</t>
  </si>
  <si>
    <t>Sum of COGS</t>
  </si>
  <si>
    <t>Column Labels</t>
  </si>
  <si>
    <t>Sum of Sale Price</t>
  </si>
  <si>
    <t>Sum of Discounts</t>
  </si>
  <si>
    <t>Profit%</t>
  </si>
  <si>
    <t>Avg sales per unit</t>
  </si>
  <si>
    <t>states</t>
  </si>
  <si>
    <t>States</t>
  </si>
  <si>
    <t>Total Profit</t>
  </si>
  <si>
    <t>Others</t>
  </si>
  <si>
    <t xml:space="preserve">Top 5 </t>
  </si>
  <si>
    <t>Percentage</t>
  </si>
  <si>
    <t>1. KPI</t>
  </si>
  <si>
    <t>Sales(%)</t>
  </si>
  <si>
    <t>Segments</t>
  </si>
  <si>
    <t>Sum of  Sales %</t>
  </si>
  <si>
    <t>Sales %</t>
  </si>
  <si>
    <t xml:space="preserve">Min </t>
  </si>
  <si>
    <t>Max</t>
  </si>
  <si>
    <t>Discount Range</t>
  </si>
  <si>
    <t>6. Minimum Maximum Discount given</t>
  </si>
  <si>
    <t xml:space="preserve">7. Monthly Sales by Product </t>
  </si>
  <si>
    <t>Others States</t>
  </si>
  <si>
    <t>Profit of other states</t>
  </si>
  <si>
    <t>Probability</t>
  </si>
  <si>
    <t xml:space="preserve">total no. of model </t>
  </si>
  <si>
    <t>Occurrences of model</t>
  </si>
  <si>
    <t>Sum of Manufacturing Price</t>
  </si>
  <si>
    <t>(All)</t>
  </si>
  <si>
    <t>Total sales with respect to  Segments in 2020 &amp; 2021</t>
  </si>
  <si>
    <t>TOTAL Profit generated in 2 years</t>
  </si>
  <si>
    <t>AVERAGE SALES in 2 YEARS</t>
  </si>
  <si>
    <t>(in 2 years  {2020,2021})</t>
  </si>
  <si>
    <t xml:space="preserve">TOTAL UNITS SOLD </t>
  </si>
  <si>
    <t>DATES</t>
  </si>
  <si>
    <t>POFIT</t>
  </si>
  <si>
    <t>SALES</t>
  </si>
  <si>
    <t>DISCOUNTS</t>
  </si>
  <si>
    <t>GROSS SALES</t>
  </si>
  <si>
    <t>SALE PRICE</t>
  </si>
  <si>
    <t>MANUFACTURING COST</t>
  </si>
  <si>
    <t>UNITS SOLD</t>
  </si>
  <si>
    <t>DISCOUNT BAND</t>
  </si>
  <si>
    <t>PRODUCT</t>
  </si>
  <si>
    <t>STATE</t>
  </si>
  <si>
    <t>SEGMENT</t>
  </si>
  <si>
    <t>Major headings are-</t>
  </si>
  <si>
    <t>The data we selected for analysis is of Mobile Phones sales data.</t>
  </si>
  <si>
    <t>DATA ANALYSIS USING EXCEL</t>
  </si>
  <si>
    <t xml:space="preserve">MOBILE PHONES SALES DATA </t>
  </si>
  <si>
    <t xml:space="preserve">Ans)  oct, because of the festive offers which the consumers get </t>
  </si>
  <si>
    <t>Q4) which month has highest sales and why ?</t>
  </si>
  <si>
    <t>Ans) Shopping Mall</t>
  </si>
  <si>
    <t xml:space="preserve">Q3) which segment is giving the highest gross sales </t>
  </si>
  <si>
    <t>Ans) Gujarat</t>
  </si>
  <si>
    <t>Q2) which state had the highest units sold in the year of 2020</t>
  </si>
  <si>
    <t>ANS) realme 8 pro</t>
  </si>
  <si>
    <t>Q 1) which product has highjest profit</t>
  </si>
  <si>
    <t>Sum of Probability</t>
  </si>
  <si>
    <t>Dataprep</t>
  </si>
  <si>
    <t>Values</t>
  </si>
  <si>
    <t>12. Ranking of Products by Sales %</t>
  </si>
  <si>
    <t>8. Monthly Sales By Discound Band</t>
  </si>
  <si>
    <t>1. Total Sales By Month Number</t>
  </si>
  <si>
    <t>2.Profit Of Each Segment</t>
  </si>
  <si>
    <t>3. Sales Of States</t>
  </si>
  <si>
    <t>4. Unit Sold For Each Product</t>
  </si>
  <si>
    <t>5. Sales by Discount Band</t>
  </si>
  <si>
    <t>2. Profit Shares of the Top-5 states vs Other States</t>
  </si>
  <si>
    <t>4. Quarterly View by Profit</t>
  </si>
  <si>
    <t>5. Sales Percentage Distribution by State in India</t>
  </si>
  <si>
    <t>9. Sales, Gross Sales and Profit Overview by State, with Product Filter(Product Performance Overview)</t>
  </si>
  <si>
    <r>
      <t xml:space="preserve">11. Sale </t>
    </r>
    <r>
      <rPr>
        <sz val="18"/>
        <color theme="1"/>
        <rFont val="Times New Roman"/>
        <family val="1"/>
      </rPr>
      <t>-</t>
    </r>
    <r>
      <rPr>
        <b/>
        <sz val="18"/>
        <color theme="1"/>
        <rFont val="Times New Roman"/>
        <family val="1"/>
      </rPr>
      <t xml:space="preserve"> Product Heatmap</t>
    </r>
  </si>
  <si>
    <t>13. Monthly Unit Sold By Product - Filtered By Year</t>
  </si>
  <si>
    <t>2021</t>
  </si>
  <si>
    <t>2020</t>
  </si>
  <si>
    <t>14. Monthly Discount Trend By Year</t>
  </si>
  <si>
    <t xml:space="preserve">10. Top 5 States with Top 3 Best Selling Product </t>
  </si>
  <si>
    <t>6. Probability of Realme 8 by State</t>
  </si>
  <si>
    <t>7. Unit sold and probability of segment</t>
  </si>
  <si>
    <t>Name: Muskaan Venkatesh Acharya (20241034)</t>
  </si>
  <si>
    <t>Name: Akshat Shrivastava (20241005)</t>
  </si>
  <si>
    <t>Name: Disha Gadhvi (20241016)</t>
  </si>
  <si>
    <t>Name: Akanksha Sharma (20241004)</t>
  </si>
  <si>
    <t>Duplicate data for refrence</t>
  </si>
  <si>
    <t>Quarter</t>
  </si>
  <si>
    <t>Month</t>
  </si>
  <si>
    <t>Products</t>
  </si>
  <si>
    <t>GROSS Margin PER UNIT</t>
  </si>
  <si>
    <t xml:space="preserve">Manufacturing Price, Sale Price, Gross Margin Per Unit Without Any Discount </t>
  </si>
  <si>
    <t>3. Sales Breakup Percentage by Segments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</si>
</sst>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4009]\ * #,##0_ ;_ [$₹-4009]\ * \-#,##0_ ;_ [$₹-4009]\ * &quot;-&quot;??_ ;_ @_ "/>
    <numFmt numFmtId="165" formatCode="[$-14009]yyyy/mm/dd;@"/>
    <numFmt numFmtId="166" formatCode="&quot;₹&quot;\ #,##0.00"/>
    <numFmt numFmtId="167" formatCode="&quot;₹&quot;\ #,##0"/>
    <numFmt numFmtId="168" formatCode="[$-14009]dd\ mmmm\ yyyy;@"/>
    <numFmt numFmtId="169" formatCode="#,##0,&quot;K&quot;"/>
    <numFmt numFmtId="170" formatCode="#,##0,,&quot;M&quot;"/>
  </numFmts>
  <fonts count="21" x14ac:knownFonts="1">
    <font>
      <sz val="11"/>
      <color theme="1"/>
      <name val="Calibri"/>
      <family val="2"/>
      <scheme val="minor"/>
    </font>
    <font>
      <sz val="11"/>
      <color theme="1"/>
      <name val="Calibri"/>
      <family val="2"/>
      <scheme val="minor"/>
    </font>
    <font>
      <b/>
      <sz val="16"/>
      <name val="Times New Roman"/>
      <family val="1"/>
    </font>
    <font>
      <b/>
      <sz val="16"/>
      <color theme="1"/>
      <name val="Times New Roman"/>
      <family val="1"/>
    </font>
    <font>
      <sz val="16"/>
      <color theme="1"/>
      <name val="Times New Roman"/>
      <family val="1"/>
    </font>
    <font>
      <sz val="11"/>
      <color theme="1"/>
      <name val="Times New Roman"/>
      <family val="1"/>
    </font>
    <font>
      <b/>
      <sz val="11"/>
      <color theme="1"/>
      <name val="Times New Roman"/>
      <family val="1"/>
    </font>
    <font>
      <b/>
      <sz val="11"/>
      <color theme="1"/>
      <name val="Calibri"/>
      <family val="2"/>
      <scheme val="minor"/>
    </font>
    <font>
      <b/>
      <sz val="12"/>
      <color theme="1"/>
      <name val="Calibri"/>
      <family val="2"/>
      <scheme val="minor"/>
    </font>
    <font>
      <b/>
      <sz val="26"/>
      <color theme="1"/>
      <name val="Calibri"/>
      <family val="2"/>
      <scheme val="minor"/>
    </font>
    <font>
      <b/>
      <sz val="14"/>
      <color theme="1"/>
      <name val="Calibri"/>
      <family val="2"/>
      <scheme val="minor"/>
    </font>
    <font>
      <b/>
      <sz val="16"/>
      <color theme="1"/>
      <name val="Calibri"/>
      <family val="2"/>
      <scheme val="minor"/>
    </font>
    <font>
      <sz val="14"/>
      <color theme="1"/>
      <name val="Calibri"/>
      <family val="2"/>
      <scheme val="minor"/>
    </font>
    <font>
      <b/>
      <sz val="22"/>
      <color theme="1"/>
      <name val="Calibri"/>
      <family val="2"/>
      <scheme val="minor"/>
    </font>
    <font>
      <b/>
      <sz val="18"/>
      <color theme="1"/>
      <name val="Calibri"/>
      <family val="2"/>
      <scheme val="minor"/>
    </font>
    <font>
      <b/>
      <sz val="28"/>
      <color theme="1"/>
      <name val="Calibri"/>
      <family val="2"/>
      <scheme val="minor"/>
    </font>
    <font>
      <sz val="8"/>
      <color rgb="FF000000"/>
      <name val="Segoe UI"/>
      <family val="2"/>
    </font>
    <font>
      <b/>
      <sz val="18"/>
      <color theme="1"/>
      <name val="Times New Roman"/>
      <family val="1"/>
    </font>
    <font>
      <b/>
      <sz val="18"/>
      <name val="Times New Roman"/>
      <family val="1"/>
    </font>
    <font>
      <sz val="18"/>
      <color theme="1"/>
      <name val="Times New Roman"/>
      <family val="1"/>
    </font>
    <font>
      <b/>
      <sz val="11"/>
      <color theme="0"/>
      <name val="Times New Roman"/>
      <family val="1"/>
    </font>
  </fonts>
  <fills count="9">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0"/>
        <bgColor theme="0" tint="-0.14999847407452621"/>
      </patternFill>
    </fill>
    <fill>
      <patternFill patternType="solid">
        <fgColor theme="4" tint="0.79998168889431442"/>
        <bgColor indexed="64"/>
      </patternFill>
    </fill>
    <fill>
      <patternFill patternType="solid">
        <fgColor theme="0"/>
        <bgColor theme="4" tint="0.79998168889431442"/>
      </patternFill>
    </fill>
    <fill>
      <patternFill patternType="solid">
        <fgColor theme="4" tint="0.59999389629810485"/>
        <bgColor theme="4"/>
      </patternFill>
    </fill>
    <fill>
      <patternFill patternType="solid">
        <fgColor theme="8"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theme="1"/>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97">
    <xf numFmtId="0" fontId="0" fillId="0" borderId="0" xfId="0"/>
    <xf numFmtId="1" fontId="0" fillId="0" borderId="0" xfId="0" applyNumberFormat="1"/>
    <xf numFmtId="166" fontId="0" fillId="0" borderId="0" xfId="0" applyNumberFormat="1"/>
    <xf numFmtId="0" fontId="0" fillId="0" borderId="0" xfId="0" pivotButton="1"/>
    <xf numFmtId="0" fontId="0" fillId="0" borderId="0" xfId="0" applyAlignment="1">
      <alignment horizontal="left"/>
    </xf>
    <xf numFmtId="9" fontId="0" fillId="0" borderId="0" xfId="1" applyFont="1"/>
    <xf numFmtId="10" fontId="0" fillId="0" borderId="0" xfId="0" applyNumberFormat="1"/>
    <xf numFmtId="168" fontId="0" fillId="0" borderId="0" xfId="0" applyNumberFormat="1"/>
    <xf numFmtId="0" fontId="2" fillId="2" borderId="0" xfId="0" applyFont="1" applyFill="1"/>
    <xf numFmtId="0" fontId="3" fillId="2" borderId="0" xfId="0" applyFont="1" applyFill="1"/>
    <xf numFmtId="0" fontId="3" fillId="2" borderId="0" xfId="0" applyFont="1" applyFill="1" applyAlignment="1">
      <alignment horizontal="left"/>
    </xf>
    <xf numFmtId="169" fontId="3" fillId="2" borderId="0" xfId="0" applyNumberFormat="1" applyFont="1" applyFill="1"/>
    <xf numFmtId="167" fontId="3" fillId="2" borderId="0" xfId="0" applyNumberFormat="1" applyFont="1" applyFill="1"/>
    <xf numFmtId="166" fontId="3" fillId="2" borderId="0" xfId="0" applyNumberFormat="1" applyFont="1" applyFill="1"/>
    <xf numFmtId="0" fontId="4" fillId="2" borderId="0" xfId="0" applyFont="1" applyFill="1" applyAlignment="1">
      <alignment horizontal="center"/>
    </xf>
    <xf numFmtId="0" fontId="5" fillId="0" borderId="1" xfId="0" applyFont="1" applyBorder="1" applyAlignment="1">
      <alignment horizontal="center"/>
    </xf>
    <xf numFmtId="1" fontId="5" fillId="0" borderId="1" xfId="0" applyNumberFormat="1" applyFont="1" applyBorder="1" applyAlignment="1">
      <alignment horizontal="center"/>
    </xf>
    <xf numFmtId="0" fontId="5" fillId="0" borderId="0" xfId="0" applyFont="1"/>
    <xf numFmtId="166" fontId="5" fillId="0" borderId="1" xfId="0" applyNumberFormat="1" applyFont="1" applyBorder="1" applyAlignment="1">
      <alignment horizontal="center"/>
    </xf>
    <xf numFmtId="10" fontId="5" fillId="0" borderId="1" xfId="0" applyNumberFormat="1" applyFont="1" applyBorder="1" applyAlignment="1">
      <alignment horizontal="center"/>
    </xf>
    <xf numFmtId="1" fontId="5" fillId="0" borderId="0" xfId="0" applyNumberFormat="1" applyFont="1"/>
    <xf numFmtId="10" fontId="5" fillId="0" borderId="0" xfId="0" applyNumberFormat="1" applyFont="1"/>
    <xf numFmtId="166" fontId="5" fillId="0" borderId="0" xfId="0" applyNumberFormat="1" applyFont="1"/>
    <xf numFmtId="0" fontId="5" fillId="0" borderId="1" xfId="0" pivotButton="1" applyFont="1" applyBorder="1"/>
    <xf numFmtId="0" fontId="5" fillId="0" borderId="1" xfId="0" applyFont="1" applyBorder="1"/>
    <xf numFmtId="0" fontId="6" fillId="0" borderId="2" xfId="0" applyFont="1" applyBorder="1"/>
    <xf numFmtId="0" fontId="6" fillId="0" borderId="3" xfId="0" applyFont="1" applyBorder="1"/>
    <xf numFmtId="0" fontId="5" fillId="0" borderId="2" xfId="0" applyFont="1" applyBorder="1"/>
    <xf numFmtId="0" fontId="5" fillId="0" borderId="8" xfId="0" applyFont="1" applyBorder="1"/>
    <xf numFmtId="0" fontId="5" fillId="0" borderId="3" xfId="0" applyFont="1" applyBorder="1"/>
    <xf numFmtId="0" fontId="5" fillId="0" borderId="1" xfId="0" applyFont="1" applyBorder="1" applyAlignment="1">
      <alignment horizontal="left"/>
    </xf>
    <xf numFmtId="169" fontId="5" fillId="0" borderId="1" xfId="0" applyNumberFormat="1" applyFont="1" applyBorder="1"/>
    <xf numFmtId="0" fontId="5" fillId="0" borderId="4" xfId="0" applyFont="1" applyBorder="1" applyAlignment="1">
      <alignment horizontal="left"/>
    </xf>
    <xf numFmtId="169" fontId="5" fillId="0" borderId="5" xfId="0" applyNumberFormat="1" applyFont="1" applyBorder="1"/>
    <xf numFmtId="0" fontId="5" fillId="0" borderId="4" xfId="0" applyFont="1" applyBorder="1"/>
    <xf numFmtId="166" fontId="5" fillId="0" borderId="1" xfId="0" applyNumberFormat="1" applyFont="1" applyBorder="1"/>
    <xf numFmtId="10" fontId="5" fillId="0" borderId="5" xfId="0" applyNumberFormat="1" applyFont="1" applyBorder="1"/>
    <xf numFmtId="0" fontId="5" fillId="0" borderId="6" xfId="0" applyFont="1" applyBorder="1"/>
    <xf numFmtId="166" fontId="5" fillId="0" borderId="9" xfId="0" applyNumberFormat="1" applyFont="1" applyBorder="1"/>
    <xf numFmtId="10" fontId="5" fillId="0" borderId="7" xfId="0" applyNumberFormat="1" applyFont="1" applyBorder="1"/>
    <xf numFmtId="0" fontId="5" fillId="0" borderId="6" xfId="0" applyFont="1" applyBorder="1" applyAlignment="1">
      <alignment horizontal="left"/>
    </xf>
    <xf numFmtId="169" fontId="5" fillId="0" borderId="7" xfId="0" applyNumberFormat="1" applyFont="1" applyBorder="1"/>
    <xf numFmtId="0" fontId="5" fillId="0" borderId="0" xfId="0" applyFont="1" applyAlignment="1">
      <alignment horizontal="left"/>
    </xf>
    <xf numFmtId="169" fontId="5" fillId="0" borderId="0" xfId="0" applyNumberFormat="1" applyFont="1"/>
    <xf numFmtId="0" fontId="5" fillId="0" borderId="2" xfId="0" applyFont="1" applyBorder="1" applyAlignment="1">
      <alignment horizontal="left"/>
    </xf>
    <xf numFmtId="169" fontId="5" fillId="0" borderId="3" xfId="0" applyNumberFormat="1" applyFont="1" applyBorder="1"/>
    <xf numFmtId="10" fontId="5" fillId="0" borderId="1" xfId="0" applyNumberFormat="1" applyFont="1" applyBorder="1"/>
    <xf numFmtId="9" fontId="5" fillId="0" borderId="0" xfId="0" applyNumberFormat="1" applyFont="1"/>
    <xf numFmtId="9" fontId="5" fillId="0" borderId="1" xfId="0" applyNumberFormat="1" applyFont="1" applyBorder="1"/>
    <xf numFmtId="0" fontId="5" fillId="0" borderId="0" xfId="0" applyFont="1" applyAlignment="1">
      <alignment horizontal="center" wrapText="1"/>
    </xf>
    <xf numFmtId="2" fontId="5" fillId="0" borderId="0" xfId="0" applyNumberFormat="1" applyFont="1"/>
    <xf numFmtId="167" fontId="5" fillId="0" borderId="0" xfId="0" applyNumberFormat="1" applyFont="1"/>
    <xf numFmtId="170" fontId="5" fillId="0" borderId="1" xfId="0" applyNumberFormat="1" applyFont="1" applyBorder="1"/>
    <xf numFmtId="0" fontId="5" fillId="0" borderId="1" xfId="0" applyFont="1" applyBorder="1" applyAlignment="1">
      <alignment horizontal="left" indent="1"/>
    </xf>
    <xf numFmtId="0" fontId="5" fillId="0" borderId="7" xfId="0" applyFont="1" applyBorder="1"/>
    <xf numFmtId="0" fontId="5" fillId="0" borderId="9" xfId="0" applyFont="1" applyBorder="1"/>
    <xf numFmtId="165" fontId="0" fillId="0" borderId="0" xfId="0" applyNumberFormat="1"/>
    <xf numFmtId="164" fontId="0" fillId="0" borderId="0" xfId="0" applyNumberFormat="1"/>
    <xf numFmtId="0" fontId="8" fillId="0" borderId="0" xfId="0" applyFont="1"/>
    <xf numFmtId="0" fontId="9" fillId="0" borderId="0" xfId="0" applyFont="1"/>
    <xf numFmtId="0" fontId="10" fillId="0" borderId="0" xfId="0" applyFont="1"/>
    <xf numFmtId="0" fontId="7"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0" fillId="3" borderId="0" xfId="0" applyFill="1"/>
    <xf numFmtId="9" fontId="0" fillId="4" borderId="0" xfId="1" applyFont="1" applyFill="1"/>
    <xf numFmtId="9" fontId="0" fillId="3" borderId="0" xfId="1" applyFont="1" applyFill="1"/>
    <xf numFmtId="9" fontId="0" fillId="4" borderId="10" xfId="1" applyFont="1" applyFill="1" applyBorder="1"/>
    <xf numFmtId="0" fontId="6" fillId="0" borderId="0" xfId="0" applyFont="1"/>
    <xf numFmtId="0" fontId="6" fillId="0" borderId="1" xfId="0" applyFont="1" applyBorder="1"/>
    <xf numFmtId="0" fontId="3" fillId="0" borderId="0" xfId="0" applyFont="1" applyAlignment="1">
      <alignment horizontal="left"/>
    </xf>
    <xf numFmtId="0" fontId="3" fillId="0" borderId="0" xfId="0" applyFont="1"/>
    <xf numFmtId="0" fontId="17" fillId="2" borderId="0" xfId="0" applyFont="1" applyFill="1" applyAlignment="1">
      <alignment horizontal="center"/>
    </xf>
    <xf numFmtId="0" fontId="18" fillId="2" borderId="0" xfId="0" applyFont="1" applyFill="1"/>
    <xf numFmtId="0" fontId="17" fillId="2" borderId="0" xfId="0" applyFont="1" applyFill="1"/>
    <xf numFmtId="0" fontId="17" fillId="2" borderId="0" xfId="0" applyFont="1" applyFill="1" applyAlignment="1">
      <alignment horizontal="left"/>
    </xf>
    <xf numFmtId="169" fontId="0" fillId="0" borderId="0" xfId="0" applyNumberFormat="1"/>
    <xf numFmtId="0" fontId="0" fillId="0" borderId="0" xfId="0" applyAlignment="1">
      <alignment horizontal="left" indent="1"/>
    </xf>
    <xf numFmtId="167" fontId="5" fillId="0" borderId="1" xfId="0" applyNumberFormat="1" applyFont="1" applyBorder="1"/>
    <xf numFmtId="0" fontId="6" fillId="5" borderId="1" xfId="0" applyFont="1" applyFill="1" applyBorder="1" applyAlignment="1">
      <alignment horizontal="center" wrapText="1"/>
    </xf>
    <xf numFmtId="0" fontId="6" fillId="5" borderId="1" xfId="0" applyFont="1" applyFill="1" applyBorder="1"/>
    <xf numFmtId="0" fontId="0" fillId="6" borderId="1" xfId="0" applyFill="1" applyBorder="1"/>
    <xf numFmtId="164" fontId="0" fillId="6" borderId="1" xfId="0" applyNumberFormat="1" applyFill="1" applyBorder="1"/>
    <xf numFmtId="0" fontId="0" fillId="3" borderId="1" xfId="0" applyFill="1" applyBorder="1"/>
    <xf numFmtId="164" fontId="0" fillId="3" borderId="1" xfId="0" applyNumberFormat="1" applyFill="1" applyBorder="1"/>
    <xf numFmtId="0" fontId="7" fillId="7" borderId="1" xfId="0" applyFont="1" applyFill="1" applyBorder="1"/>
    <xf numFmtId="164" fontId="7" fillId="7" borderId="1" xfId="0" applyNumberFormat="1" applyFont="1" applyFill="1" applyBorder="1"/>
    <xf numFmtId="0" fontId="0" fillId="0" borderId="11" xfId="0" applyBorder="1"/>
    <xf numFmtId="9" fontId="0" fillId="4" borderId="0" xfId="1" applyFont="1" applyFill="1" applyBorder="1"/>
    <xf numFmtId="9" fontId="0" fillId="3" borderId="0" xfId="1" applyFont="1" applyFill="1" applyBorder="1"/>
    <xf numFmtId="9" fontId="0" fillId="3" borderId="11" xfId="1" applyFont="1" applyFill="1" applyBorder="1"/>
    <xf numFmtId="0" fontId="20" fillId="8" borderId="1" xfId="0" applyFont="1" applyFill="1" applyBorder="1" applyAlignment="1">
      <alignment horizontal="center"/>
    </xf>
    <xf numFmtId="0" fontId="7"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265">
    <dxf>
      <font>
        <outline val="0"/>
        <shadow val="0"/>
        <u val="none"/>
        <vertAlign val="baseline"/>
        <name val="Times New Roman"/>
        <family val="1"/>
        <scheme val="none"/>
      </font>
      <numFmt numFmtId="169" formatCode="#,##0,&quot;K&quot;"/>
      <border diagonalUp="0" diagonalDown="0" outline="0">
        <left style="thin">
          <color indexed="64"/>
        </left>
        <right/>
        <top style="thin">
          <color indexed="64"/>
        </top>
        <bottom style="thin">
          <color indexed="64"/>
        </bottom>
      </border>
    </dxf>
    <dxf>
      <font>
        <outline val="0"/>
        <shadow val="0"/>
        <u val="none"/>
        <vertAlign val="baseline"/>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outline val="0"/>
        <shadow val="0"/>
        <u val="none"/>
        <vertAlign val="baseline"/>
        <name val="Times New Roman"/>
        <family val="1"/>
        <scheme val="none"/>
      </font>
    </dxf>
    <dxf>
      <border>
        <bottom style="thin">
          <color indexed="64"/>
        </bottom>
      </border>
    </dxf>
    <dxf>
      <font>
        <outline val="0"/>
        <shadow val="0"/>
        <u val="none"/>
        <vertAlign val="baseline"/>
        <name val="Times New Roman"/>
        <family val="1"/>
        <scheme val="none"/>
      </font>
      <border diagonalUp="0" diagonalDown="0" outline="0">
        <left style="thin">
          <color indexed="64"/>
        </left>
        <right style="thin">
          <color indexed="64"/>
        </right>
        <top/>
        <bottom/>
      </border>
    </dxf>
    <dxf>
      <font>
        <outline val="0"/>
        <shadow val="0"/>
        <u val="none"/>
        <vertAlign val="baseline"/>
        <name val="Times New Roman"/>
        <family val="1"/>
        <scheme val="none"/>
      </font>
      <numFmt numFmtId="169" formatCode="#,##0,&quot;K&quot;"/>
      <border diagonalUp="0" diagonalDown="0" outline="0">
        <left style="thin">
          <color indexed="64"/>
        </left>
        <right/>
        <top style="thin">
          <color indexed="64"/>
        </top>
        <bottom style="thin">
          <color indexed="64"/>
        </bottom>
      </border>
    </dxf>
    <dxf>
      <font>
        <outline val="0"/>
        <shadow val="0"/>
        <u val="none"/>
        <vertAlign val="baseline"/>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outline val="0"/>
        <shadow val="0"/>
        <u val="none"/>
        <vertAlign val="baseline"/>
        <name val="Times New Roman"/>
        <family val="1"/>
        <scheme val="none"/>
      </font>
    </dxf>
    <dxf>
      <border>
        <bottom style="thin">
          <color indexed="64"/>
        </bottom>
      </border>
    </dxf>
    <dxf>
      <font>
        <b/>
        <i val="0"/>
        <strike val="0"/>
        <condense val="0"/>
        <extend val="0"/>
        <outline val="0"/>
        <shadow val="0"/>
        <u val="none"/>
        <vertAlign val="baseline"/>
        <sz val="11"/>
        <color theme="1"/>
        <name val="Times New Roman"/>
        <family val="1"/>
        <scheme val="none"/>
      </font>
      <border diagonalUp="0" diagonalDown="0" outline="0">
        <left style="thin">
          <color indexed="64"/>
        </left>
        <right style="thin">
          <color indexed="64"/>
        </right>
        <top/>
        <bottom/>
      </border>
    </dxf>
    <dxf>
      <font>
        <outline val="0"/>
        <shadow val="0"/>
        <u val="none"/>
        <vertAlign val="baseline"/>
        <name val="Times New Roman"/>
        <family val="1"/>
        <scheme val="none"/>
      </font>
      <numFmt numFmtId="14" formatCode="0.00%"/>
      <border diagonalUp="0" diagonalDown="0" outline="0">
        <left style="thin">
          <color indexed="64"/>
        </left>
        <right/>
        <top style="thin">
          <color indexed="64"/>
        </top>
        <bottom style="thin">
          <color indexed="64"/>
        </bottom>
      </border>
    </dxf>
    <dxf>
      <font>
        <outline val="0"/>
        <shadow val="0"/>
        <u val="none"/>
        <vertAlign val="baseline"/>
        <name val="Times New Roman"/>
        <family val="1"/>
        <scheme val="none"/>
      </font>
      <numFmt numFmtId="166" formatCode="&quot;₹&quot;\ #,##0.00"/>
      <border diagonalUp="0" diagonalDown="0" outline="0">
        <left style="thin">
          <color indexed="64"/>
        </left>
        <right style="thin">
          <color indexed="64"/>
        </right>
        <top style="thin">
          <color indexed="64"/>
        </top>
        <bottom style="thin">
          <color indexed="64"/>
        </bottom>
      </border>
    </dxf>
    <dxf>
      <font>
        <outline val="0"/>
        <shadow val="0"/>
        <u val="none"/>
        <vertAlign val="baseline"/>
        <name val="Times New Roman"/>
        <family val="1"/>
        <scheme val="none"/>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outline val="0"/>
        <shadow val="0"/>
        <u val="none"/>
        <vertAlign val="baseline"/>
        <name val="Times New Roman"/>
        <family val="1"/>
        <scheme val="none"/>
      </font>
    </dxf>
    <dxf>
      <border>
        <bottom style="thin">
          <color indexed="64"/>
        </bottom>
      </border>
    </dxf>
    <dxf>
      <font>
        <outline val="0"/>
        <shadow val="0"/>
        <u val="none"/>
        <vertAlign val="baseline"/>
        <name val="Times New Roman"/>
        <family val="1"/>
        <scheme val="none"/>
      </font>
      <border diagonalUp="0" diagonalDown="0" outline="0">
        <left style="thin">
          <color indexed="64"/>
        </left>
        <right style="thin">
          <color indexed="64"/>
        </right>
        <top/>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0" formatCode="General"/>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0" formatCode="General"/>
    </dxf>
    <dxf>
      <numFmt numFmtId="171"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70" formatCode="#,##0,,&quot;M&quot;"/>
    </dxf>
    <dxf>
      <numFmt numFmtId="169" formatCode="#,##0,&quot;K&quot;"/>
    </dxf>
    <dxf>
      <numFmt numFmtId="166" formatCode="&quot;₹&quot;\ #,##0.00"/>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 #,##0.00"/>
    </dxf>
    <dxf>
      <alignment horizontal="center"/>
    </dxf>
    <dxf>
      <alignment horizontal="center"/>
    </dxf>
    <dxf>
      <alignment horizontal="center"/>
    </dxf>
    <dxf>
      <numFmt numFmtId="1" formatCode="0"/>
    </dxf>
    <dxf>
      <numFmt numFmtId="1"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quot;K&quo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quot;K&quo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quot;K&quo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top style="thin">
          <color indexed="64"/>
        </top>
      </border>
    </dxf>
    <dxf>
      <border>
        <left/>
        <right/>
        <top/>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quot;K&quo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quot;K&quot;"/>
    </dxf>
    <dxf>
      <numFmt numFmtId="170" formatCode="#,##0,,&quot;M&quot;"/>
    </dxf>
    <dxf>
      <numFmt numFmtId="169" formatCode="#,##0,&quot;K&quot;"/>
    </dxf>
    <dxf>
      <numFmt numFmtId="169" formatCode="#,##0,&quot;K&quot;"/>
    </dxf>
    <dxf>
      <numFmt numFmtId="169" formatCode="#,##0,&quot;K&quot;"/>
    </dxf>
    <dxf>
      <numFmt numFmtId="169" formatCode="#,##0,&quot;K&quot;"/>
    </dxf>
    <dxf>
      <numFmt numFmtId="1" formatCode="0"/>
    </dxf>
    <dxf>
      <numFmt numFmtId="165" formatCode="[$-14009]yyyy/mm/dd;@"/>
    </dxf>
    <dxf>
      <numFmt numFmtId="164" formatCode="_ [$₹-4009]\ * #,##0_ ;_ [$₹-4009]\ * \-#,##0_ ;_ [$₹-4009]\ * &quot;-&quot;??_ ;_ @_ "/>
    </dxf>
    <dxf>
      <numFmt numFmtId="164" formatCode="_ [$₹-4009]\ * #,##0_ ;_ [$₹-4009]\ * \-#,##0_ ;_ [$₹-4009]\ * &quot;-&quot;??_ ;_ @_ "/>
    </dxf>
    <dxf>
      <numFmt numFmtId="164" formatCode="_ [$₹-4009]\ * #,##0_ ;_ [$₹-4009]\ * \-#,##0_ ;_ [$₹-4009]\ * &quot;-&quot;??_ ;_ @_ "/>
    </dxf>
    <dxf>
      <numFmt numFmtId="164" formatCode="_ [$₹-4009]\ * #,##0_ ;_ [$₹-4009]\ * \-#,##0_ ;_ [$₹-4009]\ * &quot;-&quot;??_ ;_ @_ "/>
    </dxf>
    <dxf>
      <numFmt numFmtId="164" formatCode="_ [$₹-4009]\ * #,##0_ ;_ [$₹-4009]\ * \-#,##0_ ;_ [$₹-4009]\ * &quot;-&quot;??_ ;_ @_ "/>
    </dxf>
    <dxf>
      <numFmt numFmtId="164" formatCode="_ [$₹-4009]\ * #,##0_ ;_ [$₹-4009]\ * \-#,##0_ ;_ [$₹-4009]\ * &quot;-&quot;??_ ;_ @_ "/>
    </dxf>
    <dxf>
      <numFmt numFmtId="164" formatCode="_ [$₹-4009]\ * #,##0_ ;_ [$₹-4009]\ * \-#,##0_ ;_ [$₹-4009]\ * &quot;-&quot;??_ ;_ @_ "/>
    </dxf>
    <dxf>
      <numFmt numFmtId="1" formatCode="0"/>
    </dxf>
    <dxf>
      <numFmt numFmtId="0" formatCode="General"/>
    </dxf>
    <dxf>
      <numFmt numFmtId="0" formatCode="General"/>
    </dxf>
    <dxf>
      <numFmt numFmtId="0" formatCode="General"/>
    </dxf>
    <dxf>
      <numFmt numFmtId="1" formatCode="0"/>
    </dxf>
    <dxf>
      <numFmt numFmtId="168" formatCode="[$-14009]dd\ mmmm\ yyyy;@"/>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 formatCode="0"/>
    </dxf>
    <dxf>
      <font>
        <b/>
        <color theme="1"/>
      </font>
      <fill>
        <patternFill patternType="none">
          <bgColor auto="1"/>
        </patternFill>
      </fill>
      <border diagonalUp="0" diagonalDown="0">
        <left/>
        <right/>
        <top/>
        <bottom/>
        <vertical/>
        <horizontal/>
      </border>
    </dxf>
    <dxf>
      <font>
        <color theme="1"/>
      </font>
      <fill>
        <patternFill patternType="solid">
          <fgColor indexed="64"/>
          <bgColor theme="2"/>
        </patternFill>
      </fill>
      <border diagonalUp="0" diagonalDown="0">
        <left/>
        <right/>
        <top/>
        <bottom/>
        <vertical/>
        <horizontal/>
      </border>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bgColor theme="4" tint="0.79998168889431442"/>
        </patternFill>
      </fill>
    </dxf>
  </dxfs>
  <tableStyles count="4" defaultTableStyle="TableStyleMedium2" defaultPivotStyle="PivotStyleLight16">
    <tableStyle name="Slicer Style 1" pivot="0" table="0" count="1" xr9:uid="{C91CAFBB-BB28-483D-A037-1D036E2BF70B}">
      <tableStyleElement type="wholeTable" dxfId="264"/>
    </tableStyle>
    <tableStyle name="SlicerStyleDark1 2" pivot="0" table="0" count="10" xr9:uid="{CEBDE715-6A7F-402E-9EFE-ED5535C04277}">
      <tableStyleElement type="wholeTable" dxfId="263"/>
      <tableStyleElement type="headerRow" dxfId="262"/>
    </tableStyle>
    <tableStyle name="SlicerStyleOther1 2" pivot="0" table="0" count="10" xr9:uid="{AFAFC23D-A8A2-4FBB-AC7A-4EB600187F7B}">
      <tableStyleElement type="wholeTable" dxfId="261"/>
      <tableStyleElement type="headerRow" dxfId="260"/>
    </tableStyle>
    <tableStyle name="SlicerStyleOther2 2" pivot="0" table="0" count="10" xr9:uid="{279E45D3-37C2-4A33-B58B-C4ECE3BFA4F5}">
      <tableStyleElement type="wholeTable" dxfId="259"/>
      <tableStyleElement type="headerRow" dxfId="258"/>
    </tableStyle>
  </tableStyles>
  <colors>
    <mruColors>
      <color rgb="FF345BA2"/>
      <color rgb="FF008080"/>
      <color rgb="FF5B7A97"/>
      <color rgb="FFEA5F34"/>
    </mruColors>
  </colors>
  <extLst>
    <ext xmlns:x14="http://schemas.microsoft.com/office/spreadsheetml/2009/9/main" uri="{46F421CA-312F-682f-3DD2-61675219B42D}">
      <x14:dxfs count="24">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00808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rgb="FF345BA2"/>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5B7A97"/>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Muskaan!PivotTable3</c:name>
    <c:fmtId val="1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800" b="1">
                <a:solidFill>
                  <a:schemeClr val="tx1"/>
                </a:solidFill>
                <a:latin typeface="Times New Roman" panose="02020603050405020304" pitchFamily="18" charset="0"/>
                <a:cs typeface="Times New Roman" panose="02020603050405020304" pitchFamily="18" charset="0"/>
              </a:rPr>
              <a:t>Ranking</a:t>
            </a:r>
            <a:r>
              <a:rPr lang="en-IN" sz="1800" b="1" baseline="0">
                <a:solidFill>
                  <a:schemeClr val="tx1"/>
                </a:solidFill>
                <a:latin typeface="Times New Roman" panose="02020603050405020304" pitchFamily="18" charset="0"/>
                <a:cs typeface="Times New Roman" panose="02020603050405020304" pitchFamily="18" charset="0"/>
              </a:rPr>
              <a:t> of Products by Sales %</a:t>
            </a:r>
          </a:p>
        </c:rich>
      </c:tx>
      <c:layout>
        <c:manualLayout>
          <c:xMode val="edge"/>
          <c:yMode val="edge"/>
          <c:x val="7.3746166509748218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5397219679187079"/>
                  <c:h val="0.13362219696169078"/>
                </c:manualLayout>
              </c15:layout>
            </c:ext>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78493060045037033"/>
                  <c:h val="8.4418719944048787E-2"/>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61891663810271735"/>
                  <c:h val="8.1113370811713673E-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5340272565158348"/>
                  <c:h val="0.16420720165722832"/>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945812380411055"/>
                  <c:h val="9.8307286632281415E-2"/>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691665545802834"/>
                  <c:h val="0.13742545350816371"/>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691665545802834"/>
                  <c:h val="0.13742545350816371"/>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945812380411055"/>
                  <c:h val="9.8307286632281415E-2"/>
                </c:manualLayout>
              </c15:layout>
            </c:ext>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5340272565158348"/>
                  <c:h val="0.16420720165722832"/>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5397219679187079"/>
                  <c:h val="0.13362219696169078"/>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61891663810271735"/>
                  <c:h val="8.1113370811713673E-2"/>
                </c:manualLayout>
              </c15:layout>
            </c:ext>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78493060045037033"/>
                  <c:h val="8.4418719944048787E-2"/>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0"/>
          <c:showCatName val="1"/>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dLbl>
          <c:idx val="0"/>
          <c:layout>
            <c:manualLayout>
              <c:x val="-0.1263079487258143"/>
              <c:y val="4.1599390898035236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39344765176845914"/>
                  <c:h val="0.13742551657669749"/>
                </c:manualLayout>
              </c15:layout>
            </c:ext>
          </c:extLst>
        </c:dLbl>
      </c:pivotFmt>
      <c:pivotFmt>
        <c:idx val="16"/>
        <c:spPr>
          <a:solidFill>
            <a:schemeClr val="accent2"/>
          </a:solidFill>
          <a:ln>
            <a:noFill/>
          </a:ln>
          <a:effectLst/>
        </c:spPr>
        <c:dLbl>
          <c:idx val="0"/>
          <c:layout>
            <c:manualLayout>
              <c:x val="-0.23345493530161771"/>
              <c:y val="-8.3183211704971683E-4"/>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6945812380411055"/>
                  <c:h val="9.8307286632281415E-2"/>
                </c:manualLayout>
              </c15:layout>
            </c:ext>
          </c:extLst>
        </c:dLbl>
      </c:pivotFmt>
      <c:pivotFmt>
        <c:idx val="17"/>
        <c:spPr>
          <a:solidFill>
            <a:schemeClr val="bg2">
              <a:lumMod val="75000"/>
            </a:schemeClr>
          </a:solidFill>
          <a:ln>
            <a:noFill/>
          </a:ln>
          <a:effectLst/>
        </c:spPr>
        <c:dLbl>
          <c:idx val="0"/>
          <c:layout>
            <c:manualLayout>
              <c:x val="-0.29564432656552048"/>
              <c:y val="7.391316871595016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35340272565158348"/>
                  <c:h val="0.16420720165722832"/>
                </c:manualLayout>
              </c15:layout>
            </c:ext>
          </c:extLst>
        </c:dLbl>
      </c:pivotFmt>
      <c:pivotFmt>
        <c:idx val="18"/>
        <c:spPr>
          <a:solidFill>
            <a:schemeClr val="accent5">
              <a:lumMod val="60000"/>
              <a:lumOff val="40000"/>
            </a:schemeClr>
          </a:solidFill>
          <a:ln>
            <a:noFill/>
          </a:ln>
          <a:effectLst/>
        </c:spPr>
        <c:dLbl>
          <c:idx val="0"/>
          <c:layout>
            <c:manualLayout>
              <c:x val="-0.35868975583384"/>
              <c:y val="7.4393895278681279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5397219679187079"/>
                  <c:h val="0.13362219696169078"/>
                </c:manualLayout>
              </c15:layout>
            </c:ext>
          </c:extLst>
        </c:dLbl>
      </c:pivotFmt>
      <c:pivotFmt>
        <c:idx val="19"/>
        <c:spPr>
          <a:solidFill>
            <a:srgbClr val="FFC000"/>
          </a:solidFill>
          <a:ln>
            <a:noFill/>
          </a:ln>
          <a:effectLst/>
        </c:spPr>
        <c:dLbl>
          <c:idx val="0"/>
          <c:layout>
            <c:manualLayout>
              <c:x val="-0.35006633044439733"/>
              <c:y val="8.223358865172952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61891663810271735"/>
                  <c:h val="8.1113370811713673E-2"/>
                </c:manualLayout>
              </c15:layout>
            </c:ext>
          </c:extLst>
        </c:dLbl>
      </c:pivotFmt>
      <c:pivotFmt>
        <c:idx val="20"/>
        <c:spPr>
          <a:solidFill>
            <a:srgbClr val="008080"/>
          </a:solidFill>
          <a:ln>
            <a:noFill/>
          </a:ln>
          <a:effectLst/>
        </c:spPr>
        <c:dLbl>
          <c:idx val="0"/>
          <c:layout>
            <c:manualLayout>
              <c:x val="-0.49950223556430096"/>
              <c:y val="3.0163005940046566E-3"/>
            </c:manualLayout>
          </c:layout>
          <c:spPr>
            <a:solidFill>
              <a:srgbClr val="008080"/>
            </a:solid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1782590708750789"/>
                  <c:h val="7.1260878574388731E-2"/>
                </c:manualLayout>
              </c15:layout>
            </c:ext>
          </c:extLst>
        </c:dLbl>
      </c:pivotFmt>
    </c:pivotFmts>
    <c:plotArea>
      <c:layout>
        <c:manualLayout>
          <c:layoutTarget val="inner"/>
          <c:xMode val="edge"/>
          <c:yMode val="edge"/>
          <c:x val="3.6378095751210281E-2"/>
          <c:y val="0.24791592257202225"/>
          <c:w val="0.75858172819651359"/>
          <c:h val="0.63981360765990003"/>
        </c:manualLayout>
      </c:layout>
      <c:barChart>
        <c:barDir val="bar"/>
        <c:grouping val="clustered"/>
        <c:varyColors val="0"/>
        <c:ser>
          <c:idx val="0"/>
          <c:order val="0"/>
          <c:tx>
            <c:strRef>
              <c:f>'Analysis by Muskaan'!$B$207</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34B3-49CF-9429-B82516B8C3C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4B3-49CF-9429-B82516B8C3C5}"/>
              </c:ext>
            </c:extLst>
          </c:dPt>
          <c:dPt>
            <c:idx val="2"/>
            <c:invertIfNegative val="0"/>
            <c:bubble3D val="0"/>
            <c:spPr>
              <a:solidFill>
                <a:schemeClr val="bg2">
                  <a:lumMod val="75000"/>
                </a:schemeClr>
              </a:solidFill>
              <a:ln>
                <a:noFill/>
              </a:ln>
              <a:effectLst/>
            </c:spPr>
            <c:extLst>
              <c:ext xmlns:c16="http://schemas.microsoft.com/office/drawing/2014/chart" uri="{C3380CC4-5D6E-409C-BE32-E72D297353CC}">
                <c16:uniqueId val="{00000005-34B3-49CF-9429-B82516B8C3C5}"/>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34B3-49CF-9429-B82516B8C3C5}"/>
              </c:ext>
            </c:extLst>
          </c:dPt>
          <c:dPt>
            <c:idx val="4"/>
            <c:invertIfNegative val="0"/>
            <c:bubble3D val="0"/>
            <c:spPr>
              <a:solidFill>
                <a:srgbClr val="FFC000"/>
              </a:solidFill>
              <a:ln>
                <a:noFill/>
              </a:ln>
              <a:effectLst/>
            </c:spPr>
            <c:extLst>
              <c:ext xmlns:c16="http://schemas.microsoft.com/office/drawing/2014/chart" uri="{C3380CC4-5D6E-409C-BE32-E72D297353CC}">
                <c16:uniqueId val="{00000009-34B3-49CF-9429-B82516B8C3C5}"/>
              </c:ext>
            </c:extLst>
          </c:dPt>
          <c:dPt>
            <c:idx val="5"/>
            <c:invertIfNegative val="0"/>
            <c:bubble3D val="0"/>
            <c:spPr>
              <a:solidFill>
                <a:srgbClr val="008080"/>
              </a:solidFill>
              <a:ln>
                <a:noFill/>
              </a:ln>
              <a:effectLst/>
            </c:spPr>
            <c:extLst>
              <c:ext xmlns:c16="http://schemas.microsoft.com/office/drawing/2014/chart" uri="{C3380CC4-5D6E-409C-BE32-E72D297353CC}">
                <c16:uniqueId val="{0000000B-34B3-49CF-9429-B82516B8C3C5}"/>
              </c:ext>
            </c:extLst>
          </c:dPt>
          <c:dLbls>
            <c:dLbl>
              <c:idx val="0"/>
              <c:layout>
                <c:manualLayout>
                  <c:x val="-0.1263079487258143"/>
                  <c:y val="4.1599390898035236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39344765176845914"/>
                      <c:h val="0.13742551657669749"/>
                    </c:manualLayout>
                  </c15:layout>
                </c:ext>
                <c:ext xmlns:c16="http://schemas.microsoft.com/office/drawing/2014/chart" uri="{C3380CC4-5D6E-409C-BE32-E72D297353CC}">
                  <c16:uniqueId val="{00000001-34B3-49CF-9429-B82516B8C3C5}"/>
                </c:ext>
              </c:extLst>
            </c:dLbl>
            <c:dLbl>
              <c:idx val="1"/>
              <c:layout>
                <c:manualLayout>
                  <c:x val="-0.23345493530161771"/>
                  <c:y val="-8.3183211704971683E-4"/>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6945812380411055"/>
                      <c:h val="9.8307286632281415E-2"/>
                    </c:manualLayout>
                  </c15:layout>
                </c:ext>
                <c:ext xmlns:c16="http://schemas.microsoft.com/office/drawing/2014/chart" uri="{C3380CC4-5D6E-409C-BE32-E72D297353CC}">
                  <c16:uniqueId val="{00000003-34B3-49CF-9429-B82516B8C3C5}"/>
                </c:ext>
              </c:extLst>
            </c:dLbl>
            <c:dLbl>
              <c:idx val="2"/>
              <c:layout>
                <c:manualLayout>
                  <c:x val="-0.29564432656552048"/>
                  <c:y val="7.391316871595016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35340272565158348"/>
                      <c:h val="0.16420720165722832"/>
                    </c:manualLayout>
                  </c15:layout>
                </c:ext>
                <c:ext xmlns:c16="http://schemas.microsoft.com/office/drawing/2014/chart" uri="{C3380CC4-5D6E-409C-BE32-E72D297353CC}">
                  <c16:uniqueId val="{00000005-34B3-49CF-9429-B82516B8C3C5}"/>
                </c:ext>
              </c:extLst>
            </c:dLbl>
            <c:dLbl>
              <c:idx val="3"/>
              <c:layout>
                <c:manualLayout>
                  <c:x val="-0.35868975583384"/>
                  <c:y val="7.4393895278681279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5397219679187079"/>
                      <c:h val="0.13362219696169078"/>
                    </c:manualLayout>
                  </c15:layout>
                </c:ext>
                <c:ext xmlns:c16="http://schemas.microsoft.com/office/drawing/2014/chart" uri="{C3380CC4-5D6E-409C-BE32-E72D297353CC}">
                  <c16:uniqueId val="{00000007-34B3-49CF-9429-B82516B8C3C5}"/>
                </c:ext>
              </c:extLst>
            </c:dLbl>
            <c:dLbl>
              <c:idx val="4"/>
              <c:layout>
                <c:manualLayout>
                  <c:x val="-0.35006633044439733"/>
                  <c:y val="8.223358865172952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61891663810271735"/>
                      <c:h val="8.1113370811713673E-2"/>
                    </c:manualLayout>
                  </c15:layout>
                </c:ext>
                <c:ext xmlns:c16="http://schemas.microsoft.com/office/drawing/2014/chart" uri="{C3380CC4-5D6E-409C-BE32-E72D297353CC}">
                  <c16:uniqueId val="{00000009-34B3-49CF-9429-B82516B8C3C5}"/>
                </c:ext>
              </c:extLst>
            </c:dLbl>
            <c:dLbl>
              <c:idx val="5"/>
              <c:layout>
                <c:manualLayout>
                  <c:x val="-0.49950223556430096"/>
                  <c:y val="3.0163005940046566E-3"/>
                </c:manualLayout>
              </c:layout>
              <c:spPr>
                <a:solidFill>
                  <a:srgbClr val="008080"/>
                </a:solid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1782590708750789"/>
                      <c:h val="7.1260878574388731E-2"/>
                    </c:manualLayout>
                  </c15:layout>
                </c:ext>
                <c:ext xmlns:c16="http://schemas.microsoft.com/office/drawing/2014/chart" uri="{C3380CC4-5D6E-409C-BE32-E72D297353CC}">
                  <c16:uniqueId val="{0000000B-34B3-49CF-9429-B82516B8C3C5}"/>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Muskaan'!$A$208:$A$214</c:f>
              <c:strCache>
                <c:ptCount val="6"/>
                <c:pt idx="0">
                  <c:v>Xiaomi Redmi 9i 128GB</c:v>
                </c:pt>
                <c:pt idx="1">
                  <c:v>Realme 8</c:v>
                </c:pt>
                <c:pt idx="2">
                  <c:v>Samsung Galaxy F62</c:v>
                </c:pt>
                <c:pt idx="3">
                  <c:v>Xiaomi Redmi K20 Pro 6GB</c:v>
                </c:pt>
                <c:pt idx="4">
                  <c:v>Vivo V17 Pro</c:v>
                </c:pt>
                <c:pt idx="5">
                  <c:v>Realme 8 Pro</c:v>
                </c:pt>
              </c:strCache>
            </c:strRef>
          </c:cat>
          <c:val>
            <c:numRef>
              <c:f>'Analysis by Muskaan'!$B$208:$B$214</c:f>
              <c:numCache>
                <c:formatCode>0.00%</c:formatCode>
                <c:ptCount val="6"/>
                <c:pt idx="0">
                  <c:v>5.9710553951970773E-2</c:v>
                </c:pt>
                <c:pt idx="1">
                  <c:v>0.10194443063211948</c:v>
                </c:pt>
                <c:pt idx="2">
                  <c:v>0.13495527148657471</c:v>
                </c:pt>
                <c:pt idx="3">
                  <c:v>0.17171076150762951</c:v>
                </c:pt>
                <c:pt idx="4">
                  <c:v>0.2346889236487979</c:v>
                </c:pt>
                <c:pt idx="5">
                  <c:v>0.29699005877290768</c:v>
                </c:pt>
              </c:numCache>
            </c:numRef>
          </c:val>
          <c:extLst>
            <c:ext xmlns:c16="http://schemas.microsoft.com/office/drawing/2014/chart" uri="{C3380CC4-5D6E-409C-BE32-E72D297353CC}">
              <c16:uniqueId val="{0000000F-EC00-45EA-940B-3978CDE8793D}"/>
            </c:ext>
          </c:extLst>
        </c:ser>
        <c:dLbls>
          <c:dLblPos val="outEnd"/>
          <c:showLegendKey val="0"/>
          <c:showVal val="1"/>
          <c:showCatName val="0"/>
          <c:showSerName val="0"/>
          <c:showPercent val="0"/>
          <c:showBubbleSize val="0"/>
        </c:dLbls>
        <c:gapWidth val="20"/>
        <c:axId val="902184864"/>
        <c:axId val="902186304"/>
      </c:barChart>
      <c:catAx>
        <c:axId val="902184864"/>
        <c:scaling>
          <c:orientation val="minMax"/>
        </c:scaling>
        <c:delete val="1"/>
        <c:axPos val="l"/>
        <c:numFmt formatCode="General" sourceLinked="1"/>
        <c:majorTickMark val="none"/>
        <c:minorTickMark val="none"/>
        <c:tickLblPos val="nextTo"/>
        <c:crossAx val="902186304"/>
        <c:crosses val="autoZero"/>
        <c:auto val="1"/>
        <c:lblAlgn val="ctr"/>
        <c:lblOffset val="100"/>
        <c:noMultiLvlLbl val="0"/>
      </c:catAx>
      <c:valAx>
        <c:axId val="902186304"/>
        <c:scaling>
          <c:orientation val="minMax"/>
        </c:scaling>
        <c:delete val="1"/>
        <c:axPos val="b"/>
        <c:numFmt formatCode="0.00%" sourceLinked="1"/>
        <c:majorTickMark val="none"/>
        <c:minorTickMark val="none"/>
        <c:tickLblPos val="nextTo"/>
        <c:crossAx val="90218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Muskaan!PivotTable7</c:name>
    <c:fmtId val="3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 Top 5 States with Top 3 Best Selling Products </a:t>
            </a:r>
          </a:p>
        </c:rich>
      </c:tx>
      <c:layout>
        <c:manualLayout>
          <c:xMode val="edge"/>
          <c:yMode val="edge"/>
          <c:x val="0.54828250511307164"/>
          <c:y val="9.06824771195486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977896542670386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8369445659735238E-3"/>
              <c:y val="2.36035111915309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9.9019837658239555E-4"/>
              <c:y val="-2.3831078504603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4.2420634657014357E-3"/>
              <c:y val="2.4286595596821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1.45719573580926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5065915158256446E-3"/>
              <c:y val="9.71463823872843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620525382136811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5241050764273622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1.4571957358092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5065915158256169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0131830316512337E-3"/>
              <c:y val="-4.37158720742779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9.71463823872843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3.0131830316512337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1.45719573580926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9.9019837658239555E-4"/>
              <c:y val="-2.3831078504603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4.2420634657014357E-3"/>
              <c:y val="2.4286595596821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1.5065915158256446E-3"/>
              <c:y val="9.71463823872843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7620525382136811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5.5241050764273622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1.4571957358092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5065915158256169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3.977896542670386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3.8369445659735238E-3"/>
              <c:y val="2.36035111915309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3.0131830316512337E-3"/>
              <c:y val="-4.37158720742779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
              <c:y val="9.71463823872843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3.0131830316512337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008080"/>
          </a:solidFill>
          <a:ln>
            <a:noFill/>
          </a:ln>
          <a:effectLst/>
        </c:spPr>
        <c:dLbl>
          <c:idx val="0"/>
          <c:layout>
            <c:manualLayout>
              <c:x val="0"/>
              <c:y val="1.45719573580926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008080"/>
          </a:solidFill>
          <a:ln>
            <a:noFill/>
          </a:ln>
          <a:effectLst/>
        </c:spPr>
        <c:dLbl>
          <c:idx val="0"/>
          <c:layout>
            <c:manualLayout>
              <c:x val="-9.9019837658239555E-4"/>
              <c:y val="-2.3831078504603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008080"/>
          </a:solidFill>
          <a:ln>
            <a:noFill/>
          </a:ln>
          <a:effectLst/>
        </c:spPr>
        <c:dLbl>
          <c:idx val="0"/>
          <c:layout>
            <c:manualLayout>
              <c:x val="4.2420634657014357E-3"/>
              <c:y val="2.4286595596821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8080"/>
          </a:solidFill>
          <a:ln>
            <a:noFill/>
          </a:ln>
          <a:effectLst/>
        </c:spPr>
        <c:dLbl>
          <c:idx val="0"/>
          <c:layout>
            <c:manualLayout>
              <c:x val="-1.5065915158256446E-3"/>
              <c:y val="9.71463823872843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008080"/>
          </a:solidFill>
          <a:ln>
            <a:noFill/>
          </a:ln>
          <a:effectLst/>
        </c:spPr>
        <c:dLbl>
          <c:idx val="0"/>
          <c:layout>
            <c:manualLayout>
              <c:x val="2.7620525382136811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008080"/>
          </a:solidFill>
          <a:ln>
            <a:noFill/>
          </a:ln>
          <a:effectLst/>
        </c:spPr>
        <c:dLbl>
          <c:idx val="0"/>
          <c:layout>
            <c:manualLayout>
              <c:x val="-5.5241050764273622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008080"/>
          </a:solidFill>
          <a:ln>
            <a:noFill/>
          </a:ln>
          <a:effectLst/>
        </c:spPr>
        <c:dLbl>
          <c:idx val="0"/>
          <c:layout>
            <c:manualLayout>
              <c:x val="0"/>
              <c:y val="1.4571957358092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008080"/>
          </a:solidFill>
          <a:ln>
            <a:noFill/>
          </a:ln>
          <a:effectLst/>
        </c:spPr>
        <c:dLbl>
          <c:idx val="0"/>
          <c:layout>
            <c:manualLayout>
              <c:x val="1.5065915158256169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008080"/>
          </a:solidFill>
          <a:ln>
            <a:noFill/>
          </a:ln>
          <a:effectLst/>
        </c:spPr>
        <c:dLbl>
          <c:idx val="0"/>
          <c:layout>
            <c:manualLayout>
              <c:x val="-3.977896542670386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008080"/>
          </a:solidFill>
          <a:ln>
            <a:noFill/>
          </a:ln>
          <a:effectLst/>
        </c:spPr>
        <c:dLbl>
          <c:idx val="0"/>
          <c:layout>
            <c:manualLayout>
              <c:x val="0"/>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008080"/>
          </a:solidFill>
          <a:ln>
            <a:noFill/>
          </a:ln>
          <a:effectLst/>
        </c:spPr>
        <c:dLbl>
          <c:idx val="0"/>
          <c:layout>
            <c:manualLayout>
              <c:x val="3.8369445659735238E-3"/>
              <c:y val="2.36035111915309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008080"/>
          </a:solidFill>
          <a:ln>
            <a:noFill/>
          </a:ln>
          <a:effectLst/>
        </c:spPr>
        <c:dLbl>
          <c:idx val="0"/>
          <c:layout>
            <c:manualLayout>
              <c:x val="-3.0131830316512337E-3"/>
              <c:y val="-4.37158720742779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008080"/>
          </a:solidFill>
          <a:ln>
            <a:noFill/>
          </a:ln>
          <a:effectLst/>
        </c:spPr>
        <c:dLbl>
          <c:idx val="0"/>
          <c:layout>
            <c:manualLayout>
              <c:x val="0"/>
              <c:y val="9.71463823872843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008080"/>
          </a:solidFill>
          <a:ln>
            <a:noFill/>
          </a:ln>
          <a:effectLst/>
        </c:spPr>
        <c:dLbl>
          <c:idx val="0"/>
          <c:layout>
            <c:manualLayout>
              <c:x val="3.0131830316512337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7.7175610854076275E-3"/>
              <c:y val="-1.57407380629638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0"/>
              <c:y val="-1.5740738062963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1.5435122170815029E-3"/>
              <c:y val="-2.623456343827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1.5435122170815029E-3"/>
              <c:y val="-2.623456343827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1.1318958834352682E-16"/>
              <c:y val="-4.1975301501236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5.6594794171763409E-17"/>
              <c:y val="-2.623456343827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1.5435122170815029E-3"/>
              <c:y val="2.623456343827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0"/>
              <c:y val="-3.6728388813582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0"/>
              <c:y val="-3.14814761259276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0"/>
              <c:y val="-1.5740738062963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layout>
            <c:manualLayout>
              <c:x val="-7.0743492714704261E-18"/>
              <c:y val="-2.09876507506183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752960317102318E-3"/>
          <c:y val="0.14565409891297679"/>
          <c:w val="0.79345742933212482"/>
          <c:h val="0.54634690557213683"/>
        </c:manualLayout>
      </c:layout>
      <c:barChart>
        <c:barDir val="col"/>
        <c:grouping val="clustered"/>
        <c:varyColors val="0"/>
        <c:ser>
          <c:idx val="0"/>
          <c:order val="0"/>
          <c:tx>
            <c:strRef>
              <c:f>'Analysis by Muskaan'!$B$155</c:f>
              <c:strCache>
                <c:ptCount val="1"/>
                <c:pt idx="0">
                  <c:v>Sum of  Sales</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1-9C64-4DB8-BEA7-21B1472679F3}"/>
              </c:ext>
            </c:extLst>
          </c:dPt>
          <c:dPt>
            <c:idx val="1"/>
            <c:invertIfNegative val="0"/>
            <c:bubble3D val="0"/>
            <c:spPr>
              <a:solidFill>
                <a:srgbClr val="008080"/>
              </a:solidFill>
              <a:ln>
                <a:noFill/>
              </a:ln>
              <a:effectLst/>
            </c:spPr>
            <c:extLst>
              <c:ext xmlns:c16="http://schemas.microsoft.com/office/drawing/2014/chart" uri="{C3380CC4-5D6E-409C-BE32-E72D297353CC}">
                <c16:uniqueId val="{00000003-9C64-4DB8-BEA7-21B1472679F3}"/>
              </c:ext>
            </c:extLst>
          </c:dPt>
          <c:dPt>
            <c:idx val="2"/>
            <c:invertIfNegative val="0"/>
            <c:bubble3D val="0"/>
            <c:spPr>
              <a:solidFill>
                <a:srgbClr val="008080"/>
              </a:solidFill>
              <a:ln>
                <a:noFill/>
              </a:ln>
              <a:effectLst/>
            </c:spPr>
            <c:extLst>
              <c:ext xmlns:c16="http://schemas.microsoft.com/office/drawing/2014/chart" uri="{C3380CC4-5D6E-409C-BE32-E72D297353CC}">
                <c16:uniqueId val="{00000005-9C64-4DB8-BEA7-21B1472679F3}"/>
              </c:ext>
            </c:extLst>
          </c:dPt>
          <c:dPt>
            <c:idx val="3"/>
            <c:invertIfNegative val="0"/>
            <c:bubble3D val="0"/>
            <c:spPr>
              <a:solidFill>
                <a:srgbClr val="008080"/>
              </a:solidFill>
              <a:ln>
                <a:noFill/>
              </a:ln>
              <a:effectLst/>
            </c:spPr>
            <c:extLst>
              <c:ext xmlns:c16="http://schemas.microsoft.com/office/drawing/2014/chart" uri="{C3380CC4-5D6E-409C-BE32-E72D297353CC}">
                <c16:uniqueId val="{00000007-9C64-4DB8-BEA7-21B1472679F3}"/>
              </c:ext>
            </c:extLst>
          </c:dPt>
          <c:dPt>
            <c:idx val="4"/>
            <c:invertIfNegative val="0"/>
            <c:bubble3D val="0"/>
            <c:spPr>
              <a:solidFill>
                <a:srgbClr val="008080"/>
              </a:solidFill>
              <a:ln>
                <a:noFill/>
              </a:ln>
              <a:effectLst/>
            </c:spPr>
            <c:extLst>
              <c:ext xmlns:c16="http://schemas.microsoft.com/office/drawing/2014/chart" uri="{C3380CC4-5D6E-409C-BE32-E72D297353CC}">
                <c16:uniqueId val="{00000009-9C64-4DB8-BEA7-21B1472679F3}"/>
              </c:ext>
            </c:extLst>
          </c:dPt>
          <c:dPt>
            <c:idx val="5"/>
            <c:invertIfNegative val="0"/>
            <c:bubble3D val="0"/>
            <c:spPr>
              <a:solidFill>
                <a:srgbClr val="008080"/>
              </a:solidFill>
              <a:ln>
                <a:noFill/>
              </a:ln>
              <a:effectLst/>
            </c:spPr>
            <c:extLst>
              <c:ext xmlns:c16="http://schemas.microsoft.com/office/drawing/2014/chart" uri="{C3380CC4-5D6E-409C-BE32-E72D297353CC}">
                <c16:uniqueId val="{0000000B-9C64-4DB8-BEA7-21B1472679F3}"/>
              </c:ext>
            </c:extLst>
          </c:dPt>
          <c:dPt>
            <c:idx val="7"/>
            <c:invertIfNegative val="0"/>
            <c:bubble3D val="0"/>
            <c:spPr>
              <a:solidFill>
                <a:srgbClr val="008080"/>
              </a:solidFill>
              <a:ln>
                <a:noFill/>
              </a:ln>
              <a:effectLst/>
            </c:spPr>
            <c:extLst>
              <c:ext xmlns:c16="http://schemas.microsoft.com/office/drawing/2014/chart" uri="{C3380CC4-5D6E-409C-BE32-E72D297353CC}">
                <c16:uniqueId val="{0000000D-9C64-4DB8-BEA7-21B1472679F3}"/>
              </c:ext>
            </c:extLst>
          </c:dPt>
          <c:dPt>
            <c:idx val="8"/>
            <c:invertIfNegative val="0"/>
            <c:bubble3D val="0"/>
            <c:spPr>
              <a:solidFill>
                <a:srgbClr val="008080"/>
              </a:solidFill>
              <a:ln>
                <a:noFill/>
              </a:ln>
              <a:effectLst/>
            </c:spPr>
            <c:extLst>
              <c:ext xmlns:c16="http://schemas.microsoft.com/office/drawing/2014/chart" uri="{C3380CC4-5D6E-409C-BE32-E72D297353CC}">
                <c16:uniqueId val="{0000000F-9C64-4DB8-BEA7-21B1472679F3}"/>
              </c:ext>
            </c:extLst>
          </c:dPt>
          <c:dPt>
            <c:idx val="9"/>
            <c:invertIfNegative val="0"/>
            <c:bubble3D val="0"/>
            <c:spPr>
              <a:solidFill>
                <a:srgbClr val="008080"/>
              </a:solidFill>
              <a:ln>
                <a:noFill/>
              </a:ln>
              <a:effectLst/>
            </c:spPr>
            <c:extLst>
              <c:ext xmlns:c16="http://schemas.microsoft.com/office/drawing/2014/chart" uri="{C3380CC4-5D6E-409C-BE32-E72D297353CC}">
                <c16:uniqueId val="{00000011-9C64-4DB8-BEA7-21B1472679F3}"/>
              </c:ext>
            </c:extLst>
          </c:dPt>
          <c:dPt>
            <c:idx val="10"/>
            <c:invertIfNegative val="0"/>
            <c:bubble3D val="0"/>
            <c:spPr>
              <a:solidFill>
                <a:srgbClr val="008080"/>
              </a:solidFill>
              <a:ln>
                <a:noFill/>
              </a:ln>
              <a:effectLst/>
            </c:spPr>
            <c:extLst>
              <c:ext xmlns:c16="http://schemas.microsoft.com/office/drawing/2014/chart" uri="{C3380CC4-5D6E-409C-BE32-E72D297353CC}">
                <c16:uniqueId val="{00000013-9C64-4DB8-BEA7-21B1472679F3}"/>
              </c:ext>
            </c:extLst>
          </c:dPt>
          <c:dPt>
            <c:idx val="11"/>
            <c:invertIfNegative val="0"/>
            <c:bubble3D val="0"/>
            <c:spPr>
              <a:solidFill>
                <a:srgbClr val="008080"/>
              </a:solidFill>
              <a:ln>
                <a:noFill/>
              </a:ln>
              <a:effectLst/>
            </c:spPr>
            <c:extLst>
              <c:ext xmlns:c16="http://schemas.microsoft.com/office/drawing/2014/chart" uri="{C3380CC4-5D6E-409C-BE32-E72D297353CC}">
                <c16:uniqueId val="{00000015-9C64-4DB8-BEA7-21B1472679F3}"/>
              </c:ext>
            </c:extLst>
          </c:dPt>
          <c:dPt>
            <c:idx val="12"/>
            <c:invertIfNegative val="0"/>
            <c:bubble3D val="0"/>
            <c:spPr>
              <a:solidFill>
                <a:srgbClr val="008080"/>
              </a:solidFill>
              <a:ln>
                <a:noFill/>
              </a:ln>
              <a:effectLst/>
            </c:spPr>
            <c:extLst>
              <c:ext xmlns:c16="http://schemas.microsoft.com/office/drawing/2014/chart" uri="{C3380CC4-5D6E-409C-BE32-E72D297353CC}">
                <c16:uniqueId val="{00000017-9C64-4DB8-BEA7-21B1472679F3}"/>
              </c:ext>
            </c:extLst>
          </c:dPt>
          <c:dPt>
            <c:idx val="13"/>
            <c:invertIfNegative val="0"/>
            <c:bubble3D val="0"/>
            <c:spPr>
              <a:solidFill>
                <a:srgbClr val="008080"/>
              </a:solidFill>
              <a:ln>
                <a:noFill/>
              </a:ln>
              <a:effectLst/>
            </c:spPr>
            <c:extLst>
              <c:ext xmlns:c16="http://schemas.microsoft.com/office/drawing/2014/chart" uri="{C3380CC4-5D6E-409C-BE32-E72D297353CC}">
                <c16:uniqueId val="{00000019-9C64-4DB8-BEA7-21B1472679F3}"/>
              </c:ext>
            </c:extLst>
          </c:dPt>
          <c:dPt>
            <c:idx val="14"/>
            <c:invertIfNegative val="0"/>
            <c:bubble3D val="0"/>
            <c:spPr>
              <a:solidFill>
                <a:srgbClr val="008080"/>
              </a:solidFill>
              <a:ln>
                <a:noFill/>
              </a:ln>
              <a:effectLst/>
            </c:spPr>
            <c:extLst>
              <c:ext xmlns:c16="http://schemas.microsoft.com/office/drawing/2014/chart" uri="{C3380CC4-5D6E-409C-BE32-E72D297353CC}">
                <c16:uniqueId val="{0000001B-9C64-4DB8-BEA7-21B1472679F3}"/>
              </c:ext>
            </c:extLst>
          </c:dPt>
          <c:dLbls>
            <c:dLbl>
              <c:idx val="0"/>
              <c:layout>
                <c:manualLayout>
                  <c:x val="0"/>
                  <c:y val="1.45719573580926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64-4DB8-BEA7-21B1472679F3}"/>
                </c:ext>
              </c:extLst>
            </c:dLbl>
            <c:dLbl>
              <c:idx val="1"/>
              <c:layout>
                <c:manualLayout>
                  <c:x val="-9.9019837658239555E-4"/>
                  <c:y val="-2.3831078504603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64-4DB8-BEA7-21B1472679F3}"/>
                </c:ext>
              </c:extLst>
            </c:dLbl>
            <c:dLbl>
              <c:idx val="2"/>
              <c:layout>
                <c:manualLayout>
                  <c:x val="4.2420634657014357E-3"/>
                  <c:y val="2.4286595596821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64-4DB8-BEA7-21B1472679F3}"/>
                </c:ext>
              </c:extLst>
            </c:dLbl>
            <c:dLbl>
              <c:idx val="3"/>
              <c:layout>
                <c:manualLayout>
                  <c:x val="-1.5065915158256446E-3"/>
                  <c:y val="9.71463823872843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64-4DB8-BEA7-21B1472679F3}"/>
                </c:ext>
              </c:extLst>
            </c:dLbl>
            <c:dLbl>
              <c:idx val="4"/>
              <c:layout>
                <c:manualLayout>
                  <c:x val="2.7620525382136811E-17"/>
                  <c:y val="1.45719573580926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C64-4DB8-BEA7-21B1472679F3}"/>
                </c:ext>
              </c:extLst>
            </c:dLbl>
            <c:dLbl>
              <c:idx val="5"/>
              <c:layout>
                <c:manualLayout>
                  <c:x val="-5.5241050764273622E-17"/>
                  <c:y val="1.45719573580926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C64-4DB8-BEA7-21B1472679F3}"/>
                </c:ext>
              </c:extLst>
            </c:dLbl>
            <c:dLbl>
              <c:idx val="7"/>
              <c:layout>
                <c:manualLayout>
                  <c:x val="0"/>
                  <c:y val="1.45719573580926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C64-4DB8-BEA7-21B1472679F3}"/>
                </c:ext>
              </c:extLst>
            </c:dLbl>
            <c:dLbl>
              <c:idx val="8"/>
              <c:layout>
                <c:manualLayout>
                  <c:x val="1.5065915158256169E-3"/>
                  <c:y val="1.4571957358092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C64-4DB8-BEA7-21B1472679F3}"/>
                </c:ext>
              </c:extLst>
            </c:dLbl>
            <c:dLbl>
              <c:idx val="9"/>
              <c:layout>
                <c:manualLayout>
                  <c:x val="-3.977896542670386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C64-4DB8-BEA7-21B1472679F3}"/>
                </c:ext>
              </c:extLst>
            </c:dLbl>
            <c:dLbl>
              <c:idx val="10"/>
              <c:layout>
                <c:manualLayout>
                  <c:x val="0"/>
                  <c:y val="1.45719573580926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C64-4DB8-BEA7-21B1472679F3}"/>
                </c:ext>
              </c:extLst>
            </c:dLbl>
            <c:dLbl>
              <c:idx val="11"/>
              <c:layout>
                <c:manualLayout>
                  <c:x val="3.8369445659735238E-3"/>
                  <c:y val="2.3603511191530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C64-4DB8-BEA7-21B1472679F3}"/>
                </c:ext>
              </c:extLst>
            </c:dLbl>
            <c:dLbl>
              <c:idx val="12"/>
              <c:layout>
                <c:manualLayout>
                  <c:x val="-3.0131830316512337E-3"/>
                  <c:y val="-4.37158720742779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C64-4DB8-BEA7-21B1472679F3}"/>
                </c:ext>
              </c:extLst>
            </c:dLbl>
            <c:dLbl>
              <c:idx val="13"/>
              <c:layout>
                <c:manualLayout>
                  <c:x val="0"/>
                  <c:y val="9.714638238728437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C64-4DB8-BEA7-21B1472679F3}"/>
                </c:ext>
              </c:extLst>
            </c:dLbl>
            <c:dLbl>
              <c:idx val="14"/>
              <c:layout>
                <c:manualLayout>
                  <c:x val="3.0131830316512337E-3"/>
                  <c:y val="1.4571957358092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C64-4DB8-BEA7-21B1472679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'Analysis by Muskaan'!$A$156:$A$176</c:f>
              <c:multiLvlStrCache>
                <c:ptCount val="15"/>
                <c:lvl>
                  <c:pt idx="0">
                    <c:v>Realme 8 Pro</c:v>
                  </c:pt>
                  <c:pt idx="1">
                    <c:v>Vivo V17 Pro</c:v>
                  </c:pt>
                  <c:pt idx="2">
                    <c:v>Samsung Galaxy F62</c:v>
                  </c:pt>
                  <c:pt idx="3">
                    <c:v>Realme 8 Pro</c:v>
                  </c:pt>
                  <c:pt idx="4">
                    <c:v>Vivo V17 Pro</c:v>
                  </c:pt>
                  <c:pt idx="5">
                    <c:v>Xiaomi Redmi K20 Pro 6GB</c:v>
                  </c:pt>
                  <c:pt idx="6">
                    <c:v>Realme 8 Pro</c:v>
                  </c:pt>
                  <c:pt idx="7">
                    <c:v>Vivo V17 Pro</c:v>
                  </c:pt>
                  <c:pt idx="8">
                    <c:v>Xiaomi Redmi K20 Pro 6GB</c:v>
                  </c:pt>
                  <c:pt idx="9">
                    <c:v>Realme 8 Pro</c:v>
                  </c:pt>
                  <c:pt idx="10">
                    <c:v>Vivo V17 Pro</c:v>
                  </c:pt>
                  <c:pt idx="11">
                    <c:v>Xiaomi Redmi K20 Pro 6GB</c:v>
                  </c:pt>
                  <c:pt idx="12">
                    <c:v>Realme 8 Pro</c:v>
                  </c:pt>
                  <c:pt idx="13">
                    <c:v>Samsung Galaxy F62</c:v>
                  </c:pt>
                  <c:pt idx="14">
                    <c:v>Vivo V17 Pro</c:v>
                  </c:pt>
                </c:lvl>
                <c:lvl>
                  <c:pt idx="0">
                    <c:v>Uttar Pradesh</c:v>
                  </c:pt>
                  <c:pt idx="3">
                    <c:v>Maharashtra </c:v>
                  </c:pt>
                  <c:pt idx="6">
                    <c:v>Gujarat</c:v>
                  </c:pt>
                  <c:pt idx="9">
                    <c:v>Tamil Nadu</c:v>
                  </c:pt>
                  <c:pt idx="12">
                    <c:v>Rajasthan</c:v>
                  </c:pt>
                </c:lvl>
              </c:multiLvlStrCache>
            </c:multiLvlStrRef>
          </c:cat>
          <c:val>
            <c:numRef>
              <c:f>'Analysis by Muskaan'!$B$156:$B$176</c:f>
              <c:numCache>
                <c:formatCode>#,##0,"K"</c:formatCode>
                <c:ptCount val="15"/>
                <c:pt idx="0">
                  <c:v>68337232.967500001</c:v>
                </c:pt>
                <c:pt idx="1">
                  <c:v>42924278.70000001</c:v>
                </c:pt>
                <c:pt idx="2">
                  <c:v>38500124.897500001</c:v>
                </c:pt>
                <c:pt idx="3">
                  <c:v>70156192.015000015</c:v>
                </c:pt>
                <c:pt idx="4">
                  <c:v>43273642.800000004</c:v>
                </c:pt>
                <c:pt idx="5">
                  <c:v>36212085.5</c:v>
                </c:pt>
                <c:pt idx="6">
                  <c:v>67583070.67750001</c:v>
                </c:pt>
                <c:pt idx="7">
                  <c:v>51115200.849999994</c:v>
                </c:pt>
                <c:pt idx="8">
                  <c:v>26321448.399999999</c:v>
                </c:pt>
                <c:pt idx="9">
                  <c:v>43797110.034999996</c:v>
                </c:pt>
                <c:pt idx="10">
                  <c:v>41733504.649999999</c:v>
                </c:pt>
                <c:pt idx="11">
                  <c:v>35022941.800000004</c:v>
                </c:pt>
                <c:pt idx="12">
                  <c:v>39976701.065000005</c:v>
                </c:pt>
                <c:pt idx="13">
                  <c:v>32816659.085000001</c:v>
                </c:pt>
                <c:pt idx="14">
                  <c:v>24262990.350000001</c:v>
                </c:pt>
              </c:numCache>
            </c:numRef>
          </c:val>
          <c:extLst>
            <c:ext xmlns:c16="http://schemas.microsoft.com/office/drawing/2014/chart" uri="{C3380CC4-5D6E-409C-BE32-E72D297353CC}">
              <c16:uniqueId val="{0000001C-9C64-4DB8-BEA7-21B1472679F3}"/>
            </c:ext>
          </c:extLst>
        </c:ser>
        <c:dLbls>
          <c:showLegendKey val="0"/>
          <c:showVal val="1"/>
          <c:showCatName val="0"/>
          <c:showSerName val="0"/>
          <c:showPercent val="0"/>
          <c:showBubbleSize val="0"/>
        </c:dLbls>
        <c:gapWidth val="219"/>
        <c:overlap val="-27"/>
        <c:axId val="630965880"/>
        <c:axId val="630967320"/>
      </c:barChart>
      <c:lineChart>
        <c:grouping val="standard"/>
        <c:varyColors val="0"/>
        <c:ser>
          <c:idx val="1"/>
          <c:order val="1"/>
          <c:tx>
            <c:strRef>
              <c:f>'Analysis by Muskaan'!$C$155</c:f>
              <c:strCache>
                <c:ptCount val="1"/>
                <c:pt idx="0">
                  <c:v>Sum of Profit</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0"/>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26-C3E7-4BE0-946D-735405FB4DA6}"/>
              </c:ext>
            </c:extLst>
          </c:dPt>
          <c:dPt>
            <c:idx val="1"/>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25-C3E7-4BE0-946D-735405FB4DA6}"/>
              </c:ext>
            </c:extLst>
          </c:dPt>
          <c:dPt>
            <c:idx val="3"/>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24-C3E7-4BE0-946D-735405FB4DA6}"/>
              </c:ext>
            </c:extLst>
          </c:dPt>
          <c:dPt>
            <c:idx val="4"/>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23-C3E7-4BE0-946D-735405FB4DA6}"/>
              </c:ext>
            </c:extLst>
          </c:dPt>
          <c:dPt>
            <c:idx val="7"/>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21-C3E7-4BE0-946D-735405FB4DA6}"/>
              </c:ext>
            </c:extLst>
          </c:dPt>
          <c:dPt>
            <c:idx val="8"/>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22-C3E7-4BE0-946D-735405FB4DA6}"/>
              </c:ext>
            </c:extLst>
          </c:dPt>
          <c:dPt>
            <c:idx val="9"/>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C-C3E7-4BE0-946D-735405FB4DA6}"/>
              </c:ext>
            </c:extLst>
          </c:dPt>
          <c:dPt>
            <c:idx val="10"/>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D-C3E7-4BE0-946D-735405FB4DA6}"/>
              </c:ext>
            </c:extLst>
          </c:dPt>
          <c:dPt>
            <c:idx val="11"/>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20-C3E7-4BE0-946D-735405FB4DA6}"/>
              </c:ext>
            </c:extLst>
          </c:dPt>
          <c:dPt>
            <c:idx val="12"/>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F-C3E7-4BE0-946D-735405FB4DA6}"/>
              </c:ext>
            </c:extLst>
          </c:dPt>
          <c:dPt>
            <c:idx val="13"/>
            <c:marker>
              <c:symbol val="circle"/>
              <c:size val="5"/>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E-C3E7-4BE0-946D-735405FB4DA6}"/>
              </c:ext>
            </c:extLst>
          </c:dPt>
          <c:dLbls>
            <c:dLbl>
              <c:idx val="0"/>
              <c:layout>
                <c:manualLayout>
                  <c:x val="-7.0743492714704261E-18"/>
                  <c:y val="-2.09876507506183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C3E7-4BE0-946D-735405FB4DA6}"/>
                </c:ext>
              </c:extLst>
            </c:dLbl>
            <c:dLbl>
              <c:idx val="1"/>
              <c:layout>
                <c:manualLayout>
                  <c:x val="0"/>
                  <c:y val="-1.57407380629637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C3E7-4BE0-946D-735405FB4DA6}"/>
                </c:ext>
              </c:extLst>
            </c:dLbl>
            <c:dLbl>
              <c:idx val="3"/>
              <c:layout>
                <c:manualLayout>
                  <c:x val="0"/>
                  <c:y val="-3.14814761259276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C3E7-4BE0-946D-735405FB4DA6}"/>
                </c:ext>
              </c:extLst>
            </c:dLbl>
            <c:dLbl>
              <c:idx val="4"/>
              <c:layout>
                <c:manualLayout>
                  <c:x val="0"/>
                  <c:y val="-3.6728388813582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C3E7-4BE0-946D-735405FB4DA6}"/>
                </c:ext>
              </c:extLst>
            </c:dLbl>
            <c:dLbl>
              <c:idx val="7"/>
              <c:layout>
                <c:manualLayout>
                  <c:x val="-5.6594794171763409E-17"/>
                  <c:y val="-2.623456343827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C3E7-4BE0-946D-735405FB4DA6}"/>
                </c:ext>
              </c:extLst>
            </c:dLbl>
            <c:dLbl>
              <c:idx val="8"/>
              <c:layout>
                <c:manualLayout>
                  <c:x val="-1.5435122170815029E-3"/>
                  <c:y val="2.623456343827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C3E7-4BE0-946D-735405FB4DA6}"/>
                </c:ext>
              </c:extLst>
            </c:dLbl>
            <c:dLbl>
              <c:idx val="9"/>
              <c:layout>
                <c:manualLayout>
                  <c:x val="-7.7175610854076275E-3"/>
                  <c:y val="-1.57407380629638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C3E7-4BE0-946D-735405FB4DA6}"/>
                </c:ext>
              </c:extLst>
            </c:dLbl>
            <c:dLbl>
              <c:idx val="10"/>
              <c:layout>
                <c:manualLayout>
                  <c:x val="0"/>
                  <c:y val="-1.57407380629637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C3E7-4BE0-946D-735405FB4DA6}"/>
                </c:ext>
              </c:extLst>
            </c:dLbl>
            <c:dLbl>
              <c:idx val="11"/>
              <c:layout>
                <c:manualLayout>
                  <c:x val="-1.1318958834352682E-16"/>
                  <c:y val="-4.1975301501236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C3E7-4BE0-946D-735405FB4DA6}"/>
                </c:ext>
              </c:extLst>
            </c:dLbl>
            <c:dLbl>
              <c:idx val="12"/>
              <c:layout>
                <c:manualLayout>
                  <c:x val="-1.5435122170815029E-3"/>
                  <c:y val="-2.623456343827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C3E7-4BE0-946D-735405FB4DA6}"/>
                </c:ext>
              </c:extLst>
            </c:dLbl>
            <c:dLbl>
              <c:idx val="13"/>
              <c:layout>
                <c:manualLayout>
                  <c:x val="-1.5435122170815029E-3"/>
                  <c:y val="-2.623456343827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C3E7-4BE0-946D-735405FB4D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by Muskaan'!$A$156:$A$176</c:f>
              <c:multiLvlStrCache>
                <c:ptCount val="15"/>
                <c:lvl>
                  <c:pt idx="0">
                    <c:v>Realme 8 Pro</c:v>
                  </c:pt>
                  <c:pt idx="1">
                    <c:v>Vivo V17 Pro</c:v>
                  </c:pt>
                  <c:pt idx="2">
                    <c:v>Samsung Galaxy F62</c:v>
                  </c:pt>
                  <c:pt idx="3">
                    <c:v>Realme 8 Pro</c:v>
                  </c:pt>
                  <c:pt idx="4">
                    <c:v>Vivo V17 Pro</c:v>
                  </c:pt>
                  <c:pt idx="5">
                    <c:v>Xiaomi Redmi K20 Pro 6GB</c:v>
                  </c:pt>
                  <c:pt idx="6">
                    <c:v>Realme 8 Pro</c:v>
                  </c:pt>
                  <c:pt idx="7">
                    <c:v>Vivo V17 Pro</c:v>
                  </c:pt>
                  <c:pt idx="8">
                    <c:v>Xiaomi Redmi K20 Pro 6GB</c:v>
                  </c:pt>
                  <c:pt idx="9">
                    <c:v>Realme 8 Pro</c:v>
                  </c:pt>
                  <c:pt idx="10">
                    <c:v>Vivo V17 Pro</c:v>
                  </c:pt>
                  <c:pt idx="11">
                    <c:v>Xiaomi Redmi K20 Pro 6GB</c:v>
                  </c:pt>
                  <c:pt idx="12">
                    <c:v>Realme 8 Pro</c:v>
                  </c:pt>
                  <c:pt idx="13">
                    <c:v>Samsung Galaxy F62</c:v>
                  </c:pt>
                  <c:pt idx="14">
                    <c:v>Vivo V17 Pro</c:v>
                  </c:pt>
                </c:lvl>
                <c:lvl>
                  <c:pt idx="0">
                    <c:v>Uttar Pradesh</c:v>
                  </c:pt>
                  <c:pt idx="3">
                    <c:v>Maharashtra </c:v>
                  </c:pt>
                  <c:pt idx="6">
                    <c:v>Gujarat</c:v>
                  </c:pt>
                  <c:pt idx="9">
                    <c:v>Tamil Nadu</c:v>
                  </c:pt>
                  <c:pt idx="12">
                    <c:v>Rajasthan</c:v>
                  </c:pt>
                </c:lvl>
              </c:multiLvlStrCache>
            </c:multiLvlStrRef>
          </c:cat>
          <c:val>
            <c:numRef>
              <c:f>'Analysis by Muskaan'!$C$156:$C$176</c:f>
              <c:numCache>
                <c:formatCode>#,##0,"K"</c:formatCode>
                <c:ptCount val="15"/>
                <c:pt idx="0">
                  <c:v>18572360.335550003</c:v>
                </c:pt>
                <c:pt idx="1">
                  <c:v>11777825.880000003</c:v>
                </c:pt>
                <c:pt idx="2">
                  <c:v>9206606.1466750018</c:v>
                </c:pt>
                <c:pt idx="3">
                  <c:v>18568685.519299999</c:v>
                </c:pt>
                <c:pt idx="4">
                  <c:v>11414576.288999999</c:v>
                </c:pt>
                <c:pt idx="5">
                  <c:v>11117421.5305</c:v>
                </c:pt>
                <c:pt idx="6">
                  <c:v>19079226.99095</c:v>
                </c:pt>
                <c:pt idx="7">
                  <c:v>14733691.941499997</c:v>
                </c:pt>
                <c:pt idx="8">
                  <c:v>7944600.7635000004</c:v>
                </c:pt>
                <c:pt idx="9">
                  <c:v>12513932.2721</c:v>
                </c:pt>
                <c:pt idx="10">
                  <c:v>11228951.456</c:v>
                </c:pt>
                <c:pt idx="11">
                  <c:v>10076301.713500001</c:v>
                </c:pt>
                <c:pt idx="12">
                  <c:v>11262104.866599999</c:v>
                </c:pt>
                <c:pt idx="13">
                  <c:v>9574811.2355000004</c:v>
                </c:pt>
                <c:pt idx="14">
                  <c:v>5723821.0830000006</c:v>
                </c:pt>
              </c:numCache>
            </c:numRef>
          </c:val>
          <c:smooth val="0"/>
          <c:extLst>
            <c:ext xmlns:c16="http://schemas.microsoft.com/office/drawing/2014/chart" uri="{C3380CC4-5D6E-409C-BE32-E72D297353CC}">
              <c16:uniqueId val="{0000001D-9C64-4DB8-BEA7-21B1472679F3}"/>
            </c:ext>
          </c:extLst>
        </c:ser>
        <c:dLbls>
          <c:showLegendKey val="0"/>
          <c:showVal val="1"/>
          <c:showCatName val="0"/>
          <c:showSerName val="0"/>
          <c:showPercent val="0"/>
          <c:showBubbleSize val="0"/>
        </c:dLbls>
        <c:marker val="1"/>
        <c:smooth val="0"/>
        <c:axId val="630965880"/>
        <c:axId val="630967320"/>
      </c:lineChart>
      <c:catAx>
        <c:axId val="63096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67320"/>
        <c:crosses val="autoZero"/>
        <c:auto val="1"/>
        <c:lblAlgn val="ctr"/>
        <c:lblOffset val="100"/>
        <c:noMultiLvlLbl val="0"/>
      </c:catAx>
      <c:valAx>
        <c:axId val="630967320"/>
        <c:scaling>
          <c:orientation val="minMax"/>
        </c:scaling>
        <c:delete val="1"/>
        <c:axPos val="l"/>
        <c:numFmt formatCode="#,##0,&quot;K&quot;" sourceLinked="1"/>
        <c:majorTickMark val="none"/>
        <c:minorTickMark val="none"/>
        <c:tickLblPos val="nextTo"/>
        <c:crossAx val="63096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Sum of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C3300"/>
          </a:solidFill>
          <a:ln>
            <a:noFill/>
          </a:ln>
          <a:effectLst/>
        </c:spPr>
      </c:pivotFmt>
      <c:pivotFmt>
        <c:idx val="6"/>
        <c:spPr>
          <a:solidFill>
            <a:srgbClr val="008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9933"/>
          </a:solidFill>
          <a:ln>
            <a:noFill/>
          </a:ln>
          <a:effectLst/>
        </c:spP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pivotFmt>
      <c:pivotFmt>
        <c:idx val="12"/>
        <c:spPr>
          <a:solidFill>
            <a:srgbClr val="CC3300"/>
          </a:solidFill>
          <a:ln>
            <a:noFill/>
          </a:ln>
          <a:effectLst/>
        </c:spPr>
      </c:pivotFmt>
      <c:pivotFmt>
        <c:idx val="13"/>
        <c:spPr>
          <a:solidFill>
            <a:srgbClr val="FFC000"/>
          </a:solidFill>
          <a:ln>
            <a:noFill/>
          </a:ln>
          <a:effectLst/>
        </c:spPr>
      </c:pivotFmt>
      <c:pivotFmt>
        <c:idx val="14"/>
        <c:spPr>
          <a:solidFill>
            <a:srgbClr val="008000"/>
          </a:solidFill>
          <a:ln>
            <a:noFill/>
          </a:ln>
          <a:effectLst/>
        </c:spPr>
      </c:pivotFmt>
      <c:pivotFmt>
        <c:idx val="15"/>
        <c:spPr>
          <a:solidFill>
            <a:srgbClr val="FF9933"/>
          </a:solidFill>
          <a:ln>
            <a:noFill/>
          </a:ln>
          <a:effectLst/>
        </c:spPr>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pivotFmt>
      <c:pivotFmt>
        <c:idx val="18"/>
        <c:spPr>
          <a:solidFill>
            <a:srgbClr val="CC3300"/>
          </a:solidFill>
          <a:ln>
            <a:noFill/>
          </a:ln>
          <a:effectLst/>
        </c:spPr>
      </c:pivotFmt>
      <c:pivotFmt>
        <c:idx val="19"/>
        <c:spPr>
          <a:solidFill>
            <a:srgbClr val="FFC000"/>
          </a:solidFill>
          <a:ln>
            <a:noFill/>
          </a:ln>
          <a:effectLst/>
        </c:spPr>
      </c:pivotFmt>
      <c:pivotFmt>
        <c:idx val="20"/>
        <c:spPr>
          <a:solidFill>
            <a:srgbClr val="008000"/>
          </a:solidFill>
          <a:ln>
            <a:noFill/>
          </a:ln>
          <a:effectLst/>
        </c:spPr>
      </c:pivotFmt>
      <c:pivotFmt>
        <c:idx val="21"/>
        <c:spPr>
          <a:solidFill>
            <a:srgbClr val="FF9933"/>
          </a:solidFill>
          <a:ln>
            <a:noFill/>
          </a:ln>
          <a:effectLst/>
        </c:spPr>
      </c:pivotFmt>
    </c:pivotFmts>
    <c:plotArea>
      <c:layout>
        <c:manualLayout>
          <c:layoutTarget val="inner"/>
          <c:xMode val="edge"/>
          <c:yMode val="edge"/>
          <c:x val="0.13981021603068847"/>
          <c:y val="0.18728002446296152"/>
          <c:w val="0.83267258572040592"/>
          <c:h val="0.43811992998110327"/>
        </c:manualLayout>
      </c:layout>
      <c:barChart>
        <c:barDir val="col"/>
        <c:grouping val="clustered"/>
        <c:varyColors val="0"/>
        <c:ser>
          <c:idx val="0"/>
          <c:order val="0"/>
          <c:tx>
            <c:v>Total</c:v>
          </c:tx>
          <c:spPr>
            <a:solidFill>
              <a:schemeClr val="accent6"/>
            </a:solidFill>
            <a:ln>
              <a:noFill/>
            </a:ln>
            <a:effectLst/>
          </c:spPr>
          <c:invertIfNegative val="0"/>
          <c:dPt>
            <c:idx val="0"/>
            <c:invertIfNegative val="0"/>
            <c:bubble3D val="0"/>
            <c:spPr>
              <a:solidFill>
                <a:schemeClr val="accent5">
                  <a:lumMod val="75000"/>
                </a:schemeClr>
              </a:solidFill>
              <a:ln>
                <a:noFill/>
              </a:ln>
              <a:effectLst/>
            </c:spPr>
            <c:extLst>
              <c:ext xmlns:c16="http://schemas.microsoft.com/office/drawing/2014/chart" uri="{C3380CC4-5D6E-409C-BE32-E72D297353CC}">
                <c16:uniqueId val="{00000001-3B69-4515-B82F-AD1ADD265D8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B69-4515-B82F-AD1ADD265D83}"/>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3B69-4515-B82F-AD1ADD265D83}"/>
              </c:ext>
            </c:extLst>
          </c:dPt>
          <c:dPt>
            <c:idx val="3"/>
            <c:invertIfNegative val="0"/>
            <c:bubble3D val="0"/>
            <c:spPr>
              <a:solidFill>
                <a:srgbClr val="008080"/>
              </a:solidFill>
              <a:ln>
                <a:noFill/>
              </a:ln>
              <a:effectLst/>
            </c:spPr>
            <c:extLst>
              <c:ext xmlns:c16="http://schemas.microsoft.com/office/drawing/2014/chart" uri="{C3380CC4-5D6E-409C-BE32-E72D297353CC}">
                <c16:uniqueId val="{00000007-3B69-4515-B82F-AD1ADD265D83}"/>
              </c:ext>
            </c:extLst>
          </c:dPt>
          <c:dPt>
            <c:idx val="4"/>
            <c:invertIfNegative val="0"/>
            <c:bubble3D val="0"/>
            <c:spPr>
              <a:solidFill>
                <a:srgbClr val="FFC000"/>
              </a:solidFill>
              <a:ln>
                <a:noFill/>
              </a:ln>
              <a:effectLst/>
            </c:spPr>
            <c:extLst>
              <c:ext xmlns:c16="http://schemas.microsoft.com/office/drawing/2014/chart" uri="{C3380CC4-5D6E-409C-BE32-E72D297353CC}">
                <c16:uniqueId val="{00000009-3B69-4515-B82F-AD1ADD265D83}"/>
              </c:ext>
            </c:extLst>
          </c:dPt>
          <c:cat>
            <c:strLit>
              <c:ptCount val="5"/>
              <c:pt idx="0">
                <c:v>Channel Partners</c:v>
              </c:pt>
              <c:pt idx="1">
                <c:v>Enterprise</c:v>
              </c:pt>
              <c:pt idx="2">
                <c:v>Midmarket</c:v>
              </c:pt>
              <c:pt idx="3">
                <c:v>Shoping Mall</c:v>
              </c:pt>
              <c:pt idx="4">
                <c:v>Small Business</c:v>
              </c:pt>
            </c:strLit>
          </c:cat>
          <c:val>
            <c:numLit>
              <c:formatCode>General</c:formatCode>
              <c:ptCount val="5"/>
              <c:pt idx="0">
                <c:v>113806282.98499995</c:v>
              </c:pt>
              <c:pt idx="1">
                <c:v>68269244.691449985</c:v>
              </c:pt>
              <c:pt idx="2">
                <c:v>106992237.58212501</c:v>
              </c:pt>
              <c:pt idx="3">
                <c:v>191280147.9104999</c:v>
              </c:pt>
              <c:pt idx="4">
                <c:v>80637121.166000009</c:v>
              </c:pt>
            </c:numLit>
          </c:val>
          <c:extLst>
            <c:ext xmlns:c16="http://schemas.microsoft.com/office/drawing/2014/chart" uri="{C3380CC4-5D6E-409C-BE32-E72D297353CC}">
              <c16:uniqueId val="{0000000A-3B69-4515-B82F-AD1ADD265D83}"/>
            </c:ext>
          </c:extLst>
        </c:ser>
        <c:dLbls>
          <c:showLegendKey val="0"/>
          <c:showVal val="0"/>
          <c:showCatName val="0"/>
          <c:showSerName val="0"/>
          <c:showPercent val="0"/>
          <c:showBubbleSize val="0"/>
        </c:dLbls>
        <c:gapWidth val="219"/>
        <c:overlap val="-27"/>
        <c:axId val="431476511"/>
        <c:axId val="431487551"/>
      </c:barChart>
      <c:catAx>
        <c:axId val="4314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31487551"/>
        <c:crosses val="autoZero"/>
        <c:auto val="1"/>
        <c:lblAlgn val="ctr"/>
        <c:lblOffset val="100"/>
        <c:noMultiLvlLbl val="0"/>
      </c:catAx>
      <c:valAx>
        <c:axId val="431487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314765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4606885054346"/>
          <c:y val="0.28556499943734248"/>
          <c:w val="0.86345393114945657"/>
          <c:h val="0.60241663773228848"/>
        </c:manualLayout>
      </c:layout>
      <c:lineChart>
        <c:grouping val="standard"/>
        <c:varyColors val="0"/>
        <c:ser>
          <c:idx val="0"/>
          <c:order val="0"/>
          <c:tx>
            <c:v>Total</c:v>
          </c:tx>
          <c:spPr>
            <a:ln w="22225" cap="rnd">
              <a:solidFill>
                <a:srgbClr val="008080"/>
              </a:solidFill>
              <a:round/>
            </a:ln>
            <a:effectLst/>
          </c:spPr>
          <c:marker>
            <c:symbol val="diamond"/>
            <c:size val="6"/>
            <c:spPr>
              <a:solidFill>
                <a:srgbClr val="008080"/>
              </a:solidFill>
              <a:ln w="9525">
                <a:solidFill>
                  <a:schemeClr val="accent1"/>
                </a:solidFill>
                <a:round/>
              </a:ln>
              <a:effectLst/>
            </c:spPr>
          </c:marker>
          <c:trendline>
            <c:spPr>
              <a:ln w="19050" cap="rnd">
                <a:solidFill>
                  <a:schemeClr val="accent1"/>
                </a:solidFill>
                <a:prstDash val="sysDash"/>
              </a:ln>
              <a:effectLst/>
            </c:spPr>
            <c:trendlineType val="linear"/>
            <c:dispRSqr val="0"/>
            <c:dispEq val="0"/>
          </c:trendline>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125990614.6075</c:v>
              </c:pt>
              <c:pt idx="1">
                <c:v>103851598.00500003</c:v>
              </c:pt>
              <c:pt idx="2">
                <c:v>95959060.210000008</c:v>
              </c:pt>
              <c:pt idx="3">
                <c:v>143436792.59999999</c:v>
              </c:pt>
              <c:pt idx="4">
                <c:v>93323211.110000029</c:v>
              </c:pt>
              <c:pt idx="5">
                <c:v>193870645.25000003</c:v>
              </c:pt>
              <c:pt idx="6">
                <c:v>127015009.72500001</c:v>
              </c:pt>
              <c:pt idx="7">
                <c:v>113849062.13000001</c:v>
              </c:pt>
              <c:pt idx="8">
                <c:v>196974952.91000003</c:v>
              </c:pt>
              <c:pt idx="9">
                <c:v>364320415.07999986</c:v>
              </c:pt>
              <c:pt idx="10">
                <c:v>215605029.98499998</c:v>
              </c:pt>
              <c:pt idx="11">
                <c:v>283771108.05000001</c:v>
              </c:pt>
            </c:numLit>
          </c:val>
          <c:smooth val="0"/>
          <c:extLst>
            <c:ext xmlns:c16="http://schemas.microsoft.com/office/drawing/2014/chart" uri="{C3380CC4-5D6E-409C-BE32-E72D297353CC}">
              <c16:uniqueId val="{00000000-3122-4728-9881-75AED742DDD5}"/>
            </c:ext>
          </c:extLst>
        </c:ser>
        <c:dLbls>
          <c:showLegendKey val="0"/>
          <c:showVal val="0"/>
          <c:showCatName val="0"/>
          <c:showSerName val="0"/>
          <c:showPercent val="0"/>
          <c:showBubbleSize val="0"/>
        </c:dLbls>
        <c:marker val="1"/>
        <c:smooth val="0"/>
        <c:axId val="1337423023"/>
        <c:axId val="1337408143"/>
      </c:lineChart>
      <c:catAx>
        <c:axId val="133742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337408143"/>
        <c:crosses val="autoZero"/>
        <c:auto val="1"/>
        <c:lblAlgn val="ctr"/>
        <c:lblOffset val="100"/>
        <c:noMultiLvlLbl val="0"/>
      </c:catAx>
      <c:valAx>
        <c:axId val="133740814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2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Total Sales in 2020</a:t>
            </a:r>
          </a:p>
        </c:rich>
      </c:tx>
      <c:layout>
        <c:manualLayout>
          <c:xMode val="edge"/>
          <c:yMode val="edge"/>
          <c:x val="0.14174637359853043"/>
          <c:y val="9.656077068398241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manualLayout>
          <c:layoutTarget val="inner"/>
          <c:xMode val="edge"/>
          <c:yMode val="edge"/>
          <c:x val="0.14839098064808279"/>
          <c:y val="0.32784230051857427"/>
          <c:w val="0.4294942929824328"/>
          <c:h val="0.57956737673033309"/>
        </c:manualLayout>
      </c:layout>
      <c:pieChart>
        <c:varyColors val="1"/>
        <c:ser>
          <c:idx val="0"/>
          <c:order val="0"/>
          <c:tx>
            <c:v>Total</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170-453B-B66E-C06854141414}"/>
              </c:ext>
            </c:extLst>
          </c:dPt>
          <c:dPt>
            <c:idx val="1"/>
            <c:bubble3D val="0"/>
            <c:spPr>
              <a:solidFill>
                <a:schemeClr val="accent2"/>
              </a:solidFill>
              <a:ln w="19050">
                <a:noFill/>
              </a:ln>
              <a:effectLst/>
            </c:spPr>
            <c:extLst>
              <c:ext xmlns:c16="http://schemas.microsoft.com/office/drawing/2014/chart" uri="{C3380CC4-5D6E-409C-BE32-E72D297353CC}">
                <c16:uniqueId val="{00000003-7170-453B-B66E-C06854141414}"/>
              </c:ext>
            </c:extLst>
          </c:dPt>
          <c:dPt>
            <c:idx val="2"/>
            <c:bubble3D val="0"/>
            <c:spPr>
              <a:solidFill>
                <a:schemeClr val="accent3"/>
              </a:solidFill>
              <a:ln w="19050">
                <a:noFill/>
              </a:ln>
              <a:effectLst/>
            </c:spPr>
            <c:extLst>
              <c:ext xmlns:c16="http://schemas.microsoft.com/office/drawing/2014/chart" uri="{C3380CC4-5D6E-409C-BE32-E72D297353CC}">
                <c16:uniqueId val="{00000005-7170-453B-B66E-C06854141414}"/>
              </c:ext>
            </c:extLst>
          </c:dPt>
          <c:dPt>
            <c:idx val="3"/>
            <c:bubble3D val="0"/>
            <c:explosion val="1"/>
            <c:spPr>
              <a:solidFill>
                <a:srgbClr val="008080"/>
              </a:solidFill>
              <a:ln w="19050">
                <a:noFill/>
              </a:ln>
              <a:effectLst/>
            </c:spPr>
            <c:extLst>
              <c:ext xmlns:c16="http://schemas.microsoft.com/office/drawing/2014/chart" uri="{C3380CC4-5D6E-409C-BE32-E72D297353CC}">
                <c16:uniqueId val="{00000007-7170-453B-B66E-C06854141414}"/>
              </c:ext>
            </c:extLst>
          </c:dPt>
          <c:dPt>
            <c:idx val="4"/>
            <c:bubble3D val="0"/>
            <c:spPr>
              <a:solidFill>
                <a:srgbClr val="FFC000"/>
              </a:solidFill>
              <a:ln w="19050">
                <a:noFill/>
              </a:ln>
              <a:effectLst/>
            </c:spPr>
            <c:extLst>
              <c:ext xmlns:c16="http://schemas.microsoft.com/office/drawing/2014/chart" uri="{C3380CC4-5D6E-409C-BE32-E72D297353CC}">
                <c16:uniqueId val="{00000009-7170-453B-B66E-C06854141414}"/>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Channel Partners</c:v>
              </c:pt>
              <c:pt idx="1">
                <c:v>Enterprise</c:v>
              </c:pt>
              <c:pt idx="2">
                <c:v>Midmarket</c:v>
              </c:pt>
              <c:pt idx="3">
                <c:v>Shoping Mall</c:v>
              </c:pt>
              <c:pt idx="4">
                <c:v>Small Business</c:v>
              </c:pt>
            </c:strLit>
          </c:cat>
          <c:val>
            <c:numLit>
              <c:formatCode>General</c:formatCode>
              <c:ptCount val="5"/>
              <c:pt idx="0">
                <c:v>60287184.370000012</c:v>
              </c:pt>
              <c:pt idx="1">
                <c:v>62047016.20000001</c:v>
              </c:pt>
              <c:pt idx="2">
                <c:v>72713554.475000009</c:v>
              </c:pt>
              <c:pt idx="3">
                <c:v>225280773.49999997</c:v>
              </c:pt>
              <c:pt idx="4">
                <c:v>65474177.230000012</c:v>
              </c:pt>
            </c:numLit>
          </c:val>
          <c:extLst>
            <c:ext xmlns:c16="http://schemas.microsoft.com/office/drawing/2014/chart" uri="{C3380CC4-5D6E-409C-BE32-E72D297353CC}">
              <c16:uniqueId val="{0000000A-7170-453B-B66E-C068541414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Total</a:t>
            </a:r>
            <a:r>
              <a:rPr lang="en-US" sz="1800" b="1" baseline="0">
                <a:solidFill>
                  <a:schemeClr val="tx1"/>
                </a:solidFill>
                <a:latin typeface="Times New Roman" panose="02020603050405020304" pitchFamily="18" charset="0"/>
                <a:cs typeface="Times New Roman" panose="02020603050405020304" pitchFamily="18" charset="0"/>
              </a:rPr>
              <a:t> Sales in 2021</a:t>
            </a:r>
            <a:endParaRPr lang="en-US" sz="18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2059889705593022"/>
          <c:y val="4.0801459535674572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3"/>
          </a:solidFill>
          <a:ln w="19050">
            <a:solidFill>
              <a:schemeClr val="lt1"/>
            </a:solidFill>
          </a:ln>
          <a:effectLst/>
        </c:spPr>
      </c:pivotFmt>
      <c:pivotFmt>
        <c:idx val="18"/>
        <c:spPr>
          <a:solidFill>
            <a:schemeClr val="accent4"/>
          </a:solidFill>
          <a:ln w="19050">
            <a:solidFill>
              <a:schemeClr val="lt1"/>
            </a:solidFill>
          </a:ln>
          <a:effectLst/>
        </c:spPr>
      </c:pivotFmt>
      <c:pivotFmt>
        <c:idx val="19"/>
        <c:spPr>
          <a:solidFill>
            <a:schemeClr val="accent5"/>
          </a:solidFill>
          <a:ln w="19050">
            <a:solidFill>
              <a:schemeClr val="lt1"/>
            </a:solidFill>
          </a:ln>
          <a:effectLst/>
        </c:spPr>
      </c:pivotFmt>
      <c:pivotFmt>
        <c:idx val="20"/>
        <c:marker>
          <c:symbol val="none"/>
        </c:marker>
        <c:dLbl>
          <c:idx val="0"/>
          <c:delete val="1"/>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marker>
          <c:symbol val="none"/>
        </c:marker>
        <c:dLbl>
          <c:idx val="0"/>
          <c:delete val="1"/>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marker>
          <c:symbol val="none"/>
        </c:marker>
        <c:dLbl>
          <c:idx val="0"/>
          <c:delete val="1"/>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marker>
          <c:symbol val="none"/>
        </c:marker>
        <c:dLbl>
          <c:idx val="0"/>
          <c:delete val="1"/>
          <c:extLst>
            <c:ext xmlns:c15="http://schemas.microsoft.com/office/drawing/2012/chart" uri="{CE6537A1-D6FC-4f65-9D91-7224C49458BB}"/>
          </c:extLst>
        </c:dLbl>
      </c:pivotFmt>
      <c:pivotFmt>
        <c:idx val="39"/>
      </c:pivotFmt>
      <c:pivotFmt>
        <c:idx val="40"/>
      </c:pivotFmt>
      <c:pivotFmt>
        <c:idx val="41"/>
      </c:pivotFmt>
      <c:pivotFmt>
        <c:idx val="42"/>
      </c:pivotFmt>
      <c:pivotFmt>
        <c:idx val="43"/>
      </c:pivotFmt>
      <c:pivotFmt>
        <c:idx val="44"/>
        <c:marker>
          <c:symbol val="none"/>
        </c:marker>
        <c:dLbl>
          <c:idx val="0"/>
          <c:delete val="1"/>
          <c:extLst>
            <c:ext xmlns:c15="http://schemas.microsoft.com/office/drawing/2012/chart" uri="{CE6537A1-D6FC-4f65-9D91-7224C49458BB}"/>
          </c:extLst>
        </c:dLbl>
      </c:pivotFmt>
      <c:pivotFmt>
        <c:idx val="45"/>
      </c:pivotFmt>
      <c:pivotFmt>
        <c:idx val="46"/>
      </c:pivotFmt>
      <c:pivotFmt>
        <c:idx val="47"/>
      </c:pivotFmt>
      <c:pivotFmt>
        <c:idx val="48"/>
      </c:pivotFmt>
      <c:pivotFmt>
        <c:idx val="49"/>
      </c:pivotFmt>
      <c:pivotFmt>
        <c:idx val="50"/>
        <c:marker>
          <c:symbol val="none"/>
        </c:marker>
        <c:dLbl>
          <c:idx val="0"/>
          <c:spPr>
            <a:noFill/>
            <a:ln>
              <a:noFill/>
            </a:ln>
            <a:effectLst/>
          </c:spPr>
          <c:txPr>
            <a:bodyPr wrap="square" lIns="38100" tIns="19050" rIns="38100" bIns="19050" anchor="ctr">
              <a:spAutoFit/>
            </a:bodyPr>
            <a:lstStyle/>
            <a:p>
              <a:pPr>
                <a:defRPr sz="1600" b="1"/>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2021</c:v>
          </c:tx>
          <c:dPt>
            <c:idx val="0"/>
            <c:bubble3D val="0"/>
            <c:extLst>
              <c:ext xmlns:c16="http://schemas.microsoft.com/office/drawing/2014/chart" uri="{C3380CC4-5D6E-409C-BE32-E72D297353CC}">
                <c16:uniqueId val="{00000000-5E90-489F-B065-254B3A761C33}"/>
              </c:ext>
            </c:extLst>
          </c:dPt>
          <c:dPt>
            <c:idx val="1"/>
            <c:bubble3D val="0"/>
            <c:extLst>
              <c:ext xmlns:c16="http://schemas.microsoft.com/office/drawing/2014/chart" uri="{C3380CC4-5D6E-409C-BE32-E72D297353CC}">
                <c16:uniqueId val="{00000001-5E90-489F-B065-254B3A761C33}"/>
              </c:ext>
            </c:extLst>
          </c:dPt>
          <c:dPt>
            <c:idx val="2"/>
            <c:bubble3D val="0"/>
            <c:extLst>
              <c:ext xmlns:c16="http://schemas.microsoft.com/office/drawing/2014/chart" uri="{C3380CC4-5D6E-409C-BE32-E72D297353CC}">
                <c16:uniqueId val="{00000002-5E90-489F-B065-254B3A761C33}"/>
              </c:ext>
            </c:extLst>
          </c:dPt>
          <c:dPt>
            <c:idx val="3"/>
            <c:bubble3D val="0"/>
            <c:spPr>
              <a:solidFill>
                <a:srgbClr val="008080"/>
              </a:solidFill>
            </c:spPr>
            <c:extLst>
              <c:ext xmlns:c16="http://schemas.microsoft.com/office/drawing/2014/chart" uri="{C3380CC4-5D6E-409C-BE32-E72D297353CC}">
                <c16:uniqueId val="{00000003-5E90-489F-B065-254B3A761C33}"/>
              </c:ext>
            </c:extLst>
          </c:dPt>
          <c:dPt>
            <c:idx val="4"/>
            <c:bubble3D val="0"/>
            <c:spPr>
              <a:solidFill>
                <a:srgbClr val="FFC000"/>
              </a:solidFill>
            </c:spPr>
            <c:extLst>
              <c:ext xmlns:c16="http://schemas.microsoft.com/office/drawing/2014/chart" uri="{C3380CC4-5D6E-409C-BE32-E72D297353CC}">
                <c16:uniqueId val="{00000004-5E90-489F-B065-254B3A761C33}"/>
              </c:ext>
            </c:extLst>
          </c:dPt>
          <c:dLbls>
            <c:spPr>
              <a:noFill/>
              <a:ln>
                <a:noFill/>
              </a:ln>
              <a:effectLst/>
            </c:spPr>
            <c:txPr>
              <a:bodyPr wrap="square" lIns="38100" tIns="19050" rIns="38100" bIns="19050" anchor="ctr">
                <a:spAutoFit/>
              </a:bodyPr>
              <a:lstStyle/>
              <a:p>
                <a:pPr>
                  <a:defRPr sz="1600" b="1"/>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Channel Partners</c:v>
              </c:pt>
              <c:pt idx="1">
                <c:v>Enterprise</c:v>
              </c:pt>
              <c:pt idx="2">
                <c:v>Midmarket</c:v>
              </c:pt>
              <c:pt idx="3">
                <c:v>Shoping Mall</c:v>
              </c:pt>
              <c:pt idx="4">
                <c:v>Small Business</c:v>
              </c:pt>
            </c:strLit>
          </c:cat>
          <c:val>
            <c:numLit>
              <c:formatCode>General</c:formatCode>
              <c:ptCount val="5"/>
              <c:pt idx="0">
                <c:v>224228523.09249997</c:v>
              </c:pt>
              <c:pt idx="1">
                <c:v>248267732.39749995</c:v>
              </c:pt>
              <c:pt idx="2">
                <c:v>232978552.9025</c:v>
              </c:pt>
              <c:pt idx="3">
                <c:v>644174444.27500021</c:v>
              </c:pt>
              <c:pt idx="4">
                <c:v>222515541.22000003</c:v>
              </c:pt>
            </c:numLit>
          </c:val>
          <c:extLst>
            <c:ext xmlns:c16="http://schemas.microsoft.com/office/drawing/2014/chart" uri="{C3380CC4-5D6E-409C-BE32-E72D297353CC}">
              <c16:uniqueId val="{00000005-5E90-489F-B065-254B3A761C33}"/>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9748643152241974"/>
          <c:y val="0.31936433222860244"/>
          <c:w val="0.2822407220848776"/>
          <c:h val="0.6259017179739191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IN" sz="1800" b="1">
                <a:solidFill>
                  <a:schemeClr val="tx1"/>
                </a:solidFill>
                <a:latin typeface="Times New Roman" panose="02020603050405020304" pitchFamily="18" charset="0"/>
                <a:cs typeface="Times New Roman" panose="02020603050405020304" pitchFamily="18" charset="0"/>
              </a:rPr>
              <a:t>Sum of Gross Sales by Month</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5287260616153"/>
          <c:y val="0.18423695107053906"/>
          <c:w val="0.83657103368880836"/>
          <c:h val="0.67829189697665937"/>
        </c:manualLayout>
      </c:layout>
      <c:lineChart>
        <c:grouping val="standard"/>
        <c:varyColors val="0"/>
        <c:ser>
          <c:idx val="0"/>
          <c:order val="0"/>
          <c:tx>
            <c:v>Total</c:v>
          </c:tx>
          <c:spPr>
            <a:ln w="28575" cap="rnd">
              <a:solidFill>
                <a:srgbClr val="008080"/>
              </a:solidFill>
              <a:round/>
            </a:ln>
            <a:effectLst/>
          </c:spPr>
          <c:marker>
            <c:symbol val="circle"/>
            <c:size val="5"/>
            <c:spPr>
              <a:solidFill>
                <a:schemeClr val="accent1"/>
              </a:solidFill>
              <a:ln w="9525">
                <a:solidFill>
                  <a:schemeClr val="accent1"/>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140949446.34999999</c:v>
              </c:pt>
              <c:pt idx="1">
                <c:v>113369525.80000003</c:v>
              </c:pt>
              <c:pt idx="2">
                <c:v>106900898.30000001</c:v>
              </c:pt>
              <c:pt idx="3">
                <c:v>156106125.89999995</c:v>
              </c:pt>
              <c:pt idx="4">
                <c:v>105303255.60000001</c:v>
              </c:pt>
              <c:pt idx="5">
                <c:v>211174092.29999998</c:v>
              </c:pt>
              <c:pt idx="6">
                <c:v>142617886.40000004</c:v>
              </c:pt>
              <c:pt idx="7">
                <c:v>126227998.69999999</c:v>
              </c:pt>
              <c:pt idx="8">
                <c:v>217165620.70000002</c:v>
              </c:pt>
              <c:pt idx="9">
                <c:v>405803219.69999999</c:v>
              </c:pt>
              <c:pt idx="10">
                <c:v>243944779.90000004</c:v>
              </c:pt>
              <c:pt idx="11">
                <c:v>313251805.00000012</c:v>
              </c:pt>
            </c:numLit>
          </c:val>
          <c:smooth val="0"/>
          <c:extLst>
            <c:ext xmlns:c16="http://schemas.microsoft.com/office/drawing/2014/chart" uri="{C3380CC4-5D6E-409C-BE32-E72D297353CC}">
              <c16:uniqueId val="{00000000-8BC9-4FD2-A4C7-6F9D4977470D}"/>
            </c:ext>
          </c:extLst>
        </c:ser>
        <c:dLbls>
          <c:showLegendKey val="0"/>
          <c:showVal val="0"/>
          <c:showCatName val="0"/>
          <c:showSerName val="0"/>
          <c:showPercent val="0"/>
          <c:showBubbleSize val="0"/>
        </c:dLbls>
        <c:marker val="1"/>
        <c:smooth val="0"/>
        <c:axId val="452723039"/>
        <c:axId val="452719679"/>
      </c:lineChart>
      <c:catAx>
        <c:axId val="4527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19679"/>
        <c:crosses val="autoZero"/>
        <c:auto val="1"/>
        <c:lblAlgn val="ctr"/>
        <c:lblOffset val="100"/>
        <c:noMultiLvlLbl val="0"/>
      </c:catAx>
      <c:valAx>
        <c:axId val="452719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230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Disha!PivotTable2</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Times New Roman" panose="02020603050405020304" pitchFamily="18" charset="0"/>
                <a:cs typeface="Times New Roman" panose="02020603050405020304" pitchFamily="18" charset="0"/>
              </a:rPr>
              <a:t>Gross Sales of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pivotFmt>
      <c:pivotFmt>
        <c:idx val="4"/>
        <c:spPr>
          <a:solidFill>
            <a:schemeClr val="accent2"/>
          </a:solidFill>
          <a:ln>
            <a:noFill/>
          </a:ln>
          <a:effectLst/>
        </c:spPr>
      </c:pivotFmt>
      <c:pivotFmt>
        <c:idx val="5"/>
        <c:spPr>
          <a:solidFill>
            <a:schemeClr val="bg2">
              <a:lumMod val="50000"/>
            </a:schemeClr>
          </a:solidFill>
          <a:ln>
            <a:noFill/>
          </a:ln>
          <a:effectLst/>
        </c:spPr>
      </c:pivotFmt>
      <c:pivotFmt>
        <c:idx val="6"/>
        <c:spPr>
          <a:solidFill>
            <a:srgbClr val="FFC000"/>
          </a:solidFill>
          <a:ln>
            <a:noFill/>
          </a:ln>
          <a:effectLst/>
        </c:spPr>
      </c:pivotFmt>
    </c:pivotFmts>
    <c:plotArea>
      <c:layout/>
      <c:barChart>
        <c:barDir val="col"/>
        <c:grouping val="clustered"/>
        <c:varyColors val="0"/>
        <c:ser>
          <c:idx val="0"/>
          <c:order val="0"/>
          <c:tx>
            <c:strRef>
              <c:f>'by Disha'!$B$48</c:f>
              <c:strCache>
                <c:ptCount val="1"/>
                <c:pt idx="0">
                  <c:v>Total</c:v>
                </c:pt>
              </c:strCache>
            </c:strRef>
          </c:tx>
          <c:spPr>
            <a:solidFill>
              <a:srgbClr val="008080"/>
            </a:solidFill>
            <a:ln>
              <a:noFill/>
            </a:ln>
            <a:effectLst/>
          </c:spPr>
          <c:invertIfNegative val="0"/>
          <c:dPt>
            <c:idx val="0"/>
            <c:invertIfNegative val="0"/>
            <c:bubble3D val="0"/>
            <c:spPr>
              <a:solidFill>
                <a:schemeClr val="accent5">
                  <a:lumMod val="75000"/>
                </a:schemeClr>
              </a:solidFill>
              <a:ln>
                <a:noFill/>
              </a:ln>
              <a:effectLst/>
            </c:spPr>
            <c:extLst>
              <c:ext xmlns:c16="http://schemas.microsoft.com/office/drawing/2014/chart" uri="{C3380CC4-5D6E-409C-BE32-E72D297353CC}">
                <c16:uniqueId val="{00000000-8EFD-462A-A14F-59C8B1291DE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8EFD-462A-A14F-59C8B1291DE2}"/>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2-8EFD-462A-A14F-59C8B1291DE2}"/>
              </c:ext>
            </c:extLst>
          </c:dPt>
          <c:dPt>
            <c:idx val="4"/>
            <c:invertIfNegative val="0"/>
            <c:bubble3D val="0"/>
            <c:spPr>
              <a:solidFill>
                <a:srgbClr val="FFC000"/>
              </a:solidFill>
              <a:ln>
                <a:noFill/>
              </a:ln>
              <a:effectLst/>
            </c:spPr>
            <c:extLst>
              <c:ext xmlns:c16="http://schemas.microsoft.com/office/drawing/2014/chart" uri="{C3380CC4-5D6E-409C-BE32-E72D297353CC}">
                <c16:uniqueId val="{00000003-8EFD-462A-A14F-59C8B1291DE2}"/>
              </c:ext>
            </c:extLst>
          </c:dPt>
          <c:cat>
            <c:strRef>
              <c:f>'by Disha'!$A$49:$A$54</c:f>
              <c:strCache>
                <c:ptCount val="5"/>
                <c:pt idx="0">
                  <c:v>Channel Partners</c:v>
                </c:pt>
                <c:pt idx="1">
                  <c:v>Enterprise</c:v>
                </c:pt>
                <c:pt idx="2">
                  <c:v>Midmarket</c:v>
                </c:pt>
                <c:pt idx="3">
                  <c:v>Shoping Mall</c:v>
                </c:pt>
                <c:pt idx="4">
                  <c:v>Small Business</c:v>
                </c:pt>
              </c:strCache>
            </c:strRef>
          </c:cat>
          <c:val>
            <c:numRef>
              <c:f>'by Disha'!$B$49:$B$54</c:f>
              <c:numCache>
                <c:formatCode>General</c:formatCode>
                <c:ptCount val="5"/>
                <c:pt idx="0">
                  <c:v>314199191.6500001</c:v>
                </c:pt>
                <c:pt idx="1">
                  <c:v>341658362.40000004</c:v>
                </c:pt>
                <c:pt idx="2">
                  <c:v>341269480.70000011</c:v>
                </c:pt>
                <c:pt idx="3">
                  <c:v>964673955.8499999</c:v>
                </c:pt>
                <c:pt idx="4">
                  <c:v>321013664.04999989</c:v>
                </c:pt>
              </c:numCache>
            </c:numRef>
          </c:val>
          <c:extLst>
            <c:ext xmlns:c16="http://schemas.microsoft.com/office/drawing/2014/chart" uri="{C3380CC4-5D6E-409C-BE32-E72D297353CC}">
              <c16:uniqueId val="{00000000-EAFD-40BC-8F35-E0FBE5340E7A}"/>
            </c:ext>
          </c:extLst>
        </c:ser>
        <c:dLbls>
          <c:showLegendKey val="0"/>
          <c:showVal val="0"/>
          <c:showCatName val="0"/>
          <c:showSerName val="0"/>
          <c:showPercent val="0"/>
          <c:showBubbleSize val="0"/>
        </c:dLbls>
        <c:gapWidth val="219"/>
        <c:overlap val="-27"/>
        <c:axId val="715303104"/>
        <c:axId val="715301304"/>
      </c:barChart>
      <c:catAx>
        <c:axId val="71530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01304"/>
        <c:crosses val="autoZero"/>
        <c:auto val="1"/>
        <c:lblAlgn val="ctr"/>
        <c:lblOffset val="100"/>
        <c:noMultiLvlLbl val="0"/>
      </c:catAx>
      <c:valAx>
        <c:axId val="715301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0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13425925925925927"/>
          <c:w val="0.38546141032840381"/>
          <c:h val="0.81481481481481477"/>
        </c:manualLayout>
      </c:layout>
      <c:barChart>
        <c:barDir val="bar"/>
        <c:grouping val="clustered"/>
        <c:varyColors val="0"/>
        <c:ser>
          <c:idx val="1"/>
          <c:order val="0"/>
          <c:tx>
            <c:strRef>
              <c:f>'Analysis by Muskaan'!$E$11</c:f>
              <c:strCache>
                <c:ptCount val="1"/>
                <c:pt idx="0">
                  <c:v>Total Profit</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 by Muskaan'!$D$12:$D$16</c:f>
              <c:strCache>
                <c:ptCount val="5"/>
                <c:pt idx="0">
                  <c:v>Rajasthan</c:v>
                </c:pt>
                <c:pt idx="1">
                  <c:v>Tamil Nadu</c:v>
                </c:pt>
                <c:pt idx="2">
                  <c:v>Uttar Pradesh</c:v>
                </c:pt>
                <c:pt idx="3">
                  <c:v>Gujarat</c:v>
                </c:pt>
                <c:pt idx="4">
                  <c:v>Maharashtra </c:v>
                </c:pt>
              </c:strCache>
            </c:strRef>
          </c:cat>
          <c:val>
            <c:numRef>
              <c:f>'Analysis by Muskaan'!$E$12:$E$16</c:f>
              <c:numCache>
                <c:formatCode>#,##0,"K"</c:formatCode>
                <c:ptCount val="5"/>
                <c:pt idx="0">
                  <c:v>37682107.989550002</c:v>
                </c:pt>
                <c:pt idx="1">
                  <c:v>47845527.963949993</c:v>
                </c:pt>
                <c:pt idx="2">
                  <c:v>53837504.513225012</c:v>
                </c:pt>
                <c:pt idx="3">
                  <c:v>56268940.686300002</c:v>
                </c:pt>
                <c:pt idx="4">
                  <c:v>56740500.339999966</c:v>
                </c:pt>
              </c:numCache>
            </c:numRef>
          </c:val>
          <c:extLst>
            <c:ext xmlns:c16="http://schemas.microsoft.com/office/drawing/2014/chart" uri="{C3380CC4-5D6E-409C-BE32-E72D297353CC}">
              <c16:uniqueId val="{00000000-077D-47D2-A752-E46867102736}"/>
            </c:ext>
          </c:extLst>
        </c:ser>
        <c:ser>
          <c:idx val="0"/>
          <c:order val="1"/>
          <c:tx>
            <c:strRef>
              <c:f>'Analysis by Muskaan'!$E$11</c:f>
              <c:strCache>
                <c:ptCount val="1"/>
                <c:pt idx="0">
                  <c:v>Total Profit</c:v>
                </c:pt>
              </c:strCache>
            </c:strRef>
          </c:tx>
          <c:spPr>
            <a:solidFill>
              <a:srgbClr val="008080"/>
            </a:solidFill>
            <a:ln>
              <a:noFill/>
            </a:ln>
            <a:effectLst/>
          </c:spPr>
          <c:invertIfNegative val="0"/>
          <c:dLbls>
            <c:dLbl>
              <c:idx val="2"/>
              <c:layout>
                <c:manualLayout>
                  <c:x val="-0.35081351592203014"/>
                  <c:y val="-9.9754948596917785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31-4BC4-82A0-ED6495406B77}"/>
                </c:ext>
              </c:extLst>
            </c:dLbl>
            <c:spPr>
              <a:noFill/>
              <a:ln>
                <a:noFill/>
              </a:ln>
              <a:effectLst/>
            </c:spPr>
            <c:txPr>
              <a:bodyPr rot="0" spcFirstLastPara="1" vertOverflow="ellipsis" vert="horz" wrap="none" lIns="72000" tIns="19050" rIns="1080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'Analysis by Muskaan'!$D$12:$D$16</c:f>
              <c:strCache>
                <c:ptCount val="5"/>
                <c:pt idx="0">
                  <c:v>Rajasthan</c:v>
                </c:pt>
                <c:pt idx="1">
                  <c:v>Tamil Nadu</c:v>
                </c:pt>
                <c:pt idx="2">
                  <c:v>Uttar Pradesh</c:v>
                </c:pt>
                <c:pt idx="3">
                  <c:v>Gujarat</c:v>
                </c:pt>
                <c:pt idx="4">
                  <c:v>Maharashtra </c:v>
                </c:pt>
              </c:strCache>
            </c:strRef>
          </c:cat>
          <c:val>
            <c:numRef>
              <c:f>'Analysis by Muskaan'!$E$12:$E$16</c:f>
              <c:numCache>
                <c:formatCode>#,##0,"K"</c:formatCode>
                <c:ptCount val="5"/>
                <c:pt idx="0">
                  <c:v>37682107.989550002</c:v>
                </c:pt>
                <c:pt idx="1">
                  <c:v>47845527.963949993</c:v>
                </c:pt>
                <c:pt idx="2">
                  <c:v>53837504.513225012</c:v>
                </c:pt>
                <c:pt idx="3">
                  <c:v>56268940.686300002</c:v>
                </c:pt>
                <c:pt idx="4">
                  <c:v>56740500.339999966</c:v>
                </c:pt>
              </c:numCache>
            </c:numRef>
          </c:val>
          <c:extLst>
            <c:ext xmlns:c16="http://schemas.microsoft.com/office/drawing/2014/chart" uri="{C3380CC4-5D6E-409C-BE32-E72D297353CC}">
              <c16:uniqueId val="{00000001-077D-47D2-A752-E46867102736}"/>
            </c:ext>
          </c:extLst>
        </c:ser>
        <c:dLbls>
          <c:dLblPos val="outEnd"/>
          <c:showLegendKey val="0"/>
          <c:showVal val="1"/>
          <c:showCatName val="0"/>
          <c:showSerName val="0"/>
          <c:showPercent val="0"/>
          <c:showBubbleSize val="0"/>
        </c:dLbls>
        <c:gapWidth val="50"/>
        <c:overlap val="100"/>
        <c:axId val="1204638280"/>
        <c:axId val="1204639360"/>
      </c:barChart>
      <c:catAx>
        <c:axId val="1204638280"/>
        <c:scaling>
          <c:orientation val="minMax"/>
        </c:scaling>
        <c:delete val="1"/>
        <c:axPos val="l"/>
        <c:numFmt formatCode="General" sourceLinked="1"/>
        <c:majorTickMark val="out"/>
        <c:minorTickMark val="none"/>
        <c:tickLblPos val="nextTo"/>
        <c:crossAx val="1204639360"/>
        <c:crosses val="autoZero"/>
        <c:auto val="1"/>
        <c:lblAlgn val="ctr"/>
        <c:lblOffset val="100"/>
        <c:noMultiLvlLbl val="0"/>
      </c:catAx>
      <c:valAx>
        <c:axId val="1204639360"/>
        <c:scaling>
          <c:orientation val="minMax"/>
        </c:scaling>
        <c:delete val="1"/>
        <c:axPos val="b"/>
        <c:numFmt formatCode="#,##0,&quot;K&quot;" sourceLinked="1"/>
        <c:majorTickMark val="out"/>
        <c:minorTickMark val="none"/>
        <c:tickLblPos val="nextTo"/>
        <c:crossAx val="1204638280"/>
        <c:crosses val="autoZero"/>
        <c:crossBetween val="between"/>
      </c:valAx>
      <c:spPr>
        <a:noFill/>
        <a:ln>
          <a:noFill/>
        </a:ln>
      </c:spPr>
    </c:plotArea>
    <c:plotVisOnly val="1"/>
    <c:dispBlanksAs val="gap"/>
    <c:showDLblsOverMax val="0"/>
    <c:extLst/>
  </c:chart>
  <c:spPr>
    <a:noFill/>
    <a:ln>
      <a:noFill/>
    </a:ln>
  </c:spPr>
  <c:txPr>
    <a:bodyPr/>
    <a:lstStyle/>
    <a:p>
      <a:pPr>
        <a:defRPr b="0"/>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0"/>
          <c:tx>
            <c:strRef>
              <c:f>'Analysis by Muskaan'!$I$11</c:f>
              <c:strCache>
                <c:ptCount val="1"/>
                <c:pt idx="0">
                  <c:v>Profit</c:v>
                </c:pt>
              </c:strCache>
            </c:strRef>
          </c:tx>
          <c:spPr>
            <a:ln>
              <a:noFill/>
            </a:ln>
          </c:spPr>
          <c:dPt>
            <c:idx val="0"/>
            <c:bubble3D val="0"/>
            <c:spPr>
              <a:solidFill>
                <a:srgbClr val="008080"/>
              </a:solidFill>
              <a:ln>
                <a:noFill/>
              </a:ln>
            </c:spPr>
            <c:extLst>
              <c:ext xmlns:c16="http://schemas.microsoft.com/office/drawing/2014/chart" uri="{C3380CC4-5D6E-409C-BE32-E72D297353CC}">
                <c16:uniqueId val="{00000001-B184-43F2-9DF2-AB796686FD6C}"/>
              </c:ext>
            </c:extLst>
          </c:dPt>
          <c:dPt>
            <c:idx val="1"/>
            <c:bubble3D val="0"/>
            <c:spPr>
              <a:solidFill>
                <a:schemeClr val="bg1"/>
              </a:solidFill>
              <a:ln>
                <a:noFill/>
              </a:ln>
            </c:spPr>
            <c:extLst>
              <c:ext xmlns:c16="http://schemas.microsoft.com/office/drawing/2014/chart" uri="{C3380CC4-5D6E-409C-BE32-E72D297353CC}">
                <c16:uniqueId val="{00000003-B184-43F2-9DF2-AB796686FD6C}"/>
              </c:ext>
            </c:extLst>
          </c:dPt>
          <c:cat>
            <c:strRef>
              <c:f>'Analysis by Muskaan'!$H$12:$H$13</c:f>
              <c:strCache>
                <c:ptCount val="2"/>
                <c:pt idx="0">
                  <c:v>Top 5 </c:v>
                </c:pt>
                <c:pt idx="1">
                  <c:v>Others</c:v>
                </c:pt>
              </c:strCache>
            </c:strRef>
          </c:cat>
          <c:val>
            <c:numRef>
              <c:f>'Analysis by Muskaan'!$I$12:$I$13</c:f>
              <c:numCache>
                <c:formatCode>"₹"\ #,##0.00</c:formatCode>
                <c:ptCount val="2"/>
                <c:pt idx="0">
                  <c:v>252374581.493025</c:v>
                </c:pt>
                <c:pt idx="1">
                  <c:v>214692473.50347498</c:v>
                </c:pt>
              </c:numCache>
            </c:numRef>
          </c:val>
          <c:extLst>
            <c:ext xmlns:c16="http://schemas.microsoft.com/office/drawing/2014/chart" uri="{C3380CC4-5D6E-409C-BE32-E72D297353CC}">
              <c16:uniqueId val="{00000004-B184-43F2-9DF2-AB796686FD6C}"/>
            </c:ext>
          </c:extLst>
        </c:ser>
        <c:ser>
          <c:idx val="0"/>
          <c:order val="1"/>
          <c:tx>
            <c:strRef>
              <c:f>'Analysis by Muskaan'!$I$11</c:f>
              <c:strCache>
                <c:ptCount val="1"/>
                <c:pt idx="0">
                  <c:v>Profit</c:v>
                </c:pt>
              </c:strCache>
            </c:strRef>
          </c:tx>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6-B184-43F2-9DF2-AB796686FD6C}"/>
              </c:ext>
            </c:extLst>
          </c:dPt>
          <c:dPt>
            <c:idx val="1"/>
            <c:bubble3D val="0"/>
            <c:spPr>
              <a:solidFill>
                <a:schemeClr val="bg2"/>
              </a:solidFill>
              <a:ln w="19050">
                <a:noFill/>
              </a:ln>
              <a:effectLst/>
            </c:spPr>
            <c:extLst>
              <c:ext xmlns:c16="http://schemas.microsoft.com/office/drawing/2014/chart" uri="{C3380CC4-5D6E-409C-BE32-E72D297353CC}">
                <c16:uniqueId val="{00000008-B184-43F2-9DF2-AB796686FD6C}"/>
              </c:ext>
            </c:extLst>
          </c:dPt>
          <c:cat>
            <c:strRef>
              <c:f>'Analysis by Muskaan'!$H$12:$H$13</c:f>
              <c:strCache>
                <c:ptCount val="2"/>
                <c:pt idx="0">
                  <c:v>Top 5 </c:v>
                </c:pt>
                <c:pt idx="1">
                  <c:v>Others</c:v>
                </c:pt>
              </c:strCache>
            </c:strRef>
          </c:cat>
          <c:val>
            <c:numRef>
              <c:f>'Analysis by Muskaan'!$I$12:$I$13</c:f>
              <c:numCache>
                <c:formatCode>"₹"\ #,##0.00</c:formatCode>
                <c:ptCount val="2"/>
                <c:pt idx="0">
                  <c:v>252374581.493025</c:v>
                </c:pt>
                <c:pt idx="1">
                  <c:v>214692473.50347498</c:v>
                </c:pt>
              </c:numCache>
            </c:numRef>
          </c:val>
          <c:extLst>
            <c:ext xmlns:c16="http://schemas.microsoft.com/office/drawing/2014/chart" uri="{C3380CC4-5D6E-409C-BE32-E72D297353CC}">
              <c16:uniqueId val="{00000009-B184-43F2-9DF2-AB796686FD6C}"/>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Disha!PivotTable15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latin typeface="Times New Roman" panose="02020603050405020304" pitchFamily="18" charset="0"/>
                <a:cs typeface="Times New Roman" panose="02020603050405020304" pitchFamily="18" charset="0"/>
              </a:rPr>
              <a:t>Units Sold in Each</a:t>
            </a:r>
            <a:r>
              <a:rPr lang="en-US" sz="1800" b="1" baseline="0">
                <a:solidFill>
                  <a:schemeClr val="tx1"/>
                </a:solidFill>
                <a:latin typeface="Times New Roman" panose="02020603050405020304" pitchFamily="18" charset="0"/>
                <a:cs typeface="Times New Roman" panose="02020603050405020304" pitchFamily="18" charset="0"/>
              </a:rPr>
              <a:t> States</a:t>
            </a:r>
            <a:endParaRPr lang="en-US" sz="18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967330514167269"/>
          <c:y val="0.1031166096325876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808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808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475668859113196"/>
          <c:y val="2.0227500295053852E-2"/>
          <c:w val="0.82332830271216095"/>
          <c:h val="0.72692193150516904"/>
        </c:manualLayout>
      </c:layout>
      <c:bar3DChart>
        <c:barDir val="col"/>
        <c:grouping val="standard"/>
        <c:varyColors val="0"/>
        <c:ser>
          <c:idx val="0"/>
          <c:order val="0"/>
          <c:tx>
            <c:strRef>
              <c:f>'by Disha'!$B$19</c:f>
              <c:strCache>
                <c:ptCount val="1"/>
                <c:pt idx="0">
                  <c:v>Total</c:v>
                </c:pt>
              </c:strCache>
            </c:strRef>
          </c:tx>
          <c:spPr>
            <a:solidFill>
              <a:srgbClr val="008080"/>
            </a:solidFill>
            <a:ln>
              <a:noFill/>
            </a:ln>
            <a:effectLst/>
            <a:sp3d/>
          </c:spPr>
          <c:invertIfNegative val="0"/>
          <c:cat>
            <c:strRef>
              <c:f>'by Disha'!$A$20:$A$38</c:f>
              <c:strCache>
                <c:ptCount val="18"/>
                <c:pt idx="0">
                  <c:v>Andhra Pradesh</c:v>
                </c:pt>
                <c:pt idx="1">
                  <c:v>Bihar</c:v>
                </c:pt>
                <c:pt idx="2">
                  <c:v>Chhattisgarh</c:v>
                </c:pt>
                <c:pt idx="3">
                  <c:v>Gujarat</c:v>
                </c:pt>
                <c:pt idx="4">
                  <c:v>Haryana</c:v>
                </c:pt>
                <c:pt idx="5">
                  <c:v>Jharkhand</c:v>
                </c:pt>
                <c:pt idx="6">
                  <c:v>Karnataka</c:v>
                </c:pt>
                <c:pt idx="7">
                  <c:v>Kerala</c:v>
                </c:pt>
                <c:pt idx="8">
                  <c:v>Madhya Pradesh</c:v>
                </c:pt>
                <c:pt idx="9">
                  <c:v>Maharashtra </c:v>
                </c:pt>
                <c:pt idx="10">
                  <c:v>Odisha</c:v>
                </c:pt>
                <c:pt idx="11">
                  <c:v>Punjab</c:v>
                </c:pt>
                <c:pt idx="12">
                  <c:v>Rajasthan</c:v>
                </c:pt>
                <c:pt idx="13">
                  <c:v>Tamil Nadu</c:v>
                </c:pt>
                <c:pt idx="14">
                  <c:v>Telangana</c:v>
                </c:pt>
                <c:pt idx="15">
                  <c:v>Uttar Pradesh</c:v>
                </c:pt>
                <c:pt idx="16">
                  <c:v>Uttarakhand</c:v>
                </c:pt>
                <c:pt idx="17">
                  <c:v>West Bengal</c:v>
                </c:pt>
              </c:strCache>
            </c:strRef>
          </c:cat>
          <c:val>
            <c:numRef>
              <c:f>'by Disha'!$B$20:$B$38</c:f>
              <c:numCache>
                <c:formatCode>0</c:formatCode>
                <c:ptCount val="18"/>
                <c:pt idx="0">
                  <c:v>1633.2000000000003</c:v>
                </c:pt>
                <c:pt idx="1">
                  <c:v>257.40000000000003</c:v>
                </c:pt>
                <c:pt idx="2">
                  <c:v>570.29999999999995</c:v>
                </c:pt>
                <c:pt idx="3">
                  <c:v>3307.7999999999997</c:v>
                </c:pt>
                <c:pt idx="4">
                  <c:v>708</c:v>
                </c:pt>
                <c:pt idx="5">
                  <c:v>548.6</c:v>
                </c:pt>
                <c:pt idx="6">
                  <c:v>1354.7000000000003</c:v>
                </c:pt>
                <c:pt idx="7">
                  <c:v>2085.6000000000004</c:v>
                </c:pt>
                <c:pt idx="8">
                  <c:v>1974.1999999999998</c:v>
                </c:pt>
                <c:pt idx="9">
                  <c:v>1477.4</c:v>
                </c:pt>
                <c:pt idx="10">
                  <c:v>550.6</c:v>
                </c:pt>
                <c:pt idx="11">
                  <c:v>1581.7</c:v>
                </c:pt>
                <c:pt idx="12">
                  <c:v>2387.1</c:v>
                </c:pt>
                <c:pt idx="13">
                  <c:v>1747.1000000000004</c:v>
                </c:pt>
                <c:pt idx="14">
                  <c:v>1833.3</c:v>
                </c:pt>
                <c:pt idx="15">
                  <c:v>2614.8000000000002</c:v>
                </c:pt>
                <c:pt idx="16">
                  <c:v>469.6</c:v>
                </c:pt>
                <c:pt idx="17">
                  <c:v>1366</c:v>
                </c:pt>
              </c:numCache>
            </c:numRef>
          </c:val>
          <c:extLst>
            <c:ext xmlns:c16="http://schemas.microsoft.com/office/drawing/2014/chart" uri="{C3380CC4-5D6E-409C-BE32-E72D297353CC}">
              <c16:uniqueId val="{00000000-0953-4767-B452-F1C1AF6FC8BE}"/>
            </c:ext>
          </c:extLst>
        </c:ser>
        <c:dLbls>
          <c:showLegendKey val="0"/>
          <c:showVal val="0"/>
          <c:showCatName val="0"/>
          <c:showSerName val="0"/>
          <c:showPercent val="0"/>
          <c:showBubbleSize val="0"/>
        </c:dLbls>
        <c:gapWidth val="150"/>
        <c:shape val="box"/>
        <c:axId val="715317504"/>
        <c:axId val="715320384"/>
        <c:axId val="1608838592"/>
      </c:bar3DChart>
      <c:catAx>
        <c:axId val="715317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20384"/>
        <c:crosses val="autoZero"/>
        <c:auto val="1"/>
        <c:lblAlgn val="ctr"/>
        <c:lblOffset val="100"/>
        <c:noMultiLvlLbl val="0"/>
      </c:catAx>
      <c:valAx>
        <c:axId val="7153203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17504"/>
        <c:crosses val="autoZero"/>
        <c:crossBetween val="between"/>
      </c:valAx>
      <c:serAx>
        <c:axId val="1608838592"/>
        <c:scaling>
          <c:orientation val="minMax"/>
        </c:scaling>
        <c:delete val="1"/>
        <c:axPos val="b"/>
        <c:majorTickMark val="none"/>
        <c:minorTickMark val="none"/>
        <c:tickLblPos val="nextTo"/>
        <c:crossAx val="71532038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800" b="1">
                <a:solidFill>
                  <a:schemeClr val="tx1"/>
                </a:solidFill>
                <a:latin typeface="Times New Roman" panose="02020603050405020304" pitchFamily="18" charset="0"/>
                <a:cs typeface="Times New Roman" panose="02020603050405020304" pitchFamily="18" charset="0"/>
              </a:rPr>
              <a:t>Unit</a:t>
            </a:r>
            <a:r>
              <a:rPr lang="en-IN" sz="1800" b="1" baseline="0">
                <a:solidFill>
                  <a:schemeClr val="tx1"/>
                </a:solidFill>
                <a:latin typeface="Times New Roman" panose="02020603050405020304" pitchFamily="18" charset="0"/>
                <a:cs typeface="Times New Roman" panose="02020603050405020304" pitchFamily="18" charset="0"/>
              </a:rPr>
              <a:t> Sold for Each Product</a:t>
            </a:r>
            <a:endParaRPr lang="en-IN" sz="18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508197574294681"/>
          <c:y val="2.2603833467769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6257-4AB2-9066-D71F0445C076}"/>
              </c:ext>
            </c:extLst>
          </c:dPt>
          <c:dPt>
            <c:idx val="1"/>
            <c:bubble3D val="0"/>
            <c:spPr>
              <a:solidFill>
                <a:srgbClr val="008080"/>
              </a:solidFill>
              <a:ln w="25400">
                <a:solidFill>
                  <a:schemeClr val="lt1"/>
                </a:solidFill>
              </a:ln>
              <a:effectLst/>
              <a:sp3d contourW="25400">
                <a:contourClr>
                  <a:schemeClr val="lt1"/>
                </a:contourClr>
              </a:sp3d>
            </c:spPr>
            <c:extLst>
              <c:ext xmlns:c16="http://schemas.microsoft.com/office/drawing/2014/chart" uri="{C3380CC4-5D6E-409C-BE32-E72D297353CC}">
                <c16:uniqueId val="{00000003-6257-4AB2-9066-D71F0445C07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257-4AB2-9066-D71F0445C07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257-4AB2-9066-D71F0445C076}"/>
              </c:ext>
            </c:extLst>
          </c:dPt>
          <c:dPt>
            <c:idx val="4"/>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9-6257-4AB2-9066-D71F0445C076}"/>
              </c:ext>
            </c:extLst>
          </c:dPt>
          <c:dPt>
            <c:idx val="5"/>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6257-4AB2-9066-D71F0445C07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15419.800000000003</c:v>
              </c:pt>
              <c:pt idx="1">
                <c:v>33823.94999999999</c:v>
              </c:pt>
              <c:pt idx="2">
                <c:v>15531.499999999996</c:v>
              </c:pt>
              <c:pt idx="3">
                <c:v>16242.45</c:v>
              </c:pt>
              <c:pt idx="4">
                <c:v>14684.600000000004</c:v>
              </c:pt>
              <c:pt idx="5">
                <c:v>16878.300000000003</c:v>
              </c:pt>
            </c:numLit>
          </c:val>
          <c:extLst>
            <c:ext xmlns:c16="http://schemas.microsoft.com/office/drawing/2014/chart" uri="{C3380CC4-5D6E-409C-BE32-E72D297353CC}">
              <c16:uniqueId val="{0000000C-6257-4AB2-9066-D71F0445C076}"/>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Akanksha!PivotTable57</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800" b="1">
                <a:solidFill>
                  <a:schemeClr val="tx1"/>
                </a:solidFill>
                <a:latin typeface="Times New Roman" panose="02020603050405020304" pitchFamily="18" charset="0"/>
                <a:cs typeface="Times New Roman" panose="02020603050405020304" pitchFamily="18" charset="0"/>
              </a:rPr>
              <a:t>Probability of Real me 8 by State</a:t>
            </a:r>
          </a:p>
        </c:rich>
      </c:tx>
      <c:layout>
        <c:manualLayout>
          <c:xMode val="edge"/>
          <c:yMode val="edge"/>
          <c:x val="0.21488257350516446"/>
          <c:y val="1.742900027649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8080"/>
            </a:solidFill>
            <a:round/>
          </a:ln>
          <a:effectLst/>
        </c:spPr>
        <c:marker>
          <c:symbol val="circle"/>
          <c:size val="5"/>
          <c:spPr>
            <a:solidFill>
              <a:srgbClr val="00808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8080"/>
            </a:solidFill>
            <a:round/>
          </a:ln>
          <a:effectLst/>
        </c:spPr>
        <c:marker>
          <c:symbol val="circle"/>
          <c:size val="5"/>
          <c:spPr>
            <a:solidFill>
              <a:srgbClr val="008080"/>
            </a:solidFill>
            <a:ln w="9525">
              <a:solidFill>
                <a:schemeClr val="accent1"/>
              </a:solidFill>
            </a:ln>
            <a:effectLst/>
          </c:spPr>
        </c:marker>
      </c:pivotFmt>
    </c:pivotFmts>
    <c:plotArea>
      <c:layout/>
      <c:lineChart>
        <c:grouping val="stacked"/>
        <c:varyColors val="0"/>
        <c:ser>
          <c:idx val="0"/>
          <c:order val="0"/>
          <c:tx>
            <c:strRef>
              <c:f>'By Akanksha'!$B$786</c:f>
              <c:strCache>
                <c:ptCount val="1"/>
                <c:pt idx="0">
                  <c:v>Total</c:v>
                </c:pt>
              </c:strCache>
            </c:strRef>
          </c:tx>
          <c:spPr>
            <a:ln w="28575" cap="rnd">
              <a:solidFill>
                <a:srgbClr val="008080"/>
              </a:solidFill>
              <a:round/>
            </a:ln>
            <a:effectLst/>
          </c:spPr>
          <c:marker>
            <c:symbol val="circle"/>
            <c:size val="5"/>
            <c:spPr>
              <a:solidFill>
                <a:srgbClr val="008080"/>
              </a:solidFill>
              <a:ln w="9525">
                <a:solidFill>
                  <a:schemeClr val="accent1"/>
                </a:solidFill>
              </a:ln>
              <a:effectLst/>
            </c:spPr>
          </c:marker>
          <c:cat>
            <c:strRef>
              <c:f>'By Akanksha'!$A$787:$A$805</c:f>
              <c:strCache>
                <c:ptCount val="18"/>
                <c:pt idx="0">
                  <c:v>Andhra Pradesh</c:v>
                </c:pt>
                <c:pt idx="1">
                  <c:v>Bihar</c:v>
                </c:pt>
                <c:pt idx="2">
                  <c:v>Chhattisgarh</c:v>
                </c:pt>
                <c:pt idx="3">
                  <c:v>Gujarat</c:v>
                </c:pt>
                <c:pt idx="4">
                  <c:v>Haryana</c:v>
                </c:pt>
                <c:pt idx="5">
                  <c:v>Jharkhand</c:v>
                </c:pt>
                <c:pt idx="6">
                  <c:v>Karnataka</c:v>
                </c:pt>
                <c:pt idx="7">
                  <c:v>Kerala</c:v>
                </c:pt>
                <c:pt idx="8">
                  <c:v>Madhya Pradesh</c:v>
                </c:pt>
                <c:pt idx="9">
                  <c:v>Maharashtra </c:v>
                </c:pt>
                <c:pt idx="10">
                  <c:v>Odisha</c:v>
                </c:pt>
                <c:pt idx="11">
                  <c:v>Punjab</c:v>
                </c:pt>
                <c:pt idx="12">
                  <c:v>Rajasthan</c:v>
                </c:pt>
                <c:pt idx="13">
                  <c:v>Tamil Nadu</c:v>
                </c:pt>
                <c:pt idx="14">
                  <c:v>Telangana</c:v>
                </c:pt>
                <c:pt idx="15">
                  <c:v>Uttar Pradesh</c:v>
                </c:pt>
                <c:pt idx="16">
                  <c:v>Uttarakhand</c:v>
                </c:pt>
                <c:pt idx="17">
                  <c:v>West Bengal</c:v>
                </c:pt>
              </c:strCache>
            </c:strRef>
          </c:cat>
          <c:val>
            <c:numRef>
              <c:f>'By Akanksha'!$B$787:$B$805</c:f>
              <c:numCache>
                <c:formatCode>General</c:formatCode>
                <c:ptCount val="18"/>
                <c:pt idx="0">
                  <c:v>5.560797417954717</c:v>
                </c:pt>
                <c:pt idx="1">
                  <c:v>0.12788498196428047</c:v>
                </c:pt>
                <c:pt idx="2">
                  <c:v>0.48142383151616719</c:v>
                </c:pt>
                <c:pt idx="3">
                  <c:v>11.167611400842979</c:v>
                </c:pt>
                <c:pt idx="4">
                  <c:v>5.1938111113553065</c:v>
                </c:pt>
                <c:pt idx="5">
                  <c:v>1.1606053550391404</c:v>
                </c:pt>
                <c:pt idx="6">
                  <c:v>7.5199390055190545</c:v>
                </c:pt>
                <c:pt idx="7">
                  <c:v>5.3079512247194129</c:v>
                </c:pt>
                <c:pt idx="8">
                  <c:v>6.0069131578787092</c:v>
                </c:pt>
                <c:pt idx="9">
                  <c:v>10.930580995266064</c:v>
                </c:pt>
                <c:pt idx="10">
                  <c:v>2.9601701663869759</c:v>
                </c:pt>
                <c:pt idx="11">
                  <c:v>5.566002716169244</c:v>
                </c:pt>
                <c:pt idx="12">
                  <c:v>7.1569957450077197</c:v>
                </c:pt>
                <c:pt idx="13">
                  <c:v>8.4027915574376948</c:v>
                </c:pt>
                <c:pt idx="14">
                  <c:v>5.7769701394375073</c:v>
                </c:pt>
                <c:pt idx="15">
                  <c:v>9.6270234153904717</c:v>
                </c:pt>
                <c:pt idx="16">
                  <c:v>1.707626701414706</c:v>
                </c:pt>
                <c:pt idx="17">
                  <c:v>5.6840367901532316</c:v>
                </c:pt>
              </c:numCache>
            </c:numRef>
          </c:val>
          <c:smooth val="0"/>
          <c:extLst>
            <c:ext xmlns:c16="http://schemas.microsoft.com/office/drawing/2014/chart" uri="{C3380CC4-5D6E-409C-BE32-E72D297353CC}">
              <c16:uniqueId val="{00000000-78DF-43EA-8D5F-0B5192B98976}"/>
            </c:ext>
          </c:extLst>
        </c:ser>
        <c:dLbls>
          <c:showLegendKey val="0"/>
          <c:showVal val="0"/>
          <c:showCatName val="0"/>
          <c:showSerName val="0"/>
          <c:showPercent val="0"/>
          <c:showBubbleSize val="0"/>
        </c:dLbls>
        <c:marker val="1"/>
        <c:smooth val="0"/>
        <c:axId val="348513024"/>
        <c:axId val="348513384"/>
      </c:lineChart>
      <c:catAx>
        <c:axId val="3485130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13384"/>
        <c:crosses val="autoZero"/>
        <c:auto val="1"/>
        <c:lblAlgn val="ctr"/>
        <c:lblOffset val="100"/>
        <c:noMultiLvlLbl val="0"/>
      </c:catAx>
      <c:valAx>
        <c:axId val="3485133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130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Akanksha!PivotTable58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latin typeface="Times New Roman" panose="02020603050405020304" pitchFamily="18" charset="0"/>
                <a:cs typeface="Times New Roman" panose="02020603050405020304" pitchFamily="18" charset="0"/>
              </a:rPr>
              <a:t>Unit Sold and Probability of</a:t>
            </a:r>
            <a:r>
              <a:rPr lang="en-IN" sz="1800" b="1" baseline="0">
                <a:solidFill>
                  <a:schemeClr val="tx1"/>
                </a:solidFill>
                <a:latin typeface="Times New Roman" panose="02020603050405020304" pitchFamily="18" charset="0"/>
                <a:cs typeface="Times New Roman" panose="02020603050405020304" pitchFamily="18" charset="0"/>
              </a:rPr>
              <a:t> Segment of Real me 8</a:t>
            </a:r>
            <a:endParaRPr lang="en-IN" sz="18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8.5468586361262935E-2"/>
          <c:y val="5.7074290953050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2.4504502557633336E-2"/>
              <c:y val="-8.4875562720133283E-17"/>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1.4702701534580002E-2"/>
              <c:y val="4.629629629629714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dLbl>
          <c:idx val="0"/>
          <c:layout>
            <c:manualLayout>
              <c:x val="1.4702701534580002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1.9603602046106668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1.4702701534580002E-2"/>
              <c:y val="4.629629629629629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dLbl>
          <c:idx val="0"/>
          <c:layout>
            <c:manualLayout>
              <c:x val="1.4702701534580002E-2"/>
              <c:y val="4.629629629629629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dLbl>
          <c:idx val="0"/>
          <c:layout>
            <c:manualLayout>
              <c:x val="1.9603602046106668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dLbl>
          <c:idx val="0"/>
          <c:layout>
            <c:manualLayout>
              <c:x val="1.4702701534580002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1.4702701534580002E-2"/>
              <c:y val="4.629629629629714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dLbl>
          <c:idx val="0"/>
          <c:layout>
            <c:manualLayout>
              <c:x val="2.4504502557633336E-2"/>
              <c:y val="-8.4875562720133283E-17"/>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808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60000"/>
              <a:lumOff val="40000"/>
            </a:schemeClr>
          </a:solidFill>
          <a:ln>
            <a:noFill/>
          </a:ln>
          <a:effectLst/>
          <a:sp3d/>
        </c:spPr>
        <c:dLbl>
          <c:idx val="0"/>
          <c:layout>
            <c:manualLayout>
              <c:x val="1.4702701534580002E-2"/>
              <c:y val="4.629629629629629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60000"/>
              <a:lumOff val="40000"/>
            </a:schemeClr>
          </a:solidFill>
          <a:ln>
            <a:noFill/>
          </a:ln>
          <a:effectLst/>
          <a:sp3d/>
        </c:spPr>
        <c:dLbl>
          <c:idx val="0"/>
          <c:layout>
            <c:manualLayout>
              <c:x val="1.9603602046106668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a:noFill/>
          </a:ln>
          <a:effectLst/>
          <a:sp3d/>
        </c:spPr>
        <c:dLbl>
          <c:idx val="0"/>
          <c:layout>
            <c:manualLayout>
              <c:x val="1.4702701534580002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a:sp3d/>
        </c:spPr>
        <c:dLbl>
          <c:idx val="0"/>
          <c:layout>
            <c:manualLayout>
              <c:x val="1.4702701534580002E-2"/>
              <c:y val="4.629629629629714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a:sp3d/>
        </c:spPr>
        <c:dLbl>
          <c:idx val="0"/>
          <c:layout>
            <c:manualLayout>
              <c:x val="2.4504502557633336E-2"/>
              <c:y val="-8.4875562720133283E-17"/>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132396982472461E-3"/>
          <c:y val="0.33818288087238724"/>
          <c:w val="0.99348681683946383"/>
          <c:h val="0.38338674034654613"/>
        </c:manualLayout>
      </c:layout>
      <c:bar3DChart>
        <c:barDir val="col"/>
        <c:grouping val="clustered"/>
        <c:varyColors val="0"/>
        <c:ser>
          <c:idx val="0"/>
          <c:order val="0"/>
          <c:tx>
            <c:strRef>
              <c:f>'By Akanksha'!$B$810</c:f>
              <c:strCache>
                <c:ptCount val="1"/>
                <c:pt idx="0">
                  <c:v>Sum of Units Sold</c:v>
                </c:pt>
              </c:strCache>
            </c:strRef>
          </c:tx>
          <c:spPr>
            <a:solidFill>
              <a:srgbClr val="00808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Akanksha'!$A$811:$A$816</c:f>
              <c:strCache>
                <c:ptCount val="5"/>
                <c:pt idx="0">
                  <c:v>Channel Partners</c:v>
                </c:pt>
                <c:pt idx="1">
                  <c:v>Enterprise</c:v>
                </c:pt>
                <c:pt idx="2">
                  <c:v>Midmarket</c:v>
                </c:pt>
                <c:pt idx="3">
                  <c:v>Shoping Mall</c:v>
                </c:pt>
                <c:pt idx="4">
                  <c:v>Small Business</c:v>
                </c:pt>
              </c:strCache>
            </c:strRef>
          </c:cat>
          <c:val>
            <c:numRef>
              <c:f>'By Akanksha'!$B$811:$B$816</c:f>
              <c:numCache>
                <c:formatCode>General</c:formatCode>
                <c:ptCount val="5"/>
                <c:pt idx="0">
                  <c:v>16126.349999999999</c:v>
                </c:pt>
                <c:pt idx="1">
                  <c:v>16855.200000000004</c:v>
                </c:pt>
                <c:pt idx="2">
                  <c:v>17217.80000000001</c:v>
                </c:pt>
                <c:pt idx="3">
                  <c:v>47067.349999999984</c:v>
                </c:pt>
                <c:pt idx="4">
                  <c:v>15313.9</c:v>
                </c:pt>
              </c:numCache>
            </c:numRef>
          </c:val>
          <c:extLst>
            <c:ext xmlns:c16="http://schemas.microsoft.com/office/drawing/2014/chart" uri="{C3380CC4-5D6E-409C-BE32-E72D297353CC}">
              <c16:uniqueId val="{00000000-FDDF-4C05-A1BF-8D7F68BF56A3}"/>
            </c:ext>
          </c:extLst>
        </c:ser>
        <c:ser>
          <c:idx val="1"/>
          <c:order val="1"/>
          <c:tx>
            <c:strRef>
              <c:f>'By Akanksha'!$C$810</c:f>
              <c:strCache>
                <c:ptCount val="1"/>
                <c:pt idx="0">
                  <c:v>Sum of Probability</c:v>
                </c:pt>
              </c:strCache>
            </c:strRef>
          </c:tx>
          <c:spPr>
            <a:solidFill>
              <a:schemeClr val="accent1">
                <a:lumMod val="60000"/>
                <a:lumOff val="40000"/>
              </a:schemeClr>
            </a:solidFill>
            <a:ln>
              <a:noFill/>
            </a:ln>
            <a:effectLst/>
            <a:sp3d/>
          </c:spPr>
          <c:invertIfNegative val="0"/>
          <c:dPt>
            <c:idx val="0"/>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1-FDDF-4C05-A1BF-8D7F68BF56A3}"/>
              </c:ext>
            </c:extLst>
          </c:dPt>
          <c:dPt>
            <c:idx val="1"/>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2-FDDF-4C05-A1BF-8D7F68BF56A3}"/>
              </c:ext>
            </c:extLst>
          </c:dPt>
          <c:dPt>
            <c:idx val="2"/>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3-FDDF-4C05-A1BF-8D7F68BF56A3}"/>
              </c:ext>
            </c:extLst>
          </c:dPt>
          <c:dPt>
            <c:idx val="3"/>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4-FDDF-4C05-A1BF-8D7F68BF56A3}"/>
              </c:ext>
            </c:extLst>
          </c:dPt>
          <c:dPt>
            <c:idx val="4"/>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5-FDDF-4C05-A1BF-8D7F68BF56A3}"/>
              </c:ext>
            </c:extLst>
          </c:dPt>
          <c:dLbls>
            <c:dLbl>
              <c:idx val="0"/>
              <c:layout>
                <c:manualLayout>
                  <c:x val="1.4702701534580002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DF-4C05-A1BF-8D7F68BF56A3}"/>
                </c:ext>
              </c:extLst>
            </c:dLbl>
            <c:dLbl>
              <c:idx val="1"/>
              <c:layout>
                <c:manualLayout>
                  <c:x val="1.960360204610666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DF-4C05-A1BF-8D7F68BF56A3}"/>
                </c:ext>
              </c:extLst>
            </c:dLbl>
            <c:dLbl>
              <c:idx val="2"/>
              <c:layout>
                <c:manualLayout>
                  <c:x val="1.470270153458000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DF-4C05-A1BF-8D7F68BF56A3}"/>
                </c:ext>
              </c:extLst>
            </c:dLbl>
            <c:dLbl>
              <c:idx val="3"/>
              <c:layout>
                <c:manualLayout>
                  <c:x val="1.4702701534580002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DF-4C05-A1BF-8D7F68BF56A3}"/>
                </c:ext>
              </c:extLst>
            </c:dLbl>
            <c:dLbl>
              <c:idx val="4"/>
              <c:layout>
                <c:manualLayout>
                  <c:x val="2.450450255763333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DF-4C05-A1BF-8D7F68BF56A3}"/>
                </c:ext>
              </c:extLst>
            </c:dLbl>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Akanksha'!$A$811:$A$816</c:f>
              <c:strCache>
                <c:ptCount val="5"/>
                <c:pt idx="0">
                  <c:v>Channel Partners</c:v>
                </c:pt>
                <c:pt idx="1">
                  <c:v>Enterprise</c:v>
                </c:pt>
                <c:pt idx="2">
                  <c:v>Midmarket</c:v>
                </c:pt>
                <c:pt idx="3">
                  <c:v>Shoping Mall</c:v>
                </c:pt>
                <c:pt idx="4">
                  <c:v>Small Business</c:v>
                </c:pt>
              </c:strCache>
            </c:strRef>
          </c:cat>
          <c:val>
            <c:numRef>
              <c:f>'By Akanksha'!$C$811:$C$816</c:f>
              <c:numCache>
                <c:formatCode>0</c:formatCode>
                <c:ptCount val="5"/>
                <c:pt idx="0">
                  <c:v>14.018241614316992</c:v>
                </c:pt>
                <c:pt idx="1">
                  <c:v>14.362747702932165</c:v>
                </c:pt>
                <c:pt idx="2">
                  <c:v>14.959334410474</c:v>
                </c:pt>
                <c:pt idx="3">
                  <c:v>42.817046091688347</c:v>
                </c:pt>
                <c:pt idx="4">
                  <c:v>14.181765894041867</c:v>
                </c:pt>
              </c:numCache>
            </c:numRef>
          </c:val>
          <c:extLst>
            <c:ext xmlns:c16="http://schemas.microsoft.com/office/drawing/2014/chart" uri="{C3380CC4-5D6E-409C-BE32-E72D297353CC}">
              <c16:uniqueId val="{00000006-FDDF-4C05-A1BF-8D7F68BF56A3}"/>
            </c:ext>
          </c:extLst>
        </c:ser>
        <c:dLbls>
          <c:showLegendKey val="0"/>
          <c:showVal val="1"/>
          <c:showCatName val="0"/>
          <c:showSerName val="0"/>
          <c:showPercent val="0"/>
          <c:showBubbleSize val="0"/>
        </c:dLbls>
        <c:gapWidth val="150"/>
        <c:shape val="box"/>
        <c:axId val="735588504"/>
        <c:axId val="735584904"/>
        <c:axId val="0"/>
      </c:bar3DChart>
      <c:catAx>
        <c:axId val="735588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584904"/>
        <c:crosses val="autoZero"/>
        <c:auto val="1"/>
        <c:lblAlgn val="ctr"/>
        <c:lblOffset val="100"/>
        <c:noMultiLvlLbl val="0"/>
      </c:catAx>
      <c:valAx>
        <c:axId val="735584904"/>
        <c:scaling>
          <c:orientation val="minMax"/>
        </c:scaling>
        <c:delete val="1"/>
        <c:axPos val="l"/>
        <c:numFmt formatCode="General" sourceLinked="1"/>
        <c:majorTickMark val="none"/>
        <c:minorTickMark val="none"/>
        <c:tickLblPos val="nextTo"/>
        <c:crossAx val="735588504"/>
        <c:crosses val="autoZero"/>
        <c:crossBetween val="between"/>
      </c:valAx>
      <c:spPr>
        <a:noFill/>
        <a:ln>
          <a:noFill/>
        </a:ln>
        <a:effectLst/>
      </c:spPr>
    </c:plotArea>
    <c:legend>
      <c:legendPos val="r"/>
      <c:layout>
        <c:manualLayout>
          <c:xMode val="edge"/>
          <c:yMode val="edge"/>
          <c:x val="8.4626336055065851E-2"/>
          <c:y val="0.21105218927093208"/>
          <c:w val="0.23056768828574797"/>
          <c:h val="0.232642899194218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latin typeface="Times New Roman" panose="02020603050405020304" pitchFamily="18" charset="0"/>
                <a:cs typeface="Times New Roman" panose="02020603050405020304" pitchFamily="18" charset="0"/>
              </a:rPr>
              <a:t>Sales By Discout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8080"/>
            </a:solidFill>
            <a:ln>
              <a:noFill/>
            </a:ln>
            <a:effectLst/>
          </c:spPr>
          <c:invertIfNegative val="0"/>
          <c:cat>
            <c:strLit>
              <c:ptCount val="4"/>
              <c:pt idx="0">
                <c:v>High</c:v>
              </c:pt>
              <c:pt idx="1">
                <c:v>Low</c:v>
              </c:pt>
              <c:pt idx="2">
                <c:v>Medium</c:v>
              </c:pt>
              <c:pt idx="3">
                <c:v>None</c:v>
              </c:pt>
            </c:strLit>
          </c:cat>
          <c:val>
            <c:numLit>
              <c:formatCode>General</c:formatCode>
              <c:ptCount val="4"/>
              <c:pt idx="0">
                <c:v>677301155.90499973</c:v>
              </c:pt>
              <c:pt idx="1">
                <c:v>494606343.72250003</c:v>
              </c:pt>
              <c:pt idx="2">
                <c:v>713623578.88499999</c:v>
              </c:pt>
              <c:pt idx="3">
                <c:v>172436421.15000001</c:v>
              </c:pt>
            </c:numLit>
          </c:val>
          <c:extLst>
            <c:ext xmlns:c16="http://schemas.microsoft.com/office/drawing/2014/chart" uri="{C3380CC4-5D6E-409C-BE32-E72D297353CC}">
              <c16:uniqueId val="{00000000-EDEE-481F-A373-94AFF39FFD13}"/>
            </c:ext>
          </c:extLst>
        </c:ser>
        <c:dLbls>
          <c:showLegendKey val="0"/>
          <c:showVal val="0"/>
          <c:showCatName val="0"/>
          <c:showSerName val="0"/>
          <c:showPercent val="0"/>
          <c:showBubbleSize val="0"/>
        </c:dLbls>
        <c:gapWidth val="219"/>
        <c:overlap val="-27"/>
        <c:axId val="877624888"/>
        <c:axId val="877627408"/>
      </c:barChart>
      <c:catAx>
        <c:axId val="877624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27408"/>
        <c:crosses val="autoZero"/>
        <c:auto val="1"/>
        <c:lblAlgn val="ctr"/>
        <c:lblOffset val="100"/>
        <c:noMultiLvlLbl val="0"/>
      </c:catAx>
      <c:valAx>
        <c:axId val="877627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24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latin typeface="Times New Roman" panose="02020603050405020304" pitchFamily="18" charset="0"/>
                <a:cs typeface="Times New Roman" panose="02020603050405020304" pitchFamily="18" charset="0"/>
              </a:rPr>
              <a:t>Min Max Discount Range</a:t>
            </a:r>
          </a:p>
        </c:rich>
      </c:tx>
      <c:layout>
        <c:manualLayout>
          <c:xMode val="edge"/>
          <c:yMode val="edge"/>
          <c:x val="0.32594913404027537"/>
          <c:y val="6.4287575493410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591989603696574E-2"/>
          <c:y val="0.20021210988795338"/>
          <c:w val="0.95681602079260686"/>
          <c:h val="0.54742096505823623"/>
        </c:manualLayout>
      </c:layout>
      <c:bar3DChart>
        <c:barDir val="col"/>
        <c:grouping val="clustered"/>
        <c:varyColors val="0"/>
        <c:ser>
          <c:idx val="0"/>
          <c:order val="0"/>
          <c:tx>
            <c:strRef>
              <c:f>'Analysis by Muskaan'!$B$83</c:f>
              <c:strCache>
                <c:ptCount val="1"/>
                <c:pt idx="0">
                  <c:v>Min </c:v>
                </c:pt>
              </c:strCache>
            </c:strRef>
          </c:tx>
          <c:spPr>
            <a:solidFill>
              <a:schemeClr val="accent1">
                <a:lumMod val="60000"/>
                <a:lumOff val="40000"/>
              </a:schemeClr>
            </a:solidFill>
            <a:ln>
              <a:noFill/>
            </a:ln>
            <a:effectLst/>
            <a:sp3d/>
          </c:spPr>
          <c:invertIfNegative val="0"/>
          <c:dLbls>
            <c:dLbl>
              <c:idx val="0"/>
              <c:layout>
                <c:manualLayout>
                  <c:x val="-1.2724756012822948E-2"/>
                  <c:y val="2.59886959404429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75-4B11-88D8-54BB1BD690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Muskaan'!$A$84:$A$86</c:f>
              <c:strCache>
                <c:ptCount val="3"/>
                <c:pt idx="0">
                  <c:v>Low</c:v>
                </c:pt>
                <c:pt idx="1">
                  <c:v>Medium</c:v>
                </c:pt>
                <c:pt idx="2">
                  <c:v>High</c:v>
                </c:pt>
              </c:strCache>
            </c:strRef>
          </c:cat>
          <c:val>
            <c:numRef>
              <c:f>'Analysis by Muskaan'!$B$84:$B$86</c:f>
              <c:numCache>
                <c:formatCode>"₹"\ #,##0</c:formatCode>
                <c:ptCount val="3"/>
                <c:pt idx="0">
                  <c:v>9949.93</c:v>
                </c:pt>
                <c:pt idx="1">
                  <c:v>24456.370000000003</c:v>
                </c:pt>
                <c:pt idx="2">
                  <c:v>39055.799999999996</c:v>
                </c:pt>
              </c:numCache>
            </c:numRef>
          </c:val>
          <c:extLst>
            <c:ext xmlns:c16="http://schemas.microsoft.com/office/drawing/2014/chart" uri="{C3380CC4-5D6E-409C-BE32-E72D297353CC}">
              <c16:uniqueId val="{00000001-FB75-4B11-88D8-54BB1BD690BE}"/>
            </c:ext>
          </c:extLst>
        </c:ser>
        <c:ser>
          <c:idx val="1"/>
          <c:order val="1"/>
          <c:tx>
            <c:strRef>
              <c:f>'Analysis by Muskaan'!$C$83</c:f>
              <c:strCache>
                <c:ptCount val="1"/>
                <c:pt idx="0">
                  <c:v>Max</c:v>
                </c:pt>
              </c:strCache>
            </c:strRef>
          </c:tx>
          <c:spPr>
            <a:solidFill>
              <a:srgbClr val="008080"/>
            </a:solidFill>
            <a:ln>
              <a:noFill/>
            </a:ln>
            <a:effectLst/>
            <a:sp3d/>
          </c:spPr>
          <c:invertIfNegative val="0"/>
          <c:dLbls>
            <c:dLbl>
              <c:idx val="0"/>
              <c:layout>
                <c:manualLayout>
                  <c:x val="1.9391580755855977E-3"/>
                  <c:y val="-1.74103856377571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32F-4B7C-B9CF-7A6D59C12785}"/>
                </c:ext>
              </c:extLst>
            </c:dLbl>
            <c:dLbl>
              <c:idx val="1"/>
              <c:layout>
                <c:manualLayout>
                  <c:x val="-1.9391580755856333E-3"/>
                  <c:y val="-1.74103856377570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2F-4B7C-B9CF-7A6D59C12785}"/>
                </c:ext>
              </c:extLst>
            </c:dLbl>
            <c:dLbl>
              <c:idx val="2"/>
              <c:layout>
                <c:manualLayout>
                  <c:x val="1.9391580755854911E-3"/>
                  <c:y val="-1.7410385637757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32F-4B7C-B9CF-7A6D59C127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Muskaan'!$A$84:$A$86</c:f>
              <c:strCache>
                <c:ptCount val="3"/>
                <c:pt idx="0">
                  <c:v>Low</c:v>
                </c:pt>
                <c:pt idx="1">
                  <c:v>Medium</c:v>
                </c:pt>
                <c:pt idx="2">
                  <c:v>High</c:v>
                </c:pt>
              </c:strCache>
            </c:strRef>
          </c:cat>
          <c:val>
            <c:numRef>
              <c:f>'Analysis by Muskaan'!$C$84:$C$86</c:f>
              <c:numCache>
                <c:formatCode>"₹"\ #,##0</c:formatCode>
                <c:ptCount val="3"/>
                <c:pt idx="0">
                  <c:v>637366.80000000016</c:v>
                </c:pt>
                <c:pt idx="1">
                  <c:v>1251475.6500000001</c:v>
                </c:pt>
                <c:pt idx="2">
                  <c:v>1978162.875</c:v>
                </c:pt>
              </c:numCache>
            </c:numRef>
          </c:val>
          <c:extLst>
            <c:ext xmlns:c16="http://schemas.microsoft.com/office/drawing/2014/chart" uri="{C3380CC4-5D6E-409C-BE32-E72D297353CC}">
              <c16:uniqueId val="{00000002-FB75-4B11-88D8-54BB1BD690BE}"/>
            </c:ext>
          </c:extLst>
        </c:ser>
        <c:dLbls>
          <c:showLegendKey val="0"/>
          <c:showVal val="1"/>
          <c:showCatName val="0"/>
          <c:showSerName val="0"/>
          <c:showPercent val="0"/>
          <c:showBubbleSize val="0"/>
        </c:dLbls>
        <c:gapWidth val="150"/>
        <c:shape val="box"/>
        <c:axId val="955137616"/>
        <c:axId val="955139056"/>
        <c:axId val="0"/>
      </c:bar3DChart>
      <c:catAx>
        <c:axId val="955137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139056"/>
        <c:crosses val="autoZero"/>
        <c:auto val="1"/>
        <c:lblAlgn val="ctr"/>
        <c:lblOffset val="100"/>
        <c:noMultiLvlLbl val="0"/>
      </c:catAx>
      <c:valAx>
        <c:axId val="955139056"/>
        <c:scaling>
          <c:orientation val="minMax"/>
        </c:scaling>
        <c:delete val="1"/>
        <c:axPos val="l"/>
        <c:numFmt formatCode="&quot;₹&quot;\ #,##0" sourceLinked="1"/>
        <c:majorTickMark val="none"/>
        <c:minorTickMark val="none"/>
        <c:tickLblPos val="nextTo"/>
        <c:crossAx val="955137616"/>
        <c:crosses val="autoZero"/>
        <c:crossBetween val="between"/>
      </c:valAx>
      <c:spPr>
        <a:noFill/>
        <a:ln>
          <a:noFill/>
        </a:ln>
        <a:effectLst/>
      </c:spPr>
    </c:plotArea>
    <c:legend>
      <c:legendPos val="b"/>
      <c:layout>
        <c:manualLayout>
          <c:xMode val="edge"/>
          <c:yMode val="edge"/>
          <c:x val="0.43851785288142553"/>
          <c:y val="0.86163065739451394"/>
          <c:w val="0.12296413967745246"/>
          <c:h val="0.11185560661131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Muskaan!PivotTable28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latin typeface="Times New Roman" panose="02020603050405020304" pitchFamily="18" charset="0"/>
                <a:cs typeface="Times New Roman" panose="02020603050405020304" pitchFamily="18" charset="0"/>
              </a:rPr>
              <a:t>Monthly</a:t>
            </a:r>
            <a:r>
              <a:rPr lang="en-IN" sz="1800" b="1" baseline="0">
                <a:solidFill>
                  <a:schemeClr val="tx1"/>
                </a:solidFill>
                <a:latin typeface="Times New Roman" panose="02020603050405020304" pitchFamily="18" charset="0"/>
                <a:cs typeface="Times New Roman" panose="02020603050405020304" pitchFamily="18" charset="0"/>
              </a:rPr>
              <a:t> Sales by Discound Band - Filter by Year</a:t>
            </a:r>
            <a:endParaRPr lang="en-IN" sz="18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16308640026566995"/>
          <c:y val="1.1223485783743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226857242573"/>
          <c:y val="0.10819180169515452"/>
          <c:w val="0.67500422436666285"/>
          <c:h val="0.76961347495044652"/>
        </c:manualLayout>
      </c:layout>
      <c:barChart>
        <c:barDir val="col"/>
        <c:grouping val="stacked"/>
        <c:varyColors val="0"/>
        <c:ser>
          <c:idx val="0"/>
          <c:order val="0"/>
          <c:tx>
            <c:strRef>
              <c:f>'Analysis by Muskaan'!$B$112:$B$113</c:f>
              <c:strCache>
                <c:ptCount val="1"/>
                <c:pt idx="0">
                  <c:v>High</c:v>
                </c:pt>
              </c:strCache>
            </c:strRef>
          </c:tx>
          <c:spPr>
            <a:solidFill>
              <a:srgbClr val="008080"/>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Muskaan'!$B$114:$B$126</c:f>
              <c:numCache>
                <c:formatCode>#,##0,"K"</c:formatCode>
                <c:ptCount val="12"/>
                <c:pt idx="0">
                  <c:v>50671978.370000005</c:v>
                </c:pt>
                <c:pt idx="1">
                  <c:v>23994229.844999999</c:v>
                </c:pt>
                <c:pt idx="2">
                  <c:v>38959077.650000006</c:v>
                </c:pt>
                <c:pt idx="3">
                  <c:v>30251055.365000002</c:v>
                </c:pt>
                <c:pt idx="4">
                  <c:v>43105365.325000003</c:v>
                </c:pt>
                <c:pt idx="5">
                  <c:v>34799067.320000008</c:v>
                </c:pt>
                <c:pt idx="6">
                  <c:v>56698555.975000001</c:v>
                </c:pt>
                <c:pt idx="7">
                  <c:v>38633070.945</c:v>
                </c:pt>
                <c:pt idx="8">
                  <c:v>46924442.185000002</c:v>
                </c:pt>
                <c:pt idx="9">
                  <c:v>136933537.66</c:v>
                </c:pt>
                <c:pt idx="10">
                  <c:v>104047202.73</c:v>
                </c:pt>
                <c:pt idx="11">
                  <c:v>72283572.535000011</c:v>
                </c:pt>
              </c:numCache>
            </c:numRef>
          </c:val>
          <c:extLst>
            <c:ext xmlns:c16="http://schemas.microsoft.com/office/drawing/2014/chart" uri="{C3380CC4-5D6E-409C-BE32-E72D297353CC}">
              <c16:uniqueId val="{00000000-15B3-40DD-ADBF-33DA80890445}"/>
            </c:ext>
          </c:extLst>
        </c:ser>
        <c:ser>
          <c:idx val="1"/>
          <c:order val="1"/>
          <c:tx>
            <c:strRef>
              <c:f>'Analysis by Muskaan'!$C$112:$C$113</c:f>
              <c:strCache>
                <c:ptCount val="1"/>
                <c:pt idx="0">
                  <c:v>Low</c:v>
                </c:pt>
              </c:strCache>
            </c:strRef>
          </c:tx>
          <c:spPr>
            <a:solidFill>
              <a:schemeClr val="accent2"/>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Muskaan'!$C$114:$C$126</c:f>
              <c:numCache>
                <c:formatCode>#,##0,"K"</c:formatCode>
                <c:ptCount val="12"/>
                <c:pt idx="0">
                  <c:v>25667721.252500005</c:v>
                </c:pt>
                <c:pt idx="1">
                  <c:v>25979048.27</c:v>
                </c:pt>
                <c:pt idx="2">
                  <c:v>22589242.500000004</c:v>
                </c:pt>
                <c:pt idx="3">
                  <c:v>53713901.739999995</c:v>
                </c:pt>
                <c:pt idx="4">
                  <c:v>20631925.105</c:v>
                </c:pt>
                <c:pt idx="5">
                  <c:v>27419001.650000002</c:v>
                </c:pt>
                <c:pt idx="6">
                  <c:v>22491123.175000004</c:v>
                </c:pt>
                <c:pt idx="7">
                  <c:v>15908487.295000002</c:v>
                </c:pt>
                <c:pt idx="8">
                  <c:v>44614198.964999996</c:v>
                </c:pt>
                <c:pt idx="9">
                  <c:v>124064150.66000001</c:v>
                </c:pt>
                <c:pt idx="10">
                  <c:v>31307784.565000005</c:v>
                </c:pt>
                <c:pt idx="11">
                  <c:v>80219758.545000017</c:v>
                </c:pt>
              </c:numCache>
            </c:numRef>
          </c:val>
          <c:extLst>
            <c:ext xmlns:c16="http://schemas.microsoft.com/office/drawing/2014/chart" uri="{C3380CC4-5D6E-409C-BE32-E72D297353CC}">
              <c16:uniqueId val="{00000001-15B3-40DD-ADBF-33DA80890445}"/>
            </c:ext>
          </c:extLst>
        </c:ser>
        <c:ser>
          <c:idx val="2"/>
          <c:order val="2"/>
          <c:tx>
            <c:strRef>
              <c:f>'Analysis by Muskaan'!$D$112:$D$113</c:f>
              <c:strCache>
                <c:ptCount val="1"/>
                <c:pt idx="0">
                  <c:v>Medium</c:v>
                </c:pt>
              </c:strCache>
            </c:strRef>
          </c:tx>
          <c:spPr>
            <a:solidFill>
              <a:schemeClr val="accent3"/>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Muskaan'!$D$114:$D$126</c:f>
              <c:numCache>
                <c:formatCode>#,##0,"K"</c:formatCode>
                <c:ptCount val="12"/>
                <c:pt idx="0">
                  <c:v>41992066.935000002</c:v>
                </c:pt>
                <c:pt idx="1">
                  <c:v>35247002.489999995</c:v>
                </c:pt>
                <c:pt idx="2">
                  <c:v>25900193.160000004</c:v>
                </c:pt>
                <c:pt idx="3">
                  <c:v>40534778.745000005</c:v>
                </c:pt>
                <c:pt idx="4">
                  <c:v>29585920.68</c:v>
                </c:pt>
                <c:pt idx="5">
                  <c:v>87473968.38000001</c:v>
                </c:pt>
                <c:pt idx="6">
                  <c:v>39721552.425000004</c:v>
                </c:pt>
                <c:pt idx="7">
                  <c:v>42516423.090000004</c:v>
                </c:pt>
                <c:pt idx="8">
                  <c:v>86055913.260000005</c:v>
                </c:pt>
                <c:pt idx="9">
                  <c:v>97095334.859999999</c:v>
                </c:pt>
                <c:pt idx="10">
                  <c:v>74976306.390000015</c:v>
                </c:pt>
                <c:pt idx="11">
                  <c:v>112524118.46999998</c:v>
                </c:pt>
              </c:numCache>
            </c:numRef>
          </c:val>
          <c:extLst>
            <c:ext xmlns:c16="http://schemas.microsoft.com/office/drawing/2014/chart" uri="{C3380CC4-5D6E-409C-BE32-E72D297353CC}">
              <c16:uniqueId val="{00000002-15B3-40DD-ADBF-33DA80890445}"/>
            </c:ext>
          </c:extLst>
        </c:ser>
        <c:ser>
          <c:idx val="3"/>
          <c:order val="3"/>
          <c:tx>
            <c:strRef>
              <c:f>'Analysis by Muskaan'!$E$112:$E$113</c:f>
              <c:strCache>
                <c:ptCount val="1"/>
                <c:pt idx="0">
                  <c:v>None</c:v>
                </c:pt>
              </c:strCache>
            </c:strRef>
          </c:tx>
          <c:spPr>
            <a:solidFill>
              <a:schemeClr val="accent4"/>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Muskaan'!$E$114:$E$126</c:f>
              <c:numCache>
                <c:formatCode>#,##0,"K"</c:formatCode>
                <c:ptCount val="12"/>
                <c:pt idx="0">
                  <c:v>7658848.0499999998</c:v>
                </c:pt>
                <c:pt idx="1">
                  <c:v>18631317.400000002</c:v>
                </c:pt>
                <c:pt idx="2">
                  <c:v>8510546.9000000004</c:v>
                </c:pt>
                <c:pt idx="3">
                  <c:v>18937056.75</c:v>
                </c:pt>
                <c:pt idx="5">
                  <c:v>44178607.899999999</c:v>
                </c:pt>
                <c:pt idx="6">
                  <c:v>8103778.1500000004</c:v>
                </c:pt>
                <c:pt idx="7">
                  <c:v>16791080.800000001</c:v>
                </c:pt>
                <c:pt idx="8">
                  <c:v>19380398.5</c:v>
                </c:pt>
                <c:pt idx="9">
                  <c:v>6227391.9000000004</c:v>
                </c:pt>
                <c:pt idx="10">
                  <c:v>5273736.3</c:v>
                </c:pt>
                <c:pt idx="11">
                  <c:v>18743658.5</c:v>
                </c:pt>
              </c:numCache>
            </c:numRef>
          </c:val>
          <c:extLst>
            <c:ext xmlns:c16="http://schemas.microsoft.com/office/drawing/2014/chart" uri="{C3380CC4-5D6E-409C-BE32-E72D297353CC}">
              <c16:uniqueId val="{00000003-15B3-40DD-ADBF-33DA80890445}"/>
            </c:ext>
          </c:extLst>
        </c:ser>
        <c:dLbls>
          <c:showLegendKey val="0"/>
          <c:showVal val="0"/>
          <c:showCatName val="0"/>
          <c:showSerName val="0"/>
          <c:showPercent val="0"/>
          <c:showBubbleSize val="0"/>
        </c:dLbls>
        <c:gapWidth val="150"/>
        <c:overlap val="100"/>
        <c:axId val="1095052072"/>
        <c:axId val="1095051352"/>
      </c:barChart>
      <c:catAx>
        <c:axId val="1095052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051352"/>
        <c:crosses val="autoZero"/>
        <c:auto val="1"/>
        <c:lblAlgn val="ctr"/>
        <c:lblOffset val="100"/>
        <c:noMultiLvlLbl val="0"/>
      </c:catAx>
      <c:valAx>
        <c:axId val="1095051352"/>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052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by its Profit</a:t>
            </a:r>
            <a:endParaRPr lang="en-IN"/>
          </a:p>
        </c:rich>
      </c:tx>
      <c:layout>
        <c:manualLayout>
          <c:xMode val="edge"/>
          <c:yMode val="edge"/>
          <c:x val="0.44498506905944296"/>
          <c:y val="0.1541384566522528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E5E-4C89-88C7-29081B34AA12}"/>
              </c:ext>
            </c:extLst>
          </c:dPt>
          <c:dPt>
            <c:idx val="1"/>
            <c:bubble3D val="0"/>
            <c:spPr>
              <a:solidFill>
                <a:srgbClr val="008080"/>
              </a:solidFill>
              <a:ln w="19050">
                <a:solidFill>
                  <a:schemeClr val="lt1"/>
                </a:solidFill>
              </a:ln>
              <a:effectLst/>
            </c:spPr>
            <c:extLst>
              <c:ext xmlns:c16="http://schemas.microsoft.com/office/drawing/2014/chart" uri="{C3380CC4-5D6E-409C-BE32-E72D297353CC}">
                <c16:uniqueId val="{00000003-7E5E-4C89-88C7-29081B34AA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5E-4C89-88C7-29081B34AA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5E-4C89-88C7-29081B34AA1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7E5E-4C89-88C7-29081B34AA12}"/>
              </c:ext>
            </c:extLst>
          </c:dPt>
          <c:dPt>
            <c:idx val="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B-7E5E-4C89-88C7-29081B34AA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57535033.825349994</c:v>
              </c:pt>
              <c:pt idx="1">
                <c:v>167541246.51879996</c:v>
              </c:pt>
              <c:pt idx="2">
                <c:v>76341377.240275025</c:v>
              </c:pt>
              <c:pt idx="3">
                <c:v>126593591.75224997</c:v>
              </c:pt>
              <c:pt idx="4">
                <c:v>34190096.855150007</c:v>
              </c:pt>
              <c:pt idx="5">
                <c:v>98783688.143250033</c:v>
              </c:pt>
            </c:numLit>
          </c:val>
          <c:extLst>
            <c:ext xmlns:c16="http://schemas.microsoft.com/office/drawing/2014/chart" uri="{C3380CC4-5D6E-409C-BE32-E72D297353CC}">
              <c16:uniqueId val="{0000000C-7E5E-4C89-88C7-29081B34AA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IN" sz="1800" b="1">
                <a:solidFill>
                  <a:schemeClr val="tx1"/>
                </a:solidFill>
                <a:latin typeface="Times New Roman" panose="02020603050405020304" pitchFamily="18" charset="0"/>
                <a:cs typeface="Times New Roman" panose="02020603050405020304" pitchFamily="18" charset="0"/>
              </a:rPr>
              <a:t>Sum</a:t>
            </a:r>
            <a:r>
              <a:rPr lang="en-IN" sz="1800" b="1" baseline="0">
                <a:solidFill>
                  <a:schemeClr val="tx1"/>
                </a:solidFill>
                <a:latin typeface="Times New Roman" panose="02020603050405020304" pitchFamily="18" charset="0"/>
                <a:cs typeface="Times New Roman" panose="02020603050405020304" pitchFamily="18" charset="0"/>
              </a:rPr>
              <a:t> of Sales V/S Sum of Manufacturing Price</a:t>
            </a:r>
            <a:endParaRPr lang="en-IN" sz="18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1412434684443567"/>
          <c:y val="4.730955127122078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341581677596821"/>
          <c:y val="0.18738488377849208"/>
          <c:w val="0.82616132312217316"/>
          <c:h val="0.70420773950487459"/>
        </c:manualLayout>
      </c:layout>
      <c:bar3DChart>
        <c:barDir val="col"/>
        <c:grouping val="clustered"/>
        <c:varyColors val="0"/>
        <c:ser>
          <c:idx val="0"/>
          <c:order val="0"/>
          <c:tx>
            <c:v>Sum of  Sales</c:v>
          </c:tx>
          <c:spPr>
            <a:solidFill>
              <a:srgbClr val="008080"/>
            </a:solidFill>
            <a:ln>
              <a:noFill/>
            </a:ln>
            <a:effectLst/>
            <a:sp3d/>
          </c:spPr>
          <c:invertIfNegative val="0"/>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209798325.01250008</c:v>
              </c:pt>
              <c:pt idx="1">
                <c:v>611195888.67749965</c:v>
              </c:pt>
              <c:pt idx="2">
                <c:v>277733562.6275</c:v>
              </c:pt>
              <c:pt idx="3">
                <c:v>482982177.39999992</c:v>
              </c:pt>
              <c:pt idx="4">
                <c:v>122882379.42000008</c:v>
              </c:pt>
              <c:pt idx="5">
                <c:v>353375166.5250001</c:v>
              </c:pt>
            </c:numLit>
          </c:val>
          <c:extLst>
            <c:ext xmlns:c16="http://schemas.microsoft.com/office/drawing/2014/chart" uri="{C3380CC4-5D6E-409C-BE32-E72D297353CC}">
              <c16:uniqueId val="{00000000-7648-40F0-9FCF-71FEF33CC4D8}"/>
            </c:ext>
          </c:extLst>
        </c:ser>
        <c:ser>
          <c:idx val="1"/>
          <c:order val="1"/>
          <c:tx>
            <c:v>Sum of Manufacturing Price</c:v>
          </c:tx>
          <c:spPr>
            <a:solidFill>
              <a:schemeClr val="accent1">
                <a:lumMod val="60000"/>
                <a:lumOff val="40000"/>
              </a:schemeClr>
            </a:solidFill>
            <a:ln>
              <a:noFill/>
            </a:ln>
            <a:effectLst/>
            <a:sp3d/>
          </c:spPr>
          <c:invertIfNegative val="0"/>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836944.20000000135</c:v>
              </c:pt>
              <c:pt idx="1">
                <c:v>2423878.799999991</c:v>
              </c:pt>
              <c:pt idx="2">
                <c:v>1127943.6000000008</c:v>
              </c:pt>
              <c:pt idx="3">
                <c:v>2157546</c:v>
              </c:pt>
              <c:pt idx="4">
                <c:v>518884.20000000088</c:v>
              </c:pt>
              <c:pt idx="5">
                <c:v>1519242</c:v>
              </c:pt>
            </c:numLit>
          </c:val>
          <c:extLst>
            <c:ext xmlns:c16="http://schemas.microsoft.com/office/drawing/2014/chart" uri="{C3380CC4-5D6E-409C-BE32-E72D297353CC}">
              <c16:uniqueId val="{00000001-7648-40F0-9FCF-71FEF33CC4D8}"/>
            </c:ext>
          </c:extLst>
        </c:ser>
        <c:dLbls>
          <c:showLegendKey val="0"/>
          <c:showVal val="0"/>
          <c:showCatName val="0"/>
          <c:showSerName val="0"/>
          <c:showPercent val="0"/>
          <c:showBubbleSize val="0"/>
        </c:dLbls>
        <c:gapWidth val="150"/>
        <c:shape val="box"/>
        <c:axId val="1560573440"/>
        <c:axId val="1560575840"/>
        <c:axId val="0"/>
      </c:bar3DChart>
      <c:catAx>
        <c:axId val="1560573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575840"/>
        <c:crosses val="autoZero"/>
        <c:auto val="1"/>
        <c:lblAlgn val="ctr"/>
        <c:lblOffset val="100"/>
        <c:noMultiLvlLbl val="0"/>
      </c:catAx>
      <c:valAx>
        <c:axId val="156057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573440"/>
        <c:crosses val="autoZero"/>
        <c:crossBetween val="between"/>
      </c:valAx>
      <c:spPr>
        <a:noFill/>
        <a:ln>
          <a:noFill/>
        </a:ln>
        <a:effectLst/>
      </c:spPr>
    </c:plotArea>
    <c:legend>
      <c:legendPos val="r"/>
      <c:layout>
        <c:manualLayout>
          <c:xMode val="edge"/>
          <c:yMode val="edge"/>
          <c:x val="0.73440177537764761"/>
          <c:y val="0.24405163598932353"/>
          <c:w val="0.25379471203631249"/>
          <c:h val="0.17473674911157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66580738040209"/>
          <c:y val="0.12008838789022078"/>
          <c:w val="0.8633450109133608"/>
          <c:h val="0.44137092241710973"/>
        </c:manualLayout>
      </c:layout>
      <c:lineChart>
        <c:grouping val="standard"/>
        <c:varyColors val="0"/>
        <c:ser>
          <c:idx val="0"/>
          <c:order val="0"/>
          <c:spPr>
            <a:ln w="28575" cap="rnd">
              <a:solidFill>
                <a:srgbClr val="008080"/>
              </a:solidFill>
              <a:round/>
            </a:ln>
            <a:effectLst/>
          </c:spPr>
          <c:marker>
            <c:symbol val="circle"/>
            <c:size val="5"/>
            <c:spPr>
              <a:solidFill>
                <a:srgbClr val="008080"/>
              </a:solidFill>
              <a:ln w="9525">
                <a:solidFill>
                  <a:schemeClr val="accent1"/>
                </a:solidFill>
              </a:ln>
              <a:effectLst/>
            </c:spPr>
          </c:marker>
          <c:cat>
            <c:strRef>
              <c:f>'Analysis by Muskaan'!$F$132:$F$149</c:f>
              <c:strCache>
                <c:ptCount val="18"/>
                <c:pt idx="0">
                  <c:v>Maharashtra </c:v>
                </c:pt>
                <c:pt idx="1">
                  <c:v>Gujarat</c:v>
                </c:pt>
                <c:pt idx="2">
                  <c:v>Uttar Pradesh</c:v>
                </c:pt>
                <c:pt idx="3">
                  <c:v>Tamil Nadu</c:v>
                </c:pt>
                <c:pt idx="4">
                  <c:v>Rajasthan</c:v>
                </c:pt>
                <c:pt idx="5">
                  <c:v>Madhya Pradesh</c:v>
                </c:pt>
                <c:pt idx="6">
                  <c:v>Karnataka</c:v>
                </c:pt>
                <c:pt idx="7">
                  <c:v>Andhra Pradesh</c:v>
                </c:pt>
                <c:pt idx="8">
                  <c:v>Haryana</c:v>
                </c:pt>
                <c:pt idx="9">
                  <c:v>West Bengal</c:v>
                </c:pt>
                <c:pt idx="10">
                  <c:v>Kerala</c:v>
                </c:pt>
                <c:pt idx="11">
                  <c:v>Telangana</c:v>
                </c:pt>
                <c:pt idx="12">
                  <c:v>Punjab</c:v>
                </c:pt>
                <c:pt idx="13">
                  <c:v>Odisha</c:v>
                </c:pt>
                <c:pt idx="14">
                  <c:v>Uttarakhand</c:v>
                </c:pt>
                <c:pt idx="15">
                  <c:v>Jharkhand</c:v>
                </c:pt>
                <c:pt idx="16">
                  <c:v>Bihar</c:v>
                </c:pt>
                <c:pt idx="17">
                  <c:v>Chhattisgarh</c:v>
                </c:pt>
              </c:strCache>
            </c:strRef>
          </c:cat>
          <c:val>
            <c:numRef>
              <c:f>'Analysis by Muskaan'!$G$132:$G$149</c:f>
              <c:numCache>
                <c:formatCode>#,##0,"K"</c:formatCode>
                <c:ptCount val="18"/>
                <c:pt idx="0">
                  <c:v>56740500.339999966</c:v>
                </c:pt>
                <c:pt idx="1">
                  <c:v>56268940.686300002</c:v>
                </c:pt>
                <c:pt idx="2">
                  <c:v>53837504.513225012</c:v>
                </c:pt>
                <c:pt idx="3">
                  <c:v>47845527.963949993</c:v>
                </c:pt>
                <c:pt idx="4">
                  <c:v>37682107.989550002</c:v>
                </c:pt>
                <c:pt idx="5">
                  <c:v>36683311.884800009</c:v>
                </c:pt>
                <c:pt idx="6">
                  <c:v>35179625.550949998</c:v>
                </c:pt>
                <c:pt idx="7">
                  <c:v>33318957.391049992</c:v>
                </c:pt>
                <c:pt idx="8">
                  <c:v>32740183.770399999</c:v>
                </c:pt>
                <c:pt idx="9">
                  <c:v>32612124.551099993</c:v>
                </c:pt>
                <c:pt idx="10">
                  <c:v>31935235.638599999</c:v>
                </c:pt>
                <c:pt idx="11">
                  <c:v>28273898.582450002</c:v>
                </c:pt>
                <c:pt idx="12">
                  <c:v>24502002.719600003</c:v>
                </c:pt>
                <c:pt idx="13">
                  <c:v>20471019.248349998</c:v>
                </c:pt>
                <c:pt idx="14">
                  <c:v>14566161.220150001</c:v>
                </c:pt>
                <c:pt idx="15">
                  <c:v>10550591.59245</c:v>
                </c:pt>
                <c:pt idx="16">
                  <c:v>4433662.7351000011</c:v>
                </c:pt>
                <c:pt idx="17">
                  <c:v>3343677.9570500003</c:v>
                </c:pt>
              </c:numCache>
            </c:numRef>
          </c:val>
          <c:smooth val="0"/>
          <c:extLst>
            <c:ext xmlns:c16="http://schemas.microsoft.com/office/drawing/2014/chart" uri="{C3380CC4-5D6E-409C-BE32-E72D297353CC}">
              <c16:uniqueId val="{00000000-FECB-45CB-B6D4-9D89B81D7D3A}"/>
            </c:ext>
          </c:extLst>
        </c:ser>
        <c:dLbls>
          <c:showLegendKey val="0"/>
          <c:showVal val="0"/>
          <c:showCatName val="0"/>
          <c:showSerName val="0"/>
          <c:showPercent val="0"/>
          <c:showBubbleSize val="0"/>
        </c:dLbls>
        <c:marker val="1"/>
        <c:smooth val="0"/>
        <c:axId val="888173704"/>
        <c:axId val="888174064"/>
      </c:lineChart>
      <c:catAx>
        <c:axId val="88817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174064"/>
        <c:crosses val="autoZero"/>
        <c:auto val="1"/>
        <c:lblAlgn val="ctr"/>
        <c:lblOffset val="100"/>
        <c:noMultiLvlLbl val="0"/>
      </c:catAx>
      <c:valAx>
        <c:axId val="888174064"/>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173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13425925925925927"/>
          <c:w val="0.50559339706617379"/>
          <c:h val="0.81481481481481477"/>
        </c:manualLayout>
      </c:layout>
      <c:barChart>
        <c:barDir val="bar"/>
        <c:grouping val="clustered"/>
        <c:varyColors val="0"/>
        <c:ser>
          <c:idx val="1"/>
          <c:order val="0"/>
          <c:tx>
            <c:strRef>
              <c:f>'Analysis by Muskaan'!$E$11</c:f>
              <c:strCache>
                <c:ptCount val="1"/>
                <c:pt idx="0">
                  <c:v>Total Profit</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 by Muskaan'!$D$12:$D$16</c:f>
              <c:strCache>
                <c:ptCount val="5"/>
                <c:pt idx="0">
                  <c:v>Rajasthan</c:v>
                </c:pt>
                <c:pt idx="1">
                  <c:v>Tamil Nadu</c:v>
                </c:pt>
                <c:pt idx="2">
                  <c:v>Uttar Pradesh</c:v>
                </c:pt>
                <c:pt idx="3">
                  <c:v>Gujarat</c:v>
                </c:pt>
                <c:pt idx="4">
                  <c:v>Maharashtra </c:v>
                </c:pt>
              </c:strCache>
            </c:strRef>
          </c:cat>
          <c:val>
            <c:numRef>
              <c:f>'Analysis by Muskaan'!$E$12:$E$16</c:f>
              <c:numCache>
                <c:formatCode>#,##0,"K"</c:formatCode>
                <c:ptCount val="5"/>
                <c:pt idx="0">
                  <c:v>37682107.989550002</c:v>
                </c:pt>
                <c:pt idx="1">
                  <c:v>47845527.963949993</c:v>
                </c:pt>
                <c:pt idx="2">
                  <c:v>53837504.513225012</c:v>
                </c:pt>
                <c:pt idx="3">
                  <c:v>56268940.686300002</c:v>
                </c:pt>
                <c:pt idx="4">
                  <c:v>56740500.339999966</c:v>
                </c:pt>
              </c:numCache>
            </c:numRef>
          </c:val>
          <c:extLst>
            <c:ext xmlns:c16="http://schemas.microsoft.com/office/drawing/2014/chart" uri="{C3380CC4-5D6E-409C-BE32-E72D297353CC}">
              <c16:uniqueId val="{00000004-B9B4-4DAA-A42C-22F972D3980E}"/>
            </c:ext>
          </c:extLst>
        </c:ser>
        <c:ser>
          <c:idx val="0"/>
          <c:order val="1"/>
          <c:tx>
            <c:strRef>
              <c:f>'Analysis by Muskaan'!$E$11</c:f>
              <c:strCache>
                <c:ptCount val="1"/>
                <c:pt idx="0">
                  <c:v>Total Profit</c:v>
                </c:pt>
              </c:strCache>
            </c:strRef>
          </c:tx>
          <c:spPr>
            <a:solidFill>
              <a:schemeClr val="accent1"/>
            </a:solidFill>
            <a:ln>
              <a:noFill/>
            </a:ln>
            <a:effectLst/>
          </c:spPr>
          <c:invertIfNegative val="0"/>
          <c:dLbls>
            <c:spPr>
              <a:noFill/>
              <a:ln>
                <a:noFill/>
              </a:ln>
              <a:effectLst/>
            </c:spPr>
            <c:txPr>
              <a:bodyPr rot="0" spcFirstLastPara="1" vertOverflow="ellipsis" vert="horz" wrap="none" lIns="72000" tIns="19050" rIns="1080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'Analysis by Muskaan'!$D$12:$D$16</c:f>
              <c:strCache>
                <c:ptCount val="5"/>
                <c:pt idx="0">
                  <c:v>Rajasthan</c:v>
                </c:pt>
                <c:pt idx="1">
                  <c:v>Tamil Nadu</c:v>
                </c:pt>
                <c:pt idx="2">
                  <c:v>Uttar Pradesh</c:v>
                </c:pt>
                <c:pt idx="3">
                  <c:v>Gujarat</c:v>
                </c:pt>
                <c:pt idx="4">
                  <c:v>Maharashtra </c:v>
                </c:pt>
              </c:strCache>
            </c:strRef>
          </c:cat>
          <c:val>
            <c:numRef>
              <c:f>'Analysis by Muskaan'!$E$12:$E$16</c:f>
              <c:numCache>
                <c:formatCode>#,##0,"K"</c:formatCode>
                <c:ptCount val="5"/>
                <c:pt idx="0">
                  <c:v>37682107.989550002</c:v>
                </c:pt>
                <c:pt idx="1">
                  <c:v>47845527.963949993</c:v>
                </c:pt>
                <c:pt idx="2">
                  <c:v>53837504.513225012</c:v>
                </c:pt>
                <c:pt idx="3">
                  <c:v>56268940.686300002</c:v>
                </c:pt>
                <c:pt idx="4">
                  <c:v>56740500.339999966</c:v>
                </c:pt>
              </c:numCache>
            </c:numRef>
          </c:val>
          <c:extLst>
            <c:ext xmlns:c16="http://schemas.microsoft.com/office/drawing/2014/chart" uri="{C3380CC4-5D6E-409C-BE32-E72D297353CC}">
              <c16:uniqueId val="{00000003-B9B4-4DAA-A42C-22F972D3980E}"/>
            </c:ext>
          </c:extLst>
        </c:ser>
        <c:dLbls>
          <c:dLblPos val="outEnd"/>
          <c:showLegendKey val="0"/>
          <c:showVal val="1"/>
          <c:showCatName val="0"/>
          <c:showSerName val="0"/>
          <c:showPercent val="0"/>
          <c:showBubbleSize val="0"/>
        </c:dLbls>
        <c:gapWidth val="50"/>
        <c:overlap val="100"/>
        <c:axId val="1204638280"/>
        <c:axId val="1204639360"/>
      </c:barChart>
      <c:catAx>
        <c:axId val="1204638280"/>
        <c:scaling>
          <c:orientation val="minMax"/>
        </c:scaling>
        <c:delete val="1"/>
        <c:axPos val="l"/>
        <c:numFmt formatCode="General" sourceLinked="1"/>
        <c:majorTickMark val="out"/>
        <c:minorTickMark val="none"/>
        <c:tickLblPos val="nextTo"/>
        <c:crossAx val="1204639360"/>
        <c:crosses val="autoZero"/>
        <c:auto val="1"/>
        <c:lblAlgn val="ctr"/>
        <c:lblOffset val="100"/>
        <c:noMultiLvlLbl val="0"/>
      </c:catAx>
      <c:valAx>
        <c:axId val="1204639360"/>
        <c:scaling>
          <c:orientation val="minMax"/>
        </c:scaling>
        <c:delete val="1"/>
        <c:axPos val="b"/>
        <c:numFmt formatCode="#,##0,&quot;K&quot;" sourceLinked="1"/>
        <c:majorTickMark val="out"/>
        <c:minorTickMark val="none"/>
        <c:tickLblPos val="nextTo"/>
        <c:crossAx val="1204638280"/>
        <c:crosses val="autoZero"/>
        <c:crossBetween val="between"/>
      </c:valAx>
    </c:plotArea>
    <c:plotVisOnly val="1"/>
    <c:dispBlanksAs val="gap"/>
    <c:showDLblsOverMax val="0"/>
    <c:extLst/>
  </c:chart>
  <c:txPr>
    <a:bodyPr/>
    <a:lstStyle/>
    <a:p>
      <a:pPr>
        <a:defRPr b="0"/>
      </a:pPr>
      <a:endParaRPr lang="en-US"/>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0"/>
          <c:tx>
            <c:strRef>
              <c:f>'Analysis by Muskaan'!$I$11</c:f>
              <c:strCache>
                <c:ptCount val="1"/>
                <c:pt idx="0">
                  <c:v>Profit</c:v>
                </c:pt>
              </c:strCache>
            </c:strRef>
          </c:tx>
          <c:spPr>
            <a:ln>
              <a:noFill/>
            </a:ln>
          </c:spPr>
          <c:dPt>
            <c:idx val="0"/>
            <c:bubble3D val="0"/>
            <c:spPr>
              <a:solidFill>
                <a:schemeClr val="accent1">
                  <a:lumMod val="60000"/>
                  <a:lumOff val="40000"/>
                </a:schemeClr>
              </a:solidFill>
              <a:ln>
                <a:noFill/>
              </a:ln>
            </c:spPr>
            <c:extLst>
              <c:ext xmlns:c16="http://schemas.microsoft.com/office/drawing/2014/chart" uri="{C3380CC4-5D6E-409C-BE32-E72D297353CC}">
                <c16:uniqueId val="{0000000A-CFE4-426C-89C0-DD5D1CF4C742}"/>
              </c:ext>
            </c:extLst>
          </c:dPt>
          <c:dPt>
            <c:idx val="1"/>
            <c:bubble3D val="0"/>
            <c:spPr>
              <a:solidFill>
                <a:schemeClr val="bg2"/>
              </a:solidFill>
              <a:ln>
                <a:noFill/>
              </a:ln>
            </c:spPr>
            <c:extLst>
              <c:ext xmlns:c16="http://schemas.microsoft.com/office/drawing/2014/chart" uri="{C3380CC4-5D6E-409C-BE32-E72D297353CC}">
                <c16:uniqueId val="{0000000B-CFE4-426C-89C0-DD5D1CF4C742}"/>
              </c:ext>
            </c:extLst>
          </c:dPt>
          <c:cat>
            <c:strRef>
              <c:f>'Analysis by Muskaan'!$H$12:$H$13</c:f>
              <c:strCache>
                <c:ptCount val="2"/>
                <c:pt idx="0">
                  <c:v>Top 5 </c:v>
                </c:pt>
                <c:pt idx="1">
                  <c:v>Others</c:v>
                </c:pt>
              </c:strCache>
            </c:strRef>
          </c:cat>
          <c:val>
            <c:numRef>
              <c:f>'Analysis by Muskaan'!$I$12:$I$13</c:f>
              <c:numCache>
                <c:formatCode>"₹"\ #,##0.00</c:formatCode>
                <c:ptCount val="2"/>
                <c:pt idx="0">
                  <c:v>252374581.493025</c:v>
                </c:pt>
                <c:pt idx="1">
                  <c:v>214692473.50347498</c:v>
                </c:pt>
              </c:numCache>
            </c:numRef>
          </c:val>
          <c:extLst>
            <c:ext xmlns:c16="http://schemas.microsoft.com/office/drawing/2014/chart" uri="{C3380CC4-5D6E-409C-BE32-E72D297353CC}">
              <c16:uniqueId val="{00000009-CFE4-426C-89C0-DD5D1CF4C742}"/>
            </c:ext>
          </c:extLst>
        </c:ser>
        <c:ser>
          <c:idx val="0"/>
          <c:order val="1"/>
          <c:tx>
            <c:strRef>
              <c:f>'Analysis by Muskaan'!$I$11</c:f>
              <c:strCache>
                <c:ptCount val="1"/>
                <c:pt idx="0">
                  <c:v>Profit</c:v>
                </c:pt>
              </c:strCache>
            </c:strRef>
          </c:tx>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5-CFE4-426C-89C0-DD5D1CF4C742}"/>
              </c:ext>
            </c:extLst>
          </c:dPt>
          <c:dPt>
            <c:idx val="1"/>
            <c:bubble3D val="0"/>
            <c:spPr>
              <a:solidFill>
                <a:schemeClr val="bg2"/>
              </a:solidFill>
              <a:ln w="19050">
                <a:noFill/>
              </a:ln>
              <a:effectLst/>
            </c:spPr>
            <c:extLst>
              <c:ext xmlns:c16="http://schemas.microsoft.com/office/drawing/2014/chart" uri="{C3380CC4-5D6E-409C-BE32-E72D297353CC}">
                <c16:uniqueId val="{00000007-CFE4-426C-89C0-DD5D1CF4C742}"/>
              </c:ext>
            </c:extLst>
          </c:dPt>
          <c:cat>
            <c:strRef>
              <c:f>'Analysis by Muskaan'!$H$12:$H$13</c:f>
              <c:strCache>
                <c:ptCount val="2"/>
                <c:pt idx="0">
                  <c:v>Top 5 </c:v>
                </c:pt>
                <c:pt idx="1">
                  <c:v>Others</c:v>
                </c:pt>
              </c:strCache>
            </c:strRef>
          </c:cat>
          <c:val>
            <c:numRef>
              <c:f>'Analysis by Muskaan'!$I$12:$I$13</c:f>
              <c:numCache>
                <c:formatCode>"₹"\ #,##0.00</c:formatCode>
                <c:ptCount val="2"/>
                <c:pt idx="0">
                  <c:v>252374581.493025</c:v>
                </c:pt>
                <c:pt idx="1">
                  <c:v>214692473.50347498</c:v>
                </c:pt>
              </c:numCache>
            </c:numRef>
          </c:val>
          <c:extLst>
            <c:ext xmlns:c16="http://schemas.microsoft.com/office/drawing/2014/chart" uri="{C3380CC4-5D6E-409C-BE32-E72D297353CC}">
              <c16:uniqueId val="{00000008-CFE4-426C-89C0-DD5D1CF4C742}"/>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Monthly Sales by Product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125990614.6075</c:v>
              </c:pt>
              <c:pt idx="1">
                <c:v>103851598.00500003</c:v>
              </c:pt>
              <c:pt idx="2">
                <c:v>95959060.210000008</c:v>
              </c:pt>
              <c:pt idx="3">
                <c:v>143436792.59999999</c:v>
              </c:pt>
              <c:pt idx="4">
                <c:v>93323211.110000029</c:v>
              </c:pt>
              <c:pt idx="5">
                <c:v>193870645.25000003</c:v>
              </c:pt>
              <c:pt idx="6">
                <c:v>127015009.72500001</c:v>
              </c:pt>
              <c:pt idx="7">
                <c:v>113849062.13000001</c:v>
              </c:pt>
              <c:pt idx="8">
                <c:v>196974952.91000003</c:v>
              </c:pt>
              <c:pt idx="9">
                <c:v>364320415.07999986</c:v>
              </c:pt>
              <c:pt idx="10">
                <c:v>215605029.98499998</c:v>
              </c:pt>
              <c:pt idx="11">
                <c:v>283771108.05000001</c:v>
              </c:pt>
            </c:numLit>
          </c:val>
          <c:smooth val="0"/>
          <c:extLst>
            <c:ext xmlns:c16="http://schemas.microsoft.com/office/drawing/2014/chart" uri="{C3380CC4-5D6E-409C-BE32-E72D297353CC}">
              <c16:uniqueId val="{00000000-E40F-42CD-B40C-71C6320F43EC}"/>
            </c:ext>
          </c:extLst>
        </c:ser>
        <c:dLbls>
          <c:showLegendKey val="0"/>
          <c:showVal val="0"/>
          <c:showCatName val="0"/>
          <c:showSerName val="0"/>
          <c:showPercent val="0"/>
          <c:showBubbleSize val="0"/>
        </c:dLbls>
        <c:marker val="1"/>
        <c:smooth val="0"/>
        <c:axId val="796869912"/>
        <c:axId val="796865952"/>
      </c:lineChart>
      <c:catAx>
        <c:axId val="796869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865952"/>
        <c:crosses val="autoZero"/>
        <c:auto val="1"/>
        <c:lblAlgn val="ctr"/>
        <c:lblOffset val="100"/>
        <c:noMultiLvlLbl val="0"/>
      </c:catAx>
      <c:valAx>
        <c:axId val="796865952"/>
        <c:scaling>
          <c:orientation val="minMax"/>
          <c:max val="4000000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869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Min Max Discount Range</a:t>
            </a:r>
          </a:p>
        </c:rich>
      </c:tx>
      <c:layout>
        <c:manualLayout>
          <c:xMode val="edge"/>
          <c:yMode val="edge"/>
          <c:x val="0.32594913404027537"/>
          <c:y val="6.4287575493410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9568349265074093E-2"/>
          <c:y val="0.11031759773937033"/>
          <c:w val="0.95216625735204108"/>
          <c:h val="0.64416932578062513"/>
        </c:manualLayout>
      </c:layout>
      <c:bar3DChart>
        <c:barDir val="col"/>
        <c:grouping val="clustered"/>
        <c:varyColors val="0"/>
        <c:ser>
          <c:idx val="0"/>
          <c:order val="0"/>
          <c:tx>
            <c:strRef>
              <c:f>'Analysis by Muskaan'!$B$83</c:f>
              <c:strCache>
                <c:ptCount val="1"/>
                <c:pt idx="0">
                  <c:v>Min </c:v>
                </c:pt>
              </c:strCache>
            </c:strRef>
          </c:tx>
          <c:spPr>
            <a:solidFill>
              <a:schemeClr val="accent1"/>
            </a:solidFill>
            <a:ln>
              <a:noFill/>
            </a:ln>
            <a:effectLst/>
            <a:sp3d/>
          </c:spPr>
          <c:invertIfNegative val="0"/>
          <c:dLbls>
            <c:dLbl>
              <c:idx val="0"/>
              <c:layout>
                <c:manualLayout>
                  <c:x val="-1.9590022042581302E-2"/>
                  <c:y val="5.06864163039926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49-43E8-B478-E209A409C4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Muskaan'!$A$84:$A$86</c:f>
              <c:strCache>
                <c:ptCount val="3"/>
                <c:pt idx="0">
                  <c:v>Low</c:v>
                </c:pt>
                <c:pt idx="1">
                  <c:v>Medium</c:v>
                </c:pt>
                <c:pt idx="2">
                  <c:v>High</c:v>
                </c:pt>
              </c:strCache>
            </c:strRef>
          </c:cat>
          <c:val>
            <c:numRef>
              <c:f>'Analysis by Muskaan'!$B$84:$B$86</c:f>
              <c:numCache>
                <c:formatCode>"₹"\ #,##0</c:formatCode>
                <c:ptCount val="3"/>
                <c:pt idx="0">
                  <c:v>9949.93</c:v>
                </c:pt>
                <c:pt idx="1">
                  <c:v>24456.370000000003</c:v>
                </c:pt>
                <c:pt idx="2">
                  <c:v>39055.799999999996</c:v>
                </c:pt>
              </c:numCache>
            </c:numRef>
          </c:val>
          <c:extLst>
            <c:ext xmlns:c16="http://schemas.microsoft.com/office/drawing/2014/chart" uri="{C3380CC4-5D6E-409C-BE32-E72D297353CC}">
              <c16:uniqueId val="{00000000-B149-43E8-B478-E209A409C4DD}"/>
            </c:ext>
          </c:extLst>
        </c:ser>
        <c:ser>
          <c:idx val="1"/>
          <c:order val="1"/>
          <c:tx>
            <c:strRef>
              <c:f>'Analysis by Muskaan'!$C$83</c:f>
              <c:strCache>
                <c:ptCount val="1"/>
                <c:pt idx="0">
                  <c:v>Max</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Muskaan'!$A$84:$A$86</c:f>
              <c:strCache>
                <c:ptCount val="3"/>
                <c:pt idx="0">
                  <c:v>Low</c:v>
                </c:pt>
                <c:pt idx="1">
                  <c:v>Medium</c:v>
                </c:pt>
                <c:pt idx="2">
                  <c:v>High</c:v>
                </c:pt>
              </c:strCache>
            </c:strRef>
          </c:cat>
          <c:val>
            <c:numRef>
              <c:f>'Analysis by Muskaan'!$C$84:$C$86</c:f>
              <c:numCache>
                <c:formatCode>"₹"\ #,##0</c:formatCode>
                <c:ptCount val="3"/>
                <c:pt idx="0">
                  <c:v>637366.80000000016</c:v>
                </c:pt>
                <c:pt idx="1">
                  <c:v>1251475.6500000001</c:v>
                </c:pt>
                <c:pt idx="2">
                  <c:v>1978162.875</c:v>
                </c:pt>
              </c:numCache>
            </c:numRef>
          </c:val>
          <c:extLst>
            <c:ext xmlns:c16="http://schemas.microsoft.com/office/drawing/2014/chart" uri="{C3380CC4-5D6E-409C-BE32-E72D297353CC}">
              <c16:uniqueId val="{00000001-B149-43E8-B478-E209A409C4DD}"/>
            </c:ext>
          </c:extLst>
        </c:ser>
        <c:dLbls>
          <c:showLegendKey val="0"/>
          <c:showVal val="1"/>
          <c:showCatName val="0"/>
          <c:showSerName val="0"/>
          <c:showPercent val="0"/>
          <c:showBubbleSize val="0"/>
        </c:dLbls>
        <c:gapWidth val="150"/>
        <c:shape val="box"/>
        <c:axId val="955137616"/>
        <c:axId val="955139056"/>
        <c:axId val="0"/>
      </c:bar3DChart>
      <c:catAx>
        <c:axId val="955137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139056"/>
        <c:crosses val="autoZero"/>
        <c:auto val="1"/>
        <c:lblAlgn val="ctr"/>
        <c:lblOffset val="100"/>
        <c:noMultiLvlLbl val="0"/>
      </c:catAx>
      <c:valAx>
        <c:axId val="955139056"/>
        <c:scaling>
          <c:orientation val="minMax"/>
        </c:scaling>
        <c:delete val="1"/>
        <c:axPos val="l"/>
        <c:numFmt formatCode="&quot;₹&quot;\ #,##0" sourceLinked="1"/>
        <c:majorTickMark val="none"/>
        <c:minorTickMark val="none"/>
        <c:tickLblPos val="nextTo"/>
        <c:crossAx val="95513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Muskaan!PivotTable28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Monthly</a:t>
            </a:r>
            <a:r>
              <a:rPr lang="en-IN" b="1" baseline="0"/>
              <a:t> sales by Discound Band</a:t>
            </a:r>
            <a:endParaRPr lang="en-IN" b="1"/>
          </a:p>
        </c:rich>
      </c:tx>
      <c:layout>
        <c:manualLayout>
          <c:xMode val="edge"/>
          <c:yMode val="edge"/>
          <c:x val="0.23401170401746407"/>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by Muskaan'!$B$112:$B$113</c:f>
              <c:strCache>
                <c:ptCount val="1"/>
                <c:pt idx="0">
                  <c:v>High</c:v>
                </c:pt>
              </c:strCache>
            </c:strRef>
          </c:tx>
          <c:spPr>
            <a:solidFill>
              <a:schemeClr val="accent1"/>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Muskaan'!$B$114:$B$126</c:f>
              <c:numCache>
                <c:formatCode>#,##0,"K"</c:formatCode>
                <c:ptCount val="12"/>
                <c:pt idx="0">
                  <c:v>50671978.370000005</c:v>
                </c:pt>
                <c:pt idx="1">
                  <c:v>23994229.844999999</c:v>
                </c:pt>
                <c:pt idx="2">
                  <c:v>38959077.650000006</c:v>
                </c:pt>
                <c:pt idx="3">
                  <c:v>30251055.365000002</c:v>
                </c:pt>
                <c:pt idx="4">
                  <c:v>43105365.325000003</c:v>
                </c:pt>
                <c:pt idx="5">
                  <c:v>34799067.320000008</c:v>
                </c:pt>
                <c:pt idx="6">
                  <c:v>56698555.975000001</c:v>
                </c:pt>
                <c:pt idx="7">
                  <c:v>38633070.945</c:v>
                </c:pt>
                <c:pt idx="8">
                  <c:v>46924442.185000002</c:v>
                </c:pt>
                <c:pt idx="9">
                  <c:v>136933537.66</c:v>
                </c:pt>
                <c:pt idx="10">
                  <c:v>104047202.73</c:v>
                </c:pt>
                <c:pt idx="11">
                  <c:v>72283572.535000011</c:v>
                </c:pt>
              </c:numCache>
            </c:numRef>
          </c:val>
          <c:extLst>
            <c:ext xmlns:c16="http://schemas.microsoft.com/office/drawing/2014/chart" uri="{C3380CC4-5D6E-409C-BE32-E72D297353CC}">
              <c16:uniqueId val="{00000000-BD30-4AAF-8C8B-0FC2C93BF102}"/>
            </c:ext>
          </c:extLst>
        </c:ser>
        <c:ser>
          <c:idx val="1"/>
          <c:order val="1"/>
          <c:tx>
            <c:strRef>
              <c:f>'Analysis by Muskaan'!$C$112:$C$113</c:f>
              <c:strCache>
                <c:ptCount val="1"/>
                <c:pt idx="0">
                  <c:v>Low</c:v>
                </c:pt>
              </c:strCache>
            </c:strRef>
          </c:tx>
          <c:spPr>
            <a:solidFill>
              <a:schemeClr val="accent2"/>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Muskaan'!$C$114:$C$126</c:f>
              <c:numCache>
                <c:formatCode>#,##0,"K"</c:formatCode>
                <c:ptCount val="12"/>
                <c:pt idx="0">
                  <c:v>25667721.252500005</c:v>
                </c:pt>
                <c:pt idx="1">
                  <c:v>25979048.27</c:v>
                </c:pt>
                <c:pt idx="2">
                  <c:v>22589242.500000004</c:v>
                </c:pt>
                <c:pt idx="3">
                  <c:v>53713901.739999995</c:v>
                </c:pt>
                <c:pt idx="4">
                  <c:v>20631925.105</c:v>
                </c:pt>
                <c:pt idx="5">
                  <c:v>27419001.650000002</c:v>
                </c:pt>
                <c:pt idx="6">
                  <c:v>22491123.175000004</c:v>
                </c:pt>
                <c:pt idx="7">
                  <c:v>15908487.295000002</c:v>
                </c:pt>
                <c:pt idx="8">
                  <c:v>44614198.964999996</c:v>
                </c:pt>
                <c:pt idx="9">
                  <c:v>124064150.66000001</c:v>
                </c:pt>
                <c:pt idx="10">
                  <c:v>31307784.565000005</c:v>
                </c:pt>
                <c:pt idx="11">
                  <c:v>80219758.545000017</c:v>
                </c:pt>
              </c:numCache>
            </c:numRef>
          </c:val>
          <c:extLst>
            <c:ext xmlns:c16="http://schemas.microsoft.com/office/drawing/2014/chart" uri="{C3380CC4-5D6E-409C-BE32-E72D297353CC}">
              <c16:uniqueId val="{00000001-BD30-4AAF-8C8B-0FC2C93BF102}"/>
            </c:ext>
          </c:extLst>
        </c:ser>
        <c:ser>
          <c:idx val="2"/>
          <c:order val="2"/>
          <c:tx>
            <c:strRef>
              <c:f>'Analysis by Muskaan'!$D$112:$D$113</c:f>
              <c:strCache>
                <c:ptCount val="1"/>
                <c:pt idx="0">
                  <c:v>Medium</c:v>
                </c:pt>
              </c:strCache>
            </c:strRef>
          </c:tx>
          <c:spPr>
            <a:solidFill>
              <a:schemeClr val="accent3"/>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Muskaan'!$D$114:$D$126</c:f>
              <c:numCache>
                <c:formatCode>#,##0,"K"</c:formatCode>
                <c:ptCount val="12"/>
                <c:pt idx="0">
                  <c:v>41992066.935000002</c:v>
                </c:pt>
                <c:pt idx="1">
                  <c:v>35247002.489999995</c:v>
                </c:pt>
                <c:pt idx="2">
                  <c:v>25900193.160000004</c:v>
                </c:pt>
                <c:pt idx="3">
                  <c:v>40534778.745000005</c:v>
                </c:pt>
                <c:pt idx="4">
                  <c:v>29585920.68</c:v>
                </c:pt>
                <c:pt idx="5">
                  <c:v>87473968.38000001</c:v>
                </c:pt>
                <c:pt idx="6">
                  <c:v>39721552.425000004</c:v>
                </c:pt>
                <c:pt idx="7">
                  <c:v>42516423.090000004</c:v>
                </c:pt>
                <c:pt idx="8">
                  <c:v>86055913.260000005</c:v>
                </c:pt>
                <c:pt idx="9">
                  <c:v>97095334.859999999</c:v>
                </c:pt>
                <c:pt idx="10">
                  <c:v>74976306.390000015</c:v>
                </c:pt>
                <c:pt idx="11">
                  <c:v>112524118.46999998</c:v>
                </c:pt>
              </c:numCache>
            </c:numRef>
          </c:val>
          <c:extLst>
            <c:ext xmlns:c16="http://schemas.microsoft.com/office/drawing/2014/chart" uri="{C3380CC4-5D6E-409C-BE32-E72D297353CC}">
              <c16:uniqueId val="{00000002-BD30-4AAF-8C8B-0FC2C93BF102}"/>
            </c:ext>
          </c:extLst>
        </c:ser>
        <c:ser>
          <c:idx val="3"/>
          <c:order val="3"/>
          <c:tx>
            <c:strRef>
              <c:f>'Analysis by Muskaan'!$E$112:$E$113</c:f>
              <c:strCache>
                <c:ptCount val="1"/>
                <c:pt idx="0">
                  <c:v>None</c:v>
                </c:pt>
              </c:strCache>
            </c:strRef>
          </c:tx>
          <c:spPr>
            <a:solidFill>
              <a:schemeClr val="accent4"/>
            </a:solidFill>
            <a:ln>
              <a:noFill/>
            </a:ln>
            <a:effectLst/>
          </c:spPr>
          <c:invertIfNegative val="0"/>
          <c:cat>
            <c:strRef>
              <c:f>'Analysis by Muskaan'!$A$114:$A$126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Muskaan'!$E$114:$E$126</c:f>
              <c:numCache>
                <c:formatCode>#,##0,"K"</c:formatCode>
                <c:ptCount val="12"/>
                <c:pt idx="0">
                  <c:v>7658848.0499999998</c:v>
                </c:pt>
                <c:pt idx="1">
                  <c:v>18631317.400000002</c:v>
                </c:pt>
                <c:pt idx="2">
                  <c:v>8510546.9000000004</c:v>
                </c:pt>
                <c:pt idx="3">
                  <c:v>18937056.75</c:v>
                </c:pt>
                <c:pt idx="5">
                  <c:v>44178607.899999999</c:v>
                </c:pt>
                <c:pt idx="6">
                  <c:v>8103778.1500000004</c:v>
                </c:pt>
                <c:pt idx="7">
                  <c:v>16791080.800000001</c:v>
                </c:pt>
                <c:pt idx="8">
                  <c:v>19380398.5</c:v>
                </c:pt>
                <c:pt idx="9">
                  <c:v>6227391.9000000004</c:v>
                </c:pt>
                <c:pt idx="10">
                  <c:v>5273736.3</c:v>
                </c:pt>
                <c:pt idx="11">
                  <c:v>18743658.5</c:v>
                </c:pt>
              </c:numCache>
            </c:numRef>
          </c:val>
          <c:extLst>
            <c:ext xmlns:c16="http://schemas.microsoft.com/office/drawing/2014/chart" uri="{C3380CC4-5D6E-409C-BE32-E72D297353CC}">
              <c16:uniqueId val="{00000003-BD30-4AAF-8C8B-0FC2C93BF102}"/>
            </c:ext>
          </c:extLst>
        </c:ser>
        <c:dLbls>
          <c:showLegendKey val="0"/>
          <c:showVal val="0"/>
          <c:showCatName val="0"/>
          <c:showSerName val="0"/>
          <c:showPercent val="0"/>
          <c:showBubbleSize val="0"/>
        </c:dLbls>
        <c:gapWidth val="150"/>
        <c:overlap val="100"/>
        <c:axId val="1095052072"/>
        <c:axId val="1095051352"/>
      </c:barChart>
      <c:catAx>
        <c:axId val="1095052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051352"/>
        <c:crosses val="autoZero"/>
        <c:auto val="1"/>
        <c:lblAlgn val="ctr"/>
        <c:lblOffset val="100"/>
        <c:noMultiLvlLbl val="0"/>
      </c:catAx>
      <c:valAx>
        <c:axId val="1095051352"/>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052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Muskaan!PivotTable7</c:name>
    <c:fmtId val="2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 Top 5 States with Top 3 Best Selling Product </a:t>
            </a:r>
          </a:p>
        </c:rich>
      </c:tx>
      <c:layout>
        <c:manualLayout>
          <c:xMode val="edge"/>
          <c:yMode val="edge"/>
          <c:x val="0.54215208911019541"/>
          <c:y val="1.457195735809265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977896542670386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8369445659735238E-3"/>
              <c:y val="2.36035111915309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9.9019837658239555E-4"/>
              <c:y val="-2.3831078504603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4.2420634657014357E-3"/>
              <c:y val="2.4286595596821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1.45719573580926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5065915158256446E-3"/>
              <c:y val="9.71463823872843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620525382136811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5241050764273622E-17"/>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1.4571957358092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5065915158256169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1.4571957358092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0131830316512337E-3"/>
              <c:y val="-4.37158720742779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9.71463823872843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3.0131830316512337E-3"/>
              <c:y val="1.4571957358092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03117505995205E-2"/>
          <c:y val="5.0925925925925923E-2"/>
          <c:w val="0.79345742933212482"/>
          <c:h val="0.56924490870726085"/>
        </c:manualLayout>
      </c:layout>
      <c:barChart>
        <c:barDir val="col"/>
        <c:grouping val="clustered"/>
        <c:varyColors val="0"/>
        <c:ser>
          <c:idx val="0"/>
          <c:order val="0"/>
          <c:tx>
            <c:strRef>
              <c:f>'Analysis by Muskaan'!$B$155</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7-1830-46AD-B32E-C1C374C59FBA}"/>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5-1830-46AD-B32E-C1C374C59FBA}"/>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6-1830-46AD-B32E-C1C374C59FBA}"/>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8-1830-46AD-B32E-C1C374C59FBA}"/>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1830-46AD-B32E-C1C374C59FBA}"/>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A-1830-46AD-B32E-C1C374C59FBA}"/>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B-1830-46AD-B32E-C1C374C59FBA}"/>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C-1830-46AD-B32E-C1C374C59FBA}"/>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3-1830-46AD-B32E-C1C374C59FBA}"/>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D-1830-46AD-B32E-C1C374C59FBA}"/>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4-1830-46AD-B32E-C1C374C59FBA}"/>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0E-1830-46AD-B32E-C1C374C59FBA}"/>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F-1830-46AD-B32E-C1C374C59FBA}"/>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10-1830-46AD-B32E-C1C374C59FBA}"/>
              </c:ext>
            </c:extLst>
          </c:dPt>
          <c:dLbls>
            <c:dLbl>
              <c:idx val="0"/>
              <c:layout>
                <c:manualLayout>
                  <c:x val="0"/>
                  <c:y val="1.45719573580926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30-46AD-B32E-C1C374C59FBA}"/>
                </c:ext>
              </c:extLst>
            </c:dLbl>
            <c:dLbl>
              <c:idx val="1"/>
              <c:layout>
                <c:manualLayout>
                  <c:x val="-9.9019837658239555E-4"/>
                  <c:y val="-2.3831078504603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830-46AD-B32E-C1C374C59FBA}"/>
                </c:ext>
              </c:extLst>
            </c:dLbl>
            <c:dLbl>
              <c:idx val="2"/>
              <c:layout>
                <c:manualLayout>
                  <c:x val="4.2420634657014357E-3"/>
                  <c:y val="2.4286595596821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30-46AD-B32E-C1C374C59FBA}"/>
                </c:ext>
              </c:extLst>
            </c:dLbl>
            <c:dLbl>
              <c:idx val="3"/>
              <c:layout>
                <c:manualLayout>
                  <c:x val="-1.5065915158256446E-3"/>
                  <c:y val="9.71463823872843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830-46AD-B32E-C1C374C59FBA}"/>
                </c:ext>
              </c:extLst>
            </c:dLbl>
            <c:dLbl>
              <c:idx val="4"/>
              <c:layout>
                <c:manualLayout>
                  <c:x val="2.7620525382136811E-17"/>
                  <c:y val="1.45719573580926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830-46AD-B32E-C1C374C59FBA}"/>
                </c:ext>
              </c:extLst>
            </c:dLbl>
            <c:dLbl>
              <c:idx val="5"/>
              <c:layout>
                <c:manualLayout>
                  <c:x val="-5.5241050764273622E-17"/>
                  <c:y val="1.45719573580926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830-46AD-B32E-C1C374C59FBA}"/>
                </c:ext>
              </c:extLst>
            </c:dLbl>
            <c:dLbl>
              <c:idx val="7"/>
              <c:layout>
                <c:manualLayout>
                  <c:x val="0"/>
                  <c:y val="1.45719573580926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30-46AD-B32E-C1C374C59FBA}"/>
                </c:ext>
              </c:extLst>
            </c:dLbl>
            <c:dLbl>
              <c:idx val="8"/>
              <c:layout>
                <c:manualLayout>
                  <c:x val="1.5065915158256169E-3"/>
                  <c:y val="1.4571957358092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830-46AD-B32E-C1C374C59FBA}"/>
                </c:ext>
              </c:extLst>
            </c:dLbl>
            <c:dLbl>
              <c:idx val="9"/>
              <c:layout>
                <c:manualLayout>
                  <c:x val="-3.977896542670386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30-46AD-B32E-C1C374C59FBA}"/>
                </c:ext>
              </c:extLst>
            </c:dLbl>
            <c:dLbl>
              <c:idx val="10"/>
              <c:layout>
                <c:manualLayout>
                  <c:x val="0"/>
                  <c:y val="1.45719573580926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830-46AD-B32E-C1C374C59FBA}"/>
                </c:ext>
              </c:extLst>
            </c:dLbl>
            <c:dLbl>
              <c:idx val="11"/>
              <c:layout>
                <c:manualLayout>
                  <c:x val="3.8369445659735238E-3"/>
                  <c:y val="2.3603511191530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30-46AD-B32E-C1C374C59FBA}"/>
                </c:ext>
              </c:extLst>
            </c:dLbl>
            <c:dLbl>
              <c:idx val="12"/>
              <c:layout>
                <c:manualLayout>
                  <c:x val="-3.0131830316512337E-3"/>
                  <c:y val="-4.37158720742779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830-46AD-B32E-C1C374C59FBA}"/>
                </c:ext>
              </c:extLst>
            </c:dLbl>
            <c:dLbl>
              <c:idx val="13"/>
              <c:layout>
                <c:manualLayout>
                  <c:x val="0"/>
                  <c:y val="9.714638238728437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830-46AD-B32E-C1C374C59FBA}"/>
                </c:ext>
              </c:extLst>
            </c:dLbl>
            <c:dLbl>
              <c:idx val="14"/>
              <c:layout>
                <c:manualLayout>
                  <c:x val="3.0131830316512337E-3"/>
                  <c:y val="1.4571957358092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830-46AD-B32E-C1C374C59F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'Analysis by Muskaan'!$A$156:$A$176</c:f>
              <c:multiLvlStrCache>
                <c:ptCount val="15"/>
                <c:lvl>
                  <c:pt idx="0">
                    <c:v>Realme 8 Pro</c:v>
                  </c:pt>
                  <c:pt idx="1">
                    <c:v>Vivo V17 Pro</c:v>
                  </c:pt>
                  <c:pt idx="2">
                    <c:v>Samsung Galaxy F62</c:v>
                  </c:pt>
                  <c:pt idx="3">
                    <c:v>Realme 8 Pro</c:v>
                  </c:pt>
                  <c:pt idx="4">
                    <c:v>Vivo V17 Pro</c:v>
                  </c:pt>
                  <c:pt idx="5">
                    <c:v>Xiaomi Redmi K20 Pro 6GB</c:v>
                  </c:pt>
                  <c:pt idx="6">
                    <c:v>Realme 8 Pro</c:v>
                  </c:pt>
                  <c:pt idx="7">
                    <c:v>Vivo V17 Pro</c:v>
                  </c:pt>
                  <c:pt idx="8">
                    <c:v>Xiaomi Redmi K20 Pro 6GB</c:v>
                  </c:pt>
                  <c:pt idx="9">
                    <c:v>Realme 8 Pro</c:v>
                  </c:pt>
                  <c:pt idx="10">
                    <c:v>Vivo V17 Pro</c:v>
                  </c:pt>
                  <c:pt idx="11">
                    <c:v>Xiaomi Redmi K20 Pro 6GB</c:v>
                  </c:pt>
                  <c:pt idx="12">
                    <c:v>Realme 8 Pro</c:v>
                  </c:pt>
                  <c:pt idx="13">
                    <c:v>Samsung Galaxy F62</c:v>
                  </c:pt>
                  <c:pt idx="14">
                    <c:v>Vivo V17 Pro</c:v>
                  </c:pt>
                </c:lvl>
                <c:lvl>
                  <c:pt idx="0">
                    <c:v>Uttar Pradesh</c:v>
                  </c:pt>
                  <c:pt idx="3">
                    <c:v>Maharashtra </c:v>
                  </c:pt>
                  <c:pt idx="6">
                    <c:v>Gujarat</c:v>
                  </c:pt>
                  <c:pt idx="9">
                    <c:v>Tamil Nadu</c:v>
                  </c:pt>
                  <c:pt idx="12">
                    <c:v>Rajasthan</c:v>
                  </c:pt>
                </c:lvl>
              </c:multiLvlStrCache>
            </c:multiLvlStrRef>
          </c:cat>
          <c:val>
            <c:numRef>
              <c:f>'Analysis by Muskaan'!$B$156:$B$176</c:f>
              <c:numCache>
                <c:formatCode>#,##0,"K"</c:formatCode>
                <c:ptCount val="15"/>
                <c:pt idx="0">
                  <c:v>68337232.967500001</c:v>
                </c:pt>
                <c:pt idx="1">
                  <c:v>42924278.70000001</c:v>
                </c:pt>
                <c:pt idx="2">
                  <c:v>38500124.897500001</c:v>
                </c:pt>
                <c:pt idx="3">
                  <c:v>70156192.015000015</c:v>
                </c:pt>
                <c:pt idx="4">
                  <c:v>43273642.800000004</c:v>
                </c:pt>
                <c:pt idx="5">
                  <c:v>36212085.5</c:v>
                </c:pt>
                <c:pt idx="6">
                  <c:v>67583070.67750001</c:v>
                </c:pt>
                <c:pt idx="7">
                  <c:v>51115200.849999994</c:v>
                </c:pt>
                <c:pt idx="8">
                  <c:v>26321448.399999999</c:v>
                </c:pt>
                <c:pt idx="9">
                  <c:v>43797110.034999996</c:v>
                </c:pt>
                <c:pt idx="10">
                  <c:v>41733504.649999999</c:v>
                </c:pt>
                <c:pt idx="11">
                  <c:v>35022941.800000004</c:v>
                </c:pt>
                <c:pt idx="12">
                  <c:v>39976701.065000005</c:v>
                </c:pt>
                <c:pt idx="13">
                  <c:v>32816659.085000001</c:v>
                </c:pt>
                <c:pt idx="14">
                  <c:v>24262990.350000001</c:v>
                </c:pt>
              </c:numCache>
            </c:numRef>
          </c:val>
          <c:extLst>
            <c:ext xmlns:c16="http://schemas.microsoft.com/office/drawing/2014/chart" uri="{C3380CC4-5D6E-409C-BE32-E72D297353CC}">
              <c16:uniqueId val="{00000000-1830-46AD-B32E-C1C374C59FBA}"/>
            </c:ext>
          </c:extLst>
        </c:ser>
        <c:dLbls>
          <c:showLegendKey val="0"/>
          <c:showVal val="1"/>
          <c:showCatName val="0"/>
          <c:showSerName val="0"/>
          <c:showPercent val="0"/>
          <c:showBubbleSize val="0"/>
        </c:dLbls>
        <c:gapWidth val="219"/>
        <c:overlap val="-27"/>
        <c:axId val="630965880"/>
        <c:axId val="630967320"/>
      </c:barChart>
      <c:lineChart>
        <c:grouping val="standard"/>
        <c:varyColors val="0"/>
        <c:ser>
          <c:idx val="1"/>
          <c:order val="1"/>
          <c:tx>
            <c:strRef>
              <c:f>'Analysis by Muskaan'!$C$155</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by Muskaan'!$A$156:$A$176</c:f>
              <c:multiLvlStrCache>
                <c:ptCount val="15"/>
                <c:lvl>
                  <c:pt idx="0">
                    <c:v>Realme 8 Pro</c:v>
                  </c:pt>
                  <c:pt idx="1">
                    <c:v>Vivo V17 Pro</c:v>
                  </c:pt>
                  <c:pt idx="2">
                    <c:v>Samsung Galaxy F62</c:v>
                  </c:pt>
                  <c:pt idx="3">
                    <c:v>Realme 8 Pro</c:v>
                  </c:pt>
                  <c:pt idx="4">
                    <c:v>Vivo V17 Pro</c:v>
                  </c:pt>
                  <c:pt idx="5">
                    <c:v>Xiaomi Redmi K20 Pro 6GB</c:v>
                  </c:pt>
                  <c:pt idx="6">
                    <c:v>Realme 8 Pro</c:v>
                  </c:pt>
                  <c:pt idx="7">
                    <c:v>Vivo V17 Pro</c:v>
                  </c:pt>
                  <c:pt idx="8">
                    <c:v>Xiaomi Redmi K20 Pro 6GB</c:v>
                  </c:pt>
                  <c:pt idx="9">
                    <c:v>Realme 8 Pro</c:v>
                  </c:pt>
                  <c:pt idx="10">
                    <c:v>Vivo V17 Pro</c:v>
                  </c:pt>
                  <c:pt idx="11">
                    <c:v>Xiaomi Redmi K20 Pro 6GB</c:v>
                  </c:pt>
                  <c:pt idx="12">
                    <c:v>Realme 8 Pro</c:v>
                  </c:pt>
                  <c:pt idx="13">
                    <c:v>Samsung Galaxy F62</c:v>
                  </c:pt>
                  <c:pt idx="14">
                    <c:v>Vivo V17 Pro</c:v>
                  </c:pt>
                </c:lvl>
                <c:lvl>
                  <c:pt idx="0">
                    <c:v>Uttar Pradesh</c:v>
                  </c:pt>
                  <c:pt idx="3">
                    <c:v>Maharashtra </c:v>
                  </c:pt>
                  <c:pt idx="6">
                    <c:v>Gujarat</c:v>
                  </c:pt>
                  <c:pt idx="9">
                    <c:v>Tamil Nadu</c:v>
                  </c:pt>
                  <c:pt idx="12">
                    <c:v>Rajasthan</c:v>
                  </c:pt>
                </c:lvl>
              </c:multiLvlStrCache>
            </c:multiLvlStrRef>
          </c:cat>
          <c:val>
            <c:numRef>
              <c:f>'Analysis by Muskaan'!$C$156:$C$176</c:f>
              <c:numCache>
                <c:formatCode>#,##0,"K"</c:formatCode>
                <c:ptCount val="15"/>
                <c:pt idx="0">
                  <c:v>18572360.335550003</c:v>
                </c:pt>
                <c:pt idx="1">
                  <c:v>11777825.880000003</c:v>
                </c:pt>
                <c:pt idx="2">
                  <c:v>9206606.1466750018</c:v>
                </c:pt>
                <c:pt idx="3">
                  <c:v>18568685.519299999</c:v>
                </c:pt>
                <c:pt idx="4">
                  <c:v>11414576.288999999</c:v>
                </c:pt>
                <c:pt idx="5">
                  <c:v>11117421.5305</c:v>
                </c:pt>
                <c:pt idx="6">
                  <c:v>19079226.99095</c:v>
                </c:pt>
                <c:pt idx="7">
                  <c:v>14733691.941499997</c:v>
                </c:pt>
                <c:pt idx="8">
                  <c:v>7944600.7635000004</c:v>
                </c:pt>
                <c:pt idx="9">
                  <c:v>12513932.2721</c:v>
                </c:pt>
                <c:pt idx="10">
                  <c:v>11228951.456</c:v>
                </c:pt>
                <c:pt idx="11">
                  <c:v>10076301.713500001</c:v>
                </c:pt>
                <c:pt idx="12">
                  <c:v>11262104.866599999</c:v>
                </c:pt>
                <c:pt idx="13">
                  <c:v>9574811.2355000004</c:v>
                </c:pt>
                <c:pt idx="14">
                  <c:v>5723821.0830000006</c:v>
                </c:pt>
              </c:numCache>
            </c:numRef>
          </c:val>
          <c:smooth val="0"/>
          <c:extLst>
            <c:ext xmlns:c16="http://schemas.microsoft.com/office/drawing/2014/chart" uri="{C3380CC4-5D6E-409C-BE32-E72D297353CC}">
              <c16:uniqueId val="{00000001-1830-46AD-B32E-C1C374C59FBA}"/>
            </c:ext>
          </c:extLst>
        </c:ser>
        <c:dLbls>
          <c:showLegendKey val="0"/>
          <c:showVal val="1"/>
          <c:showCatName val="0"/>
          <c:showSerName val="0"/>
          <c:showPercent val="0"/>
          <c:showBubbleSize val="0"/>
        </c:dLbls>
        <c:marker val="1"/>
        <c:smooth val="0"/>
        <c:axId val="630965880"/>
        <c:axId val="630967320"/>
      </c:lineChart>
      <c:catAx>
        <c:axId val="63096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67320"/>
        <c:crosses val="autoZero"/>
        <c:auto val="1"/>
        <c:lblAlgn val="ctr"/>
        <c:lblOffset val="100"/>
        <c:noMultiLvlLbl val="0"/>
      </c:catAx>
      <c:valAx>
        <c:axId val="630967320"/>
        <c:scaling>
          <c:orientation val="minMax"/>
        </c:scaling>
        <c:delete val="1"/>
        <c:axPos val="l"/>
        <c:numFmt formatCode="#,##0,&quot;K&quot;" sourceLinked="1"/>
        <c:majorTickMark val="none"/>
        <c:minorTickMark val="none"/>
        <c:tickLblPos val="nextTo"/>
        <c:crossAx val="63096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Ranking</a:t>
            </a:r>
            <a:r>
              <a:rPr lang="en-IN" b="1" baseline="0">
                <a:solidFill>
                  <a:schemeClr val="tx1"/>
                </a:solidFill>
                <a:latin typeface="Times New Roman" panose="02020603050405020304" pitchFamily="18" charset="0"/>
                <a:cs typeface="Times New Roman" panose="02020603050405020304" pitchFamily="18" charset="0"/>
              </a:rPr>
              <a:t> of Products by Sales %</a:t>
            </a:r>
          </a:p>
        </c:rich>
      </c:tx>
      <c:layout>
        <c:manualLayout>
          <c:xMode val="edge"/>
          <c:yMode val="edge"/>
          <c:x val="0.16503437174198013"/>
          <c:y val="4.91033800137644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5397219679187079"/>
                  <c:h val="0.13362219696169078"/>
                </c:manualLayout>
              </c15:layout>
            </c:ext>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78493060045037033"/>
                  <c:h val="8.4418719944048787E-2"/>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61891663810271735"/>
                  <c:h val="8.1113370811713673E-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5340272565158348"/>
                  <c:h val="0.16420720165722832"/>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945812380411055"/>
                  <c:h val="9.8307286632281415E-2"/>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691665545802834"/>
                  <c:h val="0.13742545350816371"/>
                </c:manualLayout>
              </c15:layout>
            </c:ext>
          </c:extLst>
        </c:dLbl>
      </c:pivotFmt>
    </c:pivotFmts>
    <c:plotArea>
      <c:layout/>
      <c:barChart>
        <c:barDir val="bar"/>
        <c:grouping val="clustered"/>
        <c:varyColors val="0"/>
        <c:ser>
          <c:idx val="0"/>
          <c:order val="0"/>
          <c:tx>
            <c:strRef>
              <c:f>'Analysis by Muskaan'!$B$207</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7E7E-4BB6-82BC-FED2C62B398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5-7E7E-4BB6-82BC-FED2C62B398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7E7E-4BB6-82BC-FED2C62B398C}"/>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0-6430-47D3-9CFC-2D6997C254E9}"/>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3-7E7E-4BB6-82BC-FED2C62B398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2-7E7E-4BB6-82BC-FED2C62B398C}"/>
              </c:ext>
            </c:extLst>
          </c:dPt>
          <c:dLbls>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691665545802834"/>
                      <c:h val="0.13742545350816371"/>
                    </c:manualLayout>
                  </c15:layout>
                </c:ext>
                <c:ext xmlns:c16="http://schemas.microsoft.com/office/drawing/2014/chart" uri="{C3380CC4-5D6E-409C-BE32-E72D297353CC}">
                  <c16:uniqueId val="{00000006-7E7E-4BB6-82BC-FED2C62B398C}"/>
                </c:ext>
              </c:extLst>
            </c:dLbl>
            <c:dLbl>
              <c:idx val="1"/>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6945812380411055"/>
                      <c:h val="9.8307286632281415E-2"/>
                    </c:manualLayout>
                  </c15:layout>
                </c:ext>
                <c:ext xmlns:c16="http://schemas.microsoft.com/office/drawing/2014/chart" uri="{C3380CC4-5D6E-409C-BE32-E72D297353CC}">
                  <c16:uniqueId val="{00000005-7E7E-4BB6-82BC-FED2C62B398C}"/>
                </c:ext>
              </c:extLst>
            </c:dLbl>
            <c:dLbl>
              <c:idx val="2"/>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5340272565158348"/>
                      <c:h val="0.16420720165722832"/>
                    </c:manualLayout>
                  </c15:layout>
                </c:ext>
                <c:ext xmlns:c16="http://schemas.microsoft.com/office/drawing/2014/chart" uri="{C3380CC4-5D6E-409C-BE32-E72D297353CC}">
                  <c16:uniqueId val="{00000004-7E7E-4BB6-82BC-FED2C62B398C}"/>
                </c:ext>
              </c:extLst>
            </c:dLbl>
            <c:dLbl>
              <c:idx val="3"/>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5397219679187079"/>
                      <c:h val="0.13362219696169078"/>
                    </c:manualLayout>
                  </c15:layout>
                </c:ext>
                <c:ext xmlns:c16="http://schemas.microsoft.com/office/drawing/2014/chart" uri="{C3380CC4-5D6E-409C-BE32-E72D297353CC}">
                  <c16:uniqueId val="{00000000-6430-47D3-9CFC-2D6997C254E9}"/>
                </c:ext>
              </c:extLst>
            </c:dLbl>
            <c:dLbl>
              <c:idx val="4"/>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61891663810271735"/>
                      <c:h val="8.1113370811713673E-2"/>
                    </c:manualLayout>
                  </c15:layout>
                </c:ext>
                <c:ext xmlns:c16="http://schemas.microsoft.com/office/drawing/2014/chart" uri="{C3380CC4-5D6E-409C-BE32-E72D297353CC}">
                  <c16:uniqueId val="{00000003-7E7E-4BB6-82BC-FED2C62B398C}"/>
                </c:ext>
              </c:extLst>
            </c:dLbl>
            <c:dLbl>
              <c:idx val="5"/>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78493060045037033"/>
                      <c:h val="8.4418719944048787E-2"/>
                    </c:manualLayout>
                  </c15:layout>
                </c:ext>
                <c:ext xmlns:c16="http://schemas.microsoft.com/office/drawing/2014/chart" uri="{C3380CC4-5D6E-409C-BE32-E72D297353CC}">
                  <c16:uniqueId val="{00000002-7E7E-4BB6-82BC-FED2C62B398C}"/>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Muskaan'!$A$208:$A$214</c:f>
              <c:strCache>
                <c:ptCount val="6"/>
                <c:pt idx="0">
                  <c:v>Xiaomi Redmi 9i 128GB</c:v>
                </c:pt>
                <c:pt idx="1">
                  <c:v>Realme 8</c:v>
                </c:pt>
                <c:pt idx="2">
                  <c:v>Samsung Galaxy F62</c:v>
                </c:pt>
                <c:pt idx="3">
                  <c:v>Xiaomi Redmi K20 Pro 6GB</c:v>
                </c:pt>
                <c:pt idx="4">
                  <c:v>Vivo V17 Pro</c:v>
                </c:pt>
                <c:pt idx="5">
                  <c:v>Realme 8 Pro</c:v>
                </c:pt>
              </c:strCache>
            </c:strRef>
          </c:cat>
          <c:val>
            <c:numRef>
              <c:f>'Analysis by Muskaan'!$B$208:$B$214</c:f>
              <c:numCache>
                <c:formatCode>0.00%</c:formatCode>
                <c:ptCount val="6"/>
                <c:pt idx="0">
                  <c:v>5.9710553951970773E-2</c:v>
                </c:pt>
                <c:pt idx="1">
                  <c:v>0.10194443063211948</c:v>
                </c:pt>
                <c:pt idx="2">
                  <c:v>0.13495527148657471</c:v>
                </c:pt>
                <c:pt idx="3">
                  <c:v>0.17171076150762951</c:v>
                </c:pt>
                <c:pt idx="4">
                  <c:v>0.2346889236487979</c:v>
                </c:pt>
                <c:pt idx="5">
                  <c:v>0.29699005877290768</c:v>
                </c:pt>
              </c:numCache>
            </c:numRef>
          </c:val>
          <c:extLst>
            <c:ext xmlns:c16="http://schemas.microsoft.com/office/drawing/2014/chart" uri="{C3380CC4-5D6E-409C-BE32-E72D297353CC}">
              <c16:uniqueId val="{00000000-7E7E-4BB6-82BC-FED2C62B398C}"/>
            </c:ext>
          </c:extLst>
        </c:ser>
        <c:dLbls>
          <c:dLblPos val="outEnd"/>
          <c:showLegendKey val="0"/>
          <c:showVal val="1"/>
          <c:showCatName val="0"/>
          <c:showSerName val="0"/>
          <c:showPercent val="0"/>
          <c:showBubbleSize val="0"/>
        </c:dLbls>
        <c:gapWidth val="20"/>
        <c:axId val="902184864"/>
        <c:axId val="902186304"/>
      </c:barChart>
      <c:catAx>
        <c:axId val="902184864"/>
        <c:scaling>
          <c:orientation val="minMax"/>
        </c:scaling>
        <c:delete val="1"/>
        <c:axPos val="l"/>
        <c:numFmt formatCode="General" sourceLinked="1"/>
        <c:majorTickMark val="none"/>
        <c:minorTickMark val="none"/>
        <c:tickLblPos val="nextTo"/>
        <c:crossAx val="902186304"/>
        <c:crosses val="autoZero"/>
        <c:auto val="1"/>
        <c:lblAlgn val="ctr"/>
        <c:lblOffset val="100"/>
        <c:noMultiLvlLbl val="0"/>
      </c:catAx>
      <c:valAx>
        <c:axId val="902186304"/>
        <c:scaling>
          <c:orientation val="minMax"/>
        </c:scaling>
        <c:delete val="1"/>
        <c:axPos val="b"/>
        <c:numFmt formatCode="0.00%" sourceLinked="1"/>
        <c:majorTickMark val="none"/>
        <c:minorTickMark val="none"/>
        <c:tickLblPos val="nextTo"/>
        <c:crossAx val="90218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Product Performance</a:t>
            </a:r>
            <a:r>
              <a:rPr lang="en-IN" b="1" baseline="0">
                <a:solidFill>
                  <a:schemeClr val="tx1"/>
                </a:solidFill>
              </a:rPr>
              <a:t> Overview</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by Muskaan'!$F$132:$F$149</c:f>
              <c:strCache>
                <c:ptCount val="18"/>
                <c:pt idx="0">
                  <c:v>Maharashtra </c:v>
                </c:pt>
                <c:pt idx="1">
                  <c:v>Gujarat</c:v>
                </c:pt>
                <c:pt idx="2">
                  <c:v>Uttar Pradesh</c:v>
                </c:pt>
                <c:pt idx="3">
                  <c:v>Tamil Nadu</c:v>
                </c:pt>
                <c:pt idx="4">
                  <c:v>Rajasthan</c:v>
                </c:pt>
                <c:pt idx="5">
                  <c:v>Madhya Pradesh</c:v>
                </c:pt>
                <c:pt idx="6">
                  <c:v>Karnataka</c:v>
                </c:pt>
                <c:pt idx="7">
                  <c:v>Andhra Pradesh</c:v>
                </c:pt>
                <c:pt idx="8">
                  <c:v>Haryana</c:v>
                </c:pt>
                <c:pt idx="9">
                  <c:v>West Bengal</c:v>
                </c:pt>
                <c:pt idx="10">
                  <c:v>Kerala</c:v>
                </c:pt>
                <c:pt idx="11">
                  <c:v>Telangana</c:v>
                </c:pt>
                <c:pt idx="12">
                  <c:v>Punjab</c:v>
                </c:pt>
                <c:pt idx="13">
                  <c:v>Odisha</c:v>
                </c:pt>
                <c:pt idx="14">
                  <c:v>Uttarakhand</c:v>
                </c:pt>
                <c:pt idx="15">
                  <c:v>Jharkhand</c:v>
                </c:pt>
                <c:pt idx="16">
                  <c:v>Bihar</c:v>
                </c:pt>
                <c:pt idx="17">
                  <c:v>Chhattisgarh</c:v>
                </c:pt>
              </c:strCache>
            </c:strRef>
          </c:cat>
          <c:val>
            <c:numRef>
              <c:f>'Analysis by Muskaan'!$G$132:$G$149</c:f>
              <c:numCache>
                <c:formatCode>#,##0,"K"</c:formatCode>
                <c:ptCount val="18"/>
                <c:pt idx="0">
                  <c:v>56740500.339999966</c:v>
                </c:pt>
                <c:pt idx="1">
                  <c:v>56268940.686300002</c:v>
                </c:pt>
                <c:pt idx="2">
                  <c:v>53837504.513225012</c:v>
                </c:pt>
                <c:pt idx="3">
                  <c:v>47845527.963949993</c:v>
                </c:pt>
                <c:pt idx="4">
                  <c:v>37682107.989550002</c:v>
                </c:pt>
                <c:pt idx="5">
                  <c:v>36683311.884800009</c:v>
                </c:pt>
                <c:pt idx="6">
                  <c:v>35179625.550949998</c:v>
                </c:pt>
                <c:pt idx="7">
                  <c:v>33318957.391049992</c:v>
                </c:pt>
                <c:pt idx="8">
                  <c:v>32740183.770399999</c:v>
                </c:pt>
                <c:pt idx="9">
                  <c:v>32612124.551099993</c:v>
                </c:pt>
                <c:pt idx="10">
                  <c:v>31935235.638599999</c:v>
                </c:pt>
                <c:pt idx="11">
                  <c:v>28273898.582450002</c:v>
                </c:pt>
                <c:pt idx="12">
                  <c:v>24502002.719600003</c:v>
                </c:pt>
                <c:pt idx="13">
                  <c:v>20471019.248349998</c:v>
                </c:pt>
                <c:pt idx="14">
                  <c:v>14566161.220150001</c:v>
                </c:pt>
                <c:pt idx="15">
                  <c:v>10550591.59245</c:v>
                </c:pt>
                <c:pt idx="16">
                  <c:v>4433662.7351000011</c:v>
                </c:pt>
                <c:pt idx="17">
                  <c:v>3343677.9570500003</c:v>
                </c:pt>
              </c:numCache>
            </c:numRef>
          </c:val>
          <c:smooth val="0"/>
          <c:extLst>
            <c:ext xmlns:c16="http://schemas.microsoft.com/office/drawing/2014/chart" uri="{C3380CC4-5D6E-409C-BE32-E72D297353CC}">
              <c16:uniqueId val="{00000000-E3AD-450A-8AC2-9F67D9DC8667}"/>
            </c:ext>
          </c:extLst>
        </c:ser>
        <c:dLbls>
          <c:showLegendKey val="0"/>
          <c:showVal val="0"/>
          <c:showCatName val="0"/>
          <c:showSerName val="0"/>
          <c:showPercent val="0"/>
          <c:showBubbleSize val="0"/>
        </c:dLbls>
        <c:marker val="1"/>
        <c:smooth val="0"/>
        <c:axId val="888173704"/>
        <c:axId val="888174064"/>
      </c:lineChart>
      <c:catAx>
        <c:axId val="88817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174064"/>
        <c:crosses val="autoZero"/>
        <c:auto val="1"/>
        <c:lblAlgn val="ctr"/>
        <c:lblOffset val="100"/>
        <c:noMultiLvlLbl val="0"/>
      </c:catAx>
      <c:valAx>
        <c:axId val="88817406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173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Muskaan!PivotTable4</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Product-wise Monthly Sales With Yearly Filter</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'Analysis by Muskaan'!$B$223:$B$224</c:f>
              <c:strCache>
                <c:ptCount val="1"/>
                <c:pt idx="0">
                  <c:v>Realme 8</c:v>
                </c:pt>
              </c:strCache>
            </c:strRef>
          </c:tx>
          <c:spPr>
            <a:solidFill>
              <a:schemeClr val="accent1"/>
            </a:solidFill>
            <a:ln>
              <a:noFill/>
            </a:ln>
            <a:effectLst/>
          </c:spPr>
          <c:cat>
            <c:strRef>
              <c:f>'Analysis by Muskaan'!$A$225:$A$237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Muskaan'!$B$225:$B$237</c:f>
              <c:numCache>
                <c:formatCode>0</c:formatCode>
                <c:ptCount val="12"/>
                <c:pt idx="0">
                  <c:v>770.05000000000007</c:v>
                </c:pt>
                <c:pt idx="1">
                  <c:v>540.5</c:v>
                </c:pt>
                <c:pt idx="2">
                  <c:v>828.00000000000011</c:v>
                </c:pt>
                <c:pt idx="3">
                  <c:v>1005.5500000000001</c:v>
                </c:pt>
                <c:pt idx="4">
                  <c:v>830.00000000000011</c:v>
                </c:pt>
                <c:pt idx="5">
                  <c:v>1406.9</c:v>
                </c:pt>
                <c:pt idx="6">
                  <c:v>1056.8000000000002</c:v>
                </c:pt>
                <c:pt idx="7">
                  <c:v>620.90000000000009</c:v>
                </c:pt>
                <c:pt idx="8">
                  <c:v>1444.6000000000001</c:v>
                </c:pt>
                <c:pt idx="9">
                  <c:v>3191.2</c:v>
                </c:pt>
                <c:pt idx="10">
                  <c:v>1823.9000000000003</c:v>
                </c:pt>
                <c:pt idx="11">
                  <c:v>1901.4000000000003</c:v>
                </c:pt>
              </c:numCache>
            </c:numRef>
          </c:val>
          <c:extLst>
            <c:ext xmlns:c16="http://schemas.microsoft.com/office/drawing/2014/chart" uri="{C3380CC4-5D6E-409C-BE32-E72D297353CC}">
              <c16:uniqueId val="{00000000-562B-45AA-AE3A-75471E8305F4}"/>
            </c:ext>
          </c:extLst>
        </c:ser>
        <c:ser>
          <c:idx val="1"/>
          <c:order val="1"/>
          <c:tx>
            <c:strRef>
              <c:f>'Analysis by Muskaan'!$C$223:$C$224</c:f>
              <c:strCache>
                <c:ptCount val="1"/>
                <c:pt idx="0">
                  <c:v>Realme 8 Pro</c:v>
                </c:pt>
              </c:strCache>
            </c:strRef>
          </c:tx>
          <c:spPr>
            <a:solidFill>
              <a:schemeClr val="accent2"/>
            </a:solidFill>
            <a:ln>
              <a:noFill/>
            </a:ln>
            <a:effectLst/>
          </c:spPr>
          <c:cat>
            <c:strRef>
              <c:f>'Analysis by Muskaan'!$A$225:$A$237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Muskaan'!$C$225:$C$237</c:f>
              <c:numCache>
                <c:formatCode>0</c:formatCode>
                <c:ptCount val="12"/>
                <c:pt idx="0">
                  <c:v>2359.7999999999997</c:v>
                </c:pt>
                <c:pt idx="1">
                  <c:v>1462.9</c:v>
                </c:pt>
                <c:pt idx="2">
                  <c:v>1669.5</c:v>
                </c:pt>
                <c:pt idx="3">
                  <c:v>2365.3000000000002</c:v>
                </c:pt>
                <c:pt idx="4">
                  <c:v>1541.7000000000003</c:v>
                </c:pt>
                <c:pt idx="5">
                  <c:v>2559.7999999999997</c:v>
                </c:pt>
                <c:pt idx="6">
                  <c:v>2263.75</c:v>
                </c:pt>
                <c:pt idx="7">
                  <c:v>1883.4</c:v>
                </c:pt>
                <c:pt idx="8">
                  <c:v>3320.6000000000004</c:v>
                </c:pt>
                <c:pt idx="9">
                  <c:v>5641.2</c:v>
                </c:pt>
                <c:pt idx="10">
                  <c:v>3494.099999999999</c:v>
                </c:pt>
                <c:pt idx="11">
                  <c:v>5261.9000000000005</c:v>
                </c:pt>
              </c:numCache>
            </c:numRef>
          </c:val>
          <c:extLst>
            <c:ext xmlns:c16="http://schemas.microsoft.com/office/drawing/2014/chart" uri="{C3380CC4-5D6E-409C-BE32-E72D297353CC}">
              <c16:uniqueId val="{00000003-562B-45AA-AE3A-75471E8305F4}"/>
            </c:ext>
          </c:extLst>
        </c:ser>
        <c:ser>
          <c:idx val="2"/>
          <c:order val="2"/>
          <c:tx>
            <c:strRef>
              <c:f>'Analysis by Muskaan'!$D$223:$D$224</c:f>
              <c:strCache>
                <c:ptCount val="1"/>
                <c:pt idx="0">
                  <c:v>Samsung Galaxy F62</c:v>
                </c:pt>
              </c:strCache>
            </c:strRef>
          </c:tx>
          <c:spPr>
            <a:solidFill>
              <a:schemeClr val="accent3"/>
            </a:solidFill>
            <a:ln>
              <a:noFill/>
            </a:ln>
            <a:effectLst/>
          </c:spPr>
          <c:cat>
            <c:strRef>
              <c:f>'Analysis by Muskaan'!$A$225:$A$237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Muskaan'!$D$225:$D$237</c:f>
              <c:numCache>
                <c:formatCode>0</c:formatCode>
                <c:ptCount val="12"/>
                <c:pt idx="0">
                  <c:v>1001.9499999999999</c:v>
                </c:pt>
                <c:pt idx="1">
                  <c:v>847.5</c:v>
                </c:pt>
                <c:pt idx="2">
                  <c:v>771.6</c:v>
                </c:pt>
                <c:pt idx="3">
                  <c:v>1076.7</c:v>
                </c:pt>
                <c:pt idx="4">
                  <c:v>1023.7</c:v>
                </c:pt>
                <c:pt idx="5">
                  <c:v>1398.5</c:v>
                </c:pt>
                <c:pt idx="6">
                  <c:v>1162.0500000000002</c:v>
                </c:pt>
                <c:pt idx="7">
                  <c:v>886.5</c:v>
                </c:pt>
                <c:pt idx="8">
                  <c:v>1593.1</c:v>
                </c:pt>
                <c:pt idx="9">
                  <c:v>2665.6</c:v>
                </c:pt>
                <c:pt idx="10">
                  <c:v>1221.8</c:v>
                </c:pt>
                <c:pt idx="11">
                  <c:v>1882.5000000000002</c:v>
                </c:pt>
              </c:numCache>
            </c:numRef>
          </c:val>
          <c:extLst>
            <c:ext xmlns:c16="http://schemas.microsoft.com/office/drawing/2014/chart" uri="{C3380CC4-5D6E-409C-BE32-E72D297353CC}">
              <c16:uniqueId val="{00000004-562B-45AA-AE3A-75471E8305F4}"/>
            </c:ext>
          </c:extLst>
        </c:ser>
        <c:ser>
          <c:idx val="3"/>
          <c:order val="3"/>
          <c:tx>
            <c:strRef>
              <c:f>'Analysis by Muskaan'!$E$223:$E$224</c:f>
              <c:strCache>
                <c:ptCount val="1"/>
                <c:pt idx="0">
                  <c:v>Vivo V17 Pro</c:v>
                </c:pt>
              </c:strCache>
            </c:strRef>
          </c:tx>
          <c:spPr>
            <a:solidFill>
              <a:schemeClr val="accent4"/>
            </a:solidFill>
            <a:ln>
              <a:noFill/>
            </a:ln>
            <a:effectLst/>
          </c:spPr>
          <c:cat>
            <c:strRef>
              <c:f>'Analysis by Muskaan'!$A$225:$A$237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Muskaan'!$E$225:$E$237</c:f>
              <c:numCache>
                <c:formatCode>0</c:formatCode>
                <c:ptCount val="12"/>
                <c:pt idx="0">
                  <c:v>997.15</c:v>
                </c:pt>
                <c:pt idx="1">
                  <c:v>789.3</c:v>
                </c:pt>
                <c:pt idx="2">
                  <c:v>669.1</c:v>
                </c:pt>
                <c:pt idx="3">
                  <c:v>1145.8499999999999</c:v>
                </c:pt>
                <c:pt idx="4">
                  <c:v>701.5</c:v>
                </c:pt>
                <c:pt idx="5">
                  <c:v>1695.3000000000002</c:v>
                </c:pt>
                <c:pt idx="6">
                  <c:v>1125.3499999999999</c:v>
                </c:pt>
                <c:pt idx="7">
                  <c:v>976.5</c:v>
                </c:pt>
                <c:pt idx="8">
                  <c:v>1452.5000000000002</c:v>
                </c:pt>
                <c:pt idx="9">
                  <c:v>2958.5</c:v>
                </c:pt>
                <c:pt idx="10">
                  <c:v>1718.5</c:v>
                </c:pt>
                <c:pt idx="11">
                  <c:v>2012.8999999999999</c:v>
                </c:pt>
              </c:numCache>
            </c:numRef>
          </c:val>
          <c:extLst>
            <c:ext xmlns:c16="http://schemas.microsoft.com/office/drawing/2014/chart" uri="{C3380CC4-5D6E-409C-BE32-E72D297353CC}">
              <c16:uniqueId val="{00000005-562B-45AA-AE3A-75471E8305F4}"/>
            </c:ext>
          </c:extLst>
        </c:ser>
        <c:ser>
          <c:idx val="4"/>
          <c:order val="4"/>
          <c:tx>
            <c:strRef>
              <c:f>'Analysis by Muskaan'!$F$223:$F$224</c:f>
              <c:strCache>
                <c:ptCount val="1"/>
                <c:pt idx="0">
                  <c:v>Xiaomi Redmi 9i 128GB</c:v>
                </c:pt>
              </c:strCache>
            </c:strRef>
          </c:tx>
          <c:spPr>
            <a:solidFill>
              <a:schemeClr val="accent5"/>
            </a:solidFill>
            <a:ln>
              <a:noFill/>
            </a:ln>
            <a:effectLst/>
          </c:spPr>
          <c:cat>
            <c:strRef>
              <c:f>'Analysis by Muskaan'!$A$225:$A$237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Muskaan'!$F$225:$F$237</c:f>
              <c:numCache>
                <c:formatCode>0</c:formatCode>
                <c:ptCount val="12"/>
                <c:pt idx="0">
                  <c:v>657.85</c:v>
                </c:pt>
                <c:pt idx="1">
                  <c:v>750.30000000000007</c:v>
                </c:pt>
                <c:pt idx="2">
                  <c:v>647.6</c:v>
                </c:pt>
                <c:pt idx="3">
                  <c:v>1359.0500000000002</c:v>
                </c:pt>
                <c:pt idx="4">
                  <c:v>480.00000000000006</c:v>
                </c:pt>
                <c:pt idx="5">
                  <c:v>1505.5</c:v>
                </c:pt>
                <c:pt idx="6">
                  <c:v>696.00000000000011</c:v>
                </c:pt>
                <c:pt idx="7">
                  <c:v>736.5</c:v>
                </c:pt>
                <c:pt idx="8">
                  <c:v>1425</c:v>
                </c:pt>
                <c:pt idx="9">
                  <c:v>2665.2999999999997</c:v>
                </c:pt>
                <c:pt idx="10">
                  <c:v>1720.3</c:v>
                </c:pt>
                <c:pt idx="11">
                  <c:v>2041.1999999999998</c:v>
                </c:pt>
              </c:numCache>
            </c:numRef>
          </c:val>
          <c:extLst>
            <c:ext xmlns:c16="http://schemas.microsoft.com/office/drawing/2014/chart" uri="{C3380CC4-5D6E-409C-BE32-E72D297353CC}">
              <c16:uniqueId val="{00000006-562B-45AA-AE3A-75471E8305F4}"/>
            </c:ext>
          </c:extLst>
        </c:ser>
        <c:ser>
          <c:idx val="5"/>
          <c:order val="5"/>
          <c:tx>
            <c:strRef>
              <c:f>'Analysis by Muskaan'!$G$223:$G$224</c:f>
              <c:strCache>
                <c:ptCount val="1"/>
                <c:pt idx="0">
                  <c:v>Xiaomi Redmi K20 Pro 6GB</c:v>
                </c:pt>
              </c:strCache>
            </c:strRef>
          </c:tx>
          <c:spPr>
            <a:solidFill>
              <a:schemeClr val="accent6"/>
            </a:solidFill>
            <a:ln>
              <a:noFill/>
            </a:ln>
            <a:effectLst/>
          </c:spPr>
          <c:cat>
            <c:strRef>
              <c:f>'Analysis by Muskaan'!$A$225:$A$237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by Muskaan'!$G$225:$G$237</c:f>
              <c:numCache>
                <c:formatCode>0</c:formatCode>
                <c:ptCount val="12"/>
                <c:pt idx="0">
                  <c:v>996.75</c:v>
                </c:pt>
                <c:pt idx="1">
                  <c:v>1121.0000000000002</c:v>
                </c:pt>
                <c:pt idx="2">
                  <c:v>756.2</c:v>
                </c:pt>
                <c:pt idx="3">
                  <c:v>936.2</c:v>
                </c:pt>
                <c:pt idx="4">
                  <c:v>600.20000000000005</c:v>
                </c:pt>
                <c:pt idx="5">
                  <c:v>1764.2</c:v>
                </c:pt>
                <c:pt idx="6">
                  <c:v>630.95000000000005</c:v>
                </c:pt>
                <c:pt idx="7">
                  <c:v>966.7</c:v>
                </c:pt>
                <c:pt idx="8">
                  <c:v>1552.3000000000002</c:v>
                </c:pt>
                <c:pt idx="9">
                  <c:v>2988.6</c:v>
                </c:pt>
                <c:pt idx="10">
                  <c:v>2134.5</c:v>
                </c:pt>
                <c:pt idx="11">
                  <c:v>2430.7000000000003</c:v>
                </c:pt>
              </c:numCache>
            </c:numRef>
          </c:val>
          <c:extLst>
            <c:ext xmlns:c16="http://schemas.microsoft.com/office/drawing/2014/chart" uri="{C3380CC4-5D6E-409C-BE32-E72D297353CC}">
              <c16:uniqueId val="{00000007-562B-45AA-AE3A-75471E8305F4}"/>
            </c:ext>
          </c:extLst>
        </c:ser>
        <c:dLbls>
          <c:showLegendKey val="0"/>
          <c:showVal val="0"/>
          <c:showCatName val="0"/>
          <c:showSerName val="0"/>
          <c:showPercent val="0"/>
          <c:showBubbleSize val="0"/>
        </c:dLbls>
        <c:axId val="690328120"/>
        <c:axId val="690331720"/>
      </c:areaChart>
      <c:catAx>
        <c:axId val="690328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31720"/>
        <c:crosses val="autoZero"/>
        <c:auto val="1"/>
        <c:lblAlgn val="ctr"/>
        <c:lblOffset val="100"/>
        <c:noMultiLvlLbl val="0"/>
      </c:catAx>
      <c:valAx>
        <c:axId val="6903317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281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(1).xlsx]Analysis by Muskaan!PivotTable5</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Monthly</a:t>
            </a:r>
            <a:r>
              <a:rPr lang="en-US" b="1" baseline="0">
                <a:solidFill>
                  <a:sysClr val="windowText" lastClr="000000"/>
                </a:solidFill>
              </a:rPr>
              <a:t> Discount Trend By Year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by Muskaan'!$B$252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'Analysis by Muskaan'!$A$253:$A$271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2020</c:v>
                  </c:pt>
                  <c:pt idx="4">
                    <c:v>2021</c:v>
                  </c:pt>
                </c:lvl>
              </c:multiLvlStrCache>
            </c:multiLvlStrRef>
          </c:cat>
          <c:val>
            <c:numRef>
              <c:f>'Analysis by Muskaan'!$B$253:$B$271</c:f>
              <c:numCache>
                <c:formatCode>#,##0,"K"</c:formatCode>
                <c:ptCount val="16"/>
                <c:pt idx="0">
                  <c:v>10145491.634999998</c:v>
                </c:pt>
                <c:pt idx="1">
                  <c:v>19242298.399999999</c:v>
                </c:pt>
                <c:pt idx="2">
                  <c:v>15889048.855</c:v>
                </c:pt>
                <c:pt idx="3">
                  <c:v>11212274.435000001</c:v>
                </c:pt>
                <c:pt idx="4">
                  <c:v>14958831.742499998</c:v>
                </c:pt>
                <c:pt idx="5">
                  <c:v>9517927.7950000037</c:v>
                </c:pt>
                <c:pt idx="6">
                  <c:v>10941838.090000002</c:v>
                </c:pt>
                <c:pt idx="7">
                  <c:v>12669333.299999999</c:v>
                </c:pt>
                <c:pt idx="8">
                  <c:v>11980044.489999998</c:v>
                </c:pt>
                <c:pt idx="9">
                  <c:v>17303447.050000001</c:v>
                </c:pt>
                <c:pt idx="10">
                  <c:v>15602876.675000003</c:v>
                </c:pt>
                <c:pt idx="11">
                  <c:v>12378936.569999997</c:v>
                </c:pt>
                <c:pt idx="12">
                  <c:v>10045176.154999999</c:v>
                </c:pt>
                <c:pt idx="13">
                  <c:v>22240506.220000003</c:v>
                </c:pt>
                <c:pt idx="14">
                  <c:v>12450701.059999999</c:v>
                </c:pt>
                <c:pt idx="15">
                  <c:v>18268422.515000004</c:v>
                </c:pt>
              </c:numCache>
            </c:numRef>
          </c:val>
          <c:smooth val="0"/>
          <c:extLst>
            <c:ext xmlns:c16="http://schemas.microsoft.com/office/drawing/2014/chart" uri="{C3380CC4-5D6E-409C-BE32-E72D297353CC}">
              <c16:uniqueId val="{00000000-AF10-438C-B930-2BA2E5599FAB}"/>
            </c:ext>
          </c:extLst>
        </c:ser>
        <c:dLbls>
          <c:showLegendKey val="0"/>
          <c:showVal val="0"/>
          <c:showCatName val="0"/>
          <c:showSerName val="0"/>
          <c:showPercent val="0"/>
          <c:showBubbleSize val="0"/>
        </c:dLbls>
        <c:marker val="1"/>
        <c:smooth val="0"/>
        <c:axId val="845522512"/>
        <c:axId val="845523232"/>
      </c:lineChart>
      <c:catAx>
        <c:axId val="84552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523232"/>
        <c:crosses val="autoZero"/>
        <c:auto val="1"/>
        <c:lblAlgn val="ctr"/>
        <c:lblOffset val="100"/>
        <c:noMultiLvlLbl val="0"/>
      </c:catAx>
      <c:valAx>
        <c:axId val="845523232"/>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52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Total sales by month number</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125990614.6075</c:v>
              </c:pt>
              <c:pt idx="1">
                <c:v>103851598.00500003</c:v>
              </c:pt>
              <c:pt idx="2">
                <c:v>95959060.210000008</c:v>
              </c:pt>
              <c:pt idx="3">
                <c:v>143436792.59999999</c:v>
              </c:pt>
              <c:pt idx="4">
                <c:v>93323211.110000029</c:v>
              </c:pt>
              <c:pt idx="5">
                <c:v>193870645.25000003</c:v>
              </c:pt>
              <c:pt idx="6">
                <c:v>127015009.72500001</c:v>
              </c:pt>
              <c:pt idx="7">
                <c:v>113849062.13000001</c:v>
              </c:pt>
              <c:pt idx="8">
                <c:v>196974952.91000003</c:v>
              </c:pt>
              <c:pt idx="9">
                <c:v>364320415.07999986</c:v>
              </c:pt>
              <c:pt idx="10">
                <c:v>215605029.98499998</c:v>
              </c:pt>
              <c:pt idx="11">
                <c:v>283771108.05000001</c:v>
              </c:pt>
            </c:numLit>
          </c:val>
          <c:smooth val="0"/>
          <c:extLst>
            <c:ext xmlns:c16="http://schemas.microsoft.com/office/drawing/2014/chart" uri="{C3380CC4-5D6E-409C-BE32-E72D297353CC}">
              <c16:uniqueId val="{00000000-99B8-4C09-912F-E20288075581}"/>
            </c:ext>
          </c:extLst>
        </c:ser>
        <c:dLbls>
          <c:showLegendKey val="0"/>
          <c:showVal val="0"/>
          <c:showCatName val="0"/>
          <c:showSerName val="0"/>
          <c:showPercent val="0"/>
          <c:showBubbleSize val="0"/>
        </c:dLbls>
        <c:marker val="1"/>
        <c:smooth val="0"/>
        <c:axId val="1337423023"/>
        <c:axId val="1337408143"/>
      </c:lineChart>
      <c:catAx>
        <c:axId val="1337423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37408143"/>
        <c:crosses val="autoZero"/>
        <c:auto val="1"/>
        <c:lblAlgn val="ctr"/>
        <c:lblOffset val="100"/>
        <c:noMultiLvlLbl val="0"/>
      </c:catAx>
      <c:valAx>
        <c:axId val="133740814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2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of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5"/>
              <c:pt idx="0">
                <c:v>Channel Partners</c:v>
              </c:pt>
              <c:pt idx="1">
                <c:v>Enterprise</c:v>
              </c:pt>
              <c:pt idx="2">
                <c:v>Midmarket</c:v>
              </c:pt>
              <c:pt idx="3">
                <c:v>Shoping Mall</c:v>
              </c:pt>
              <c:pt idx="4">
                <c:v>Small Business</c:v>
              </c:pt>
            </c:strLit>
          </c:cat>
          <c:val>
            <c:numLit>
              <c:formatCode>General</c:formatCode>
              <c:ptCount val="5"/>
              <c:pt idx="0">
                <c:v>113806282.98499995</c:v>
              </c:pt>
              <c:pt idx="1">
                <c:v>68269244.691449985</c:v>
              </c:pt>
              <c:pt idx="2">
                <c:v>106992237.58212501</c:v>
              </c:pt>
              <c:pt idx="3">
                <c:v>191280147.9104999</c:v>
              </c:pt>
              <c:pt idx="4">
                <c:v>80637121.166000009</c:v>
              </c:pt>
            </c:numLit>
          </c:val>
          <c:extLst>
            <c:ext xmlns:c16="http://schemas.microsoft.com/office/drawing/2014/chart" uri="{C3380CC4-5D6E-409C-BE32-E72D297353CC}">
              <c16:uniqueId val="{00000000-69CF-4B46-8B4A-E7F40D7E4AE7}"/>
            </c:ext>
          </c:extLst>
        </c:ser>
        <c:dLbls>
          <c:showLegendKey val="0"/>
          <c:showVal val="0"/>
          <c:showCatName val="0"/>
          <c:showSerName val="0"/>
          <c:showPercent val="0"/>
          <c:showBubbleSize val="0"/>
        </c:dLbls>
        <c:gapWidth val="182"/>
        <c:axId val="1337396623"/>
        <c:axId val="1337376943"/>
      </c:barChart>
      <c:catAx>
        <c:axId val="133739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376943"/>
        <c:crosses val="autoZero"/>
        <c:auto val="1"/>
        <c:lblAlgn val="ctr"/>
        <c:lblOffset val="100"/>
        <c:noMultiLvlLbl val="0"/>
      </c:catAx>
      <c:valAx>
        <c:axId val="133737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39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of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8"/>
              <c:pt idx="0">
                <c:v>Andhra Pradesh</c:v>
              </c:pt>
              <c:pt idx="1">
                <c:v>Bihar</c:v>
              </c:pt>
              <c:pt idx="2">
                <c:v>Chhattisgarh</c:v>
              </c:pt>
              <c:pt idx="3">
                <c:v>Gujarat</c:v>
              </c:pt>
              <c:pt idx="4">
                <c:v>Haryana</c:v>
              </c:pt>
              <c:pt idx="5">
                <c:v>Jharkhand</c:v>
              </c:pt>
              <c:pt idx="6">
                <c:v>Karnataka</c:v>
              </c:pt>
              <c:pt idx="7">
                <c:v>Kerala</c:v>
              </c:pt>
              <c:pt idx="8">
                <c:v>Madhya Pradesh</c:v>
              </c:pt>
              <c:pt idx="9">
                <c:v>Maharashtra </c:v>
              </c:pt>
              <c:pt idx="10">
                <c:v>Odisha</c:v>
              </c:pt>
              <c:pt idx="11">
                <c:v>Punjab</c:v>
              </c:pt>
              <c:pt idx="12">
                <c:v>Rajasthan</c:v>
              </c:pt>
              <c:pt idx="13">
                <c:v>Tamil Nadu</c:v>
              </c:pt>
              <c:pt idx="14">
                <c:v>Telangana</c:v>
              </c:pt>
              <c:pt idx="15">
                <c:v>Uttar Pradesh</c:v>
              </c:pt>
              <c:pt idx="16">
                <c:v>Uttarakhand</c:v>
              </c:pt>
              <c:pt idx="17">
                <c:v>West Bengal</c:v>
              </c:pt>
            </c:strLit>
          </c:cat>
          <c:val>
            <c:numLit>
              <c:formatCode>General</c:formatCode>
              <c:ptCount val="18"/>
              <c:pt idx="0">
                <c:v>126399777.29750003</c:v>
              </c:pt>
              <c:pt idx="1">
                <c:v>16303169.405000001</c:v>
              </c:pt>
              <c:pt idx="2">
                <c:v>14992813.5275</c:v>
              </c:pt>
              <c:pt idx="3">
                <c:v>203363428.25000003</c:v>
              </c:pt>
              <c:pt idx="4">
                <c:v>121037529.52249999</c:v>
              </c:pt>
              <c:pt idx="5">
                <c:v>34952017.170000002</c:v>
              </c:pt>
              <c:pt idx="6">
                <c:v>130433805.9575</c:v>
              </c:pt>
              <c:pt idx="7">
                <c:v>119476757.94499999</c:v>
              </c:pt>
              <c:pt idx="8">
                <c:v>128040496.04000004</c:v>
              </c:pt>
              <c:pt idx="9">
                <c:v>204439047.15749994</c:v>
              </c:pt>
              <c:pt idx="10">
                <c:v>75898970.109999999</c:v>
              </c:pt>
              <c:pt idx="11">
                <c:v>97065701.450000003</c:v>
              </c:pt>
              <c:pt idx="12">
                <c:v>132826301.58999997</c:v>
              </c:pt>
              <c:pt idx="13">
                <c:v>169510202.35250008</c:v>
              </c:pt>
              <c:pt idx="14">
                <c:v>107398975.7325</c:v>
              </c:pt>
              <c:pt idx="15">
                <c:v>206975697.45999998</c:v>
              </c:pt>
              <c:pt idx="16">
                <c:v>46398225.969999999</c:v>
              </c:pt>
              <c:pt idx="17">
                <c:v>122454582.72499999</c:v>
              </c:pt>
            </c:numLit>
          </c:val>
          <c:extLst>
            <c:ext xmlns:c16="http://schemas.microsoft.com/office/drawing/2014/chart" uri="{C3380CC4-5D6E-409C-BE32-E72D297353CC}">
              <c16:uniqueId val="{00000000-C6D5-4E01-AE15-D8C94624AAF5}"/>
            </c:ext>
          </c:extLst>
        </c:ser>
        <c:dLbls>
          <c:showLegendKey val="0"/>
          <c:showVal val="0"/>
          <c:showCatName val="0"/>
          <c:showSerName val="0"/>
          <c:showPercent val="0"/>
          <c:showBubbleSize val="0"/>
        </c:dLbls>
        <c:gapWidth val="182"/>
        <c:axId val="559736048"/>
        <c:axId val="559742168"/>
      </c:barChart>
      <c:catAx>
        <c:axId val="55973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42168"/>
        <c:crosses val="autoZero"/>
        <c:auto val="1"/>
        <c:lblAlgn val="ctr"/>
        <c:lblOffset val="100"/>
        <c:noMultiLvlLbl val="0"/>
      </c:catAx>
      <c:valAx>
        <c:axId val="559742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3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unit</a:t>
            </a:r>
            <a:r>
              <a:rPr lang="en-IN" baseline="0"/>
              <a:t> sold for each 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CCB-49B8-A46A-6E027813086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CCB-49B8-A46A-6E027813086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CCB-49B8-A46A-6E027813086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CCB-49B8-A46A-6E027813086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CCB-49B8-A46A-6E027813086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CCB-49B8-A46A-6E0278130860}"/>
              </c:ext>
            </c:extLst>
          </c:dPt>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15419.800000000003</c:v>
              </c:pt>
              <c:pt idx="1">
                <c:v>33823.94999999999</c:v>
              </c:pt>
              <c:pt idx="2">
                <c:v>15531.499999999996</c:v>
              </c:pt>
              <c:pt idx="3">
                <c:v>16242.45</c:v>
              </c:pt>
              <c:pt idx="4">
                <c:v>14684.600000000004</c:v>
              </c:pt>
              <c:pt idx="5">
                <c:v>16878.300000000003</c:v>
              </c:pt>
            </c:numLit>
          </c:val>
          <c:extLst>
            <c:ext xmlns:c16="http://schemas.microsoft.com/office/drawing/2014/chart" uri="{C3380CC4-5D6E-409C-BE32-E72D297353CC}">
              <c16:uniqueId val="{0000000C-CCCB-49B8-A46A-6E027813086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Discout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
              <c:pt idx="0">
                <c:v>High</c:v>
              </c:pt>
              <c:pt idx="1">
                <c:v>Low</c:v>
              </c:pt>
              <c:pt idx="2">
                <c:v>Medium</c:v>
              </c:pt>
              <c:pt idx="3">
                <c:v>None</c:v>
              </c:pt>
            </c:strLit>
          </c:cat>
          <c:val>
            <c:numLit>
              <c:formatCode>General</c:formatCode>
              <c:ptCount val="4"/>
              <c:pt idx="0">
                <c:v>677301155.90499973</c:v>
              </c:pt>
              <c:pt idx="1">
                <c:v>494606343.72250003</c:v>
              </c:pt>
              <c:pt idx="2">
                <c:v>713623578.88499999</c:v>
              </c:pt>
              <c:pt idx="3">
                <c:v>172436421.15000001</c:v>
              </c:pt>
            </c:numLit>
          </c:val>
          <c:extLst>
            <c:ext xmlns:c16="http://schemas.microsoft.com/office/drawing/2014/chart" uri="{C3380CC4-5D6E-409C-BE32-E72D297353CC}">
              <c16:uniqueId val="{00000000-A78D-4D4F-BAC6-2601942ADAEF}"/>
            </c:ext>
          </c:extLst>
        </c:ser>
        <c:dLbls>
          <c:showLegendKey val="0"/>
          <c:showVal val="0"/>
          <c:showCatName val="0"/>
          <c:showSerName val="0"/>
          <c:showPercent val="0"/>
          <c:showBubbleSize val="0"/>
        </c:dLbls>
        <c:gapWidth val="219"/>
        <c:overlap val="-27"/>
        <c:axId val="877624888"/>
        <c:axId val="877627408"/>
      </c:barChart>
      <c:catAx>
        <c:axId val="877624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27408"/>
        <c:crosses val="autoZero"/>
        <c:auto val="1"/>
        <c:lblAlgn val="ctr"/>
        <c:lblOffset val="100"/>
        <c:noMultiLvlLbl val="0"/>
      </c:catAx>
      <c:valAx>
        <c:axId val="87762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24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Akanksha!PivotTable57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Probability</a:t>
            </a:r>
            <a:r>
              <a:rPr lang="en-US" baseline="0"/>
              <a:t> of Realme 8 by State</a:t>
            </a:r>
            <a:endParaRPr lang="en-US"/>
          </a:p>
        </c:rich>
      </c:tx>
      <c:layout>
        <c:manualLayout>
          <c:xMode val="edge"/>
          <c:yMode val="edge"/>
          <c:x val="0.27599611032147447"/>
          <c:y val="0.1018361930309082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'By Akanksha'!$B$786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'By Akanksha'!$A$787:$A$805</c:f>
              <c:strCache>
                <c:ptCount val="18"/>
                <c:pt idx="0">
                  <c:v>Andhra Pradesh</c:v>
                </c:pt>
                <c:pt idx="1">
                  <c:v>Bihar</c:v>
                </c:pt>
                <c:pt idx="2">
                  <c:v>Chhattisgarh</c:v>
                </c:pt>
                <c:pt idx="3">
                  <c:v>Gujarat</c:v>
                </c:pt>
                <c:pt idx="4">
                  <c:v>Haryana</c:v>
                </c:pt>
                <c:pt idx="5">
                  <c:v>Jharkhand</c:v>
                </c:pt>
                <c:pt idx="6">
                  <c:v>Karnataka</c:v>
                </c:pt>
                <c:pt idx="7">
                  <c:v>Kerala</c:v>
                </c:pt>
                <c:pt idx="8">
                  <c:v>Madhya Pradesh</c:v>
                </c:pt>
                <c:pt idx="9">
                  <c:v>Maharashtra </c:v>
                </c:pt>
                <c:pt idx="10">
                  <c:v>Odisha</c:v>
                </c:pt>
                <c:pt idx="11">
                  <c:v>Punjab</c:v>
                </c:pt>
                <c:pt idx="12">
                  <c:v>Rajasthan</c:v>
                </c:pt>
                <c:pt idx="13">
                  <c:v>Tamil Nadu</c:v>
                </c:pt>
                <c:pt idx="14">
                  <c:v>Telangana</c:v>
                </c:pt>
                <c:pt idx="15">
                  <c:v>Uttar Pradesh</c:v>
                </c:pt>
                <c:pt idx="16">
                  <c:v>Uttarakhand</c:v>
                </c:pt>
                <c:pt idx="17">
                  <c:v>West Bengal</c:v>
                </c:pt>
              </c:strCache>
            </c:strRef>
          </c:cat>
          <c:val>
            <c:numRef>
              <c:f>'By Akanksha'!$B$787:$B$805</c:f>
              <c:numCache>
                <c:formatCode>General</c:formatCode>
                <c:ptCount val="18"/>
                <c:pt idx="0">
                  <c:v>5.560797417954717</c:v>
                </c:pt>
                <c:pt idx="1">
                  <c:v>0.12788498196428047</c:v>
                </c:pt>
                <c:pt idx="2">
                  <c:v>0.48142383151616719</c:v>
                </c:pt>
                <c:pt idx="3">
                  <c:v>11.167611400842979</c:v>
                </c:pt>
                <c:pt idx="4">
                  <c:v>5.1938111113553065</c:v>
                </c:pt>
                <c:pt idx="5">
                  <c:v>1.1606053550391404</c:v>
                </c:pt>
                <c:pt idx="6">
                  <c:v>7.5199390055190545</c:v>
                </c:pt>
                <c:pt idx="7">
                  <c:v>5.3079512247194129</c:v>
                </c:pt>
                <c:pt idx="8">
                  <c:v>6.0069131578787092</c:v>
                </c:pt>
                <c:pt idx="9">
                  <c:v>10.930580995266064</c:v>
                </c:pt>
                <c:pt idx="10">
                  <c:v>2.9601701663869759</c:v>
                </c:pt>
                <c:pt idx="11">
                  <c:v>5.566002716169244</c:v>
                </c:pt>
                <c:pt idx="12">
                  <c:v>7.1569957450077197</c:v>
                </c:pt>
                <c:pt idx="13">
                  <c:v>8.4027915574376948</c:v>
                </c:pt>
                <c:pt idx="14">
                  <c:v>5.7769701394375073</c:v>
                </c:pt>
                <c:pt idx="15">
                  <c:v>9.6270234153904717</c:v>
                </c:pt>
                <c:pt idx="16">
                  <c:v>1.707626701414706</c:v>
                </c:pt>
                <c:pt idx="17">
                  <c:v>5.6840367901532316</c:v>
                </c:pt>
              </c:numCache>
            </c:numRef>
          </c:val>
          <c:smooth val="0"/>
          <c:extLst>
            <c:ext xmlns:c16="http://schemas.microsoft.com/office/drawing/2014/chart" uri="{C3380CC4-5D6E-409C-BE32-E72D297353CC}">
              <c16:uniqueId val="{00000000-6D42-486F-B88C-80F20B1786C1}"/>
            </c:ext>
          </c:extLst>
        </c:ser>
        <c:dLbls>
          <c:showLegendKey val="0"/>
          <c:showVal val="0"/>
          <c:showCatName val="0"/>
          <c:showSerName val="0"/>
          <c:showPercent val="0"/>
          <c:showBubbleSize val="0"/>
        </c:dLbls>
        <c:marker val="1"/>
        <c:smooth val="0"/>
        <c:axId val="348513024"/>
        <c:axId val="348513384"/>
      </c:lineChart>
      <c:catAx>
        <c:axId val="34851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13384"/>
        <c:crosses val="autoZero"/>
        <c:auto val="1"/>
        <c:lblAlgn val="ctr"/>
        <c:lblOffset val="100"/>
        <c:noMultiLvlLbl val="0"/>
      </c:catAx>
      <c:valAx>
        <c:axId val="348513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1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Akanksha!PivotTable58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Unit sold and probability of</a:t>
            </a:r>
            <a:r>
              <a:rPr lang="en-IN" baseline="0"/>
              <a:t> segment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2.4504502557633336E-2"/>
              <c:y val="-8.4875562720133283E-17"/>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1.4702701534580002E-2"/>
              <c:y val="4.629629629629714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dLbl>
          <c:idx val="0"/>
          <c:layout>
            <c:manualLayout>
              <c:x val="1.4702701534580002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1.9603602046106668E-2"/>
              <c:y val="0"/>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1.4702701534580002E-2"/>
              <c:y val="4.6296296296296294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960194651460129"/>
          <c:w val="0.71281823723921467"/>
          <c:h val="0.5784799296065648"/>
        </c:manualLayout>
      </c:layout>
      <c:bar3DChart>
        <c:barDir val="col"/>
        <c:grouping val="clustered"/>
        <c:varyColors val="0"/>
        <c:ser>
          <c:idx val="0"/>
          <c:order val="0"/>
          <c:tx>
            <c:strRef>
              <c:f>'By Akanksha'!$B$810</c:f>
              <c:strCache>
                <c:ptCount val="1"/>
                <c:pt idx="0">
                  <c:v>Sum of Units Sold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Akanksha'!$A$811:$A$816</c:f>
              <c:strCache>
                <c:ptCount val="5"/>
                <c:pt idx="0">
                  <c:v>Channel Partners</c:v>
                </c:pt>
                <c:pt idx="1">
                  <c:v>Enterprise</c:v>
                </c:pt>
                <c:pt idx="2">
                  <c:v>Midmarket</c:v>
                </c:pt>
                <c:pt idx="3">
                  <c:v>Shoping Mall</c:v>
                </c:pt>
                <c:pt idx="4">
                  <c:v>Small Business</c:v>
                </c:pt>
              </c:strCache>
            </c:strRef>
          </c:cat>
          <c:val>
            <c:numRef>
              <c:f>'By Akanksha'!$B$811:$B$816</c:f>
              <c:numCache>
                <c:formatCode>General</c:formatCode>
                <c:ptCount val="5"/>
                <c:pt idx="0">
                  <c:v>16126.349999999999</c:v>
                </c:pt>
                <c:pt idx="1">
                  <c:v>16855.200000000004</c:v>
                </c:pt>
                <c:pt idx="2">
                  <c:v>17217.80000000001</c:v>
                </c:pt>
                <c:pt idx="3">
                  <c:v>47067.349999999984</c:v>
                </c:pt>
                <c:pt idx="4">
                  <c:v>15313.9</c:v>
                </c:pt>
              </c:numCache>
            </c:numRef>
          </c:val>
          <c:extLst>
            <c:ext xmlns:c16="http://schemas.microsoft.com/office/drawing/2014/chart" uri="{C3380CC4-5D6E-409C-BE32-E72D297353CC}">
              <c16:uniqueId val="{00000000-6903-417E-B5E5-B726F76AAE52}"/>
            </c:ext>
          </c:extLst>
        </c:ser>
        <c:ser>
          <c:idx val="1"/>
          <c:order val="1"/>
          <c:tx>
            <c:strRef>
              <c:f>'By Akanksha'!$C$810</c:f>
              <c:strCache>
                <c:ptCount val="1"/>
                <c:pt idx="0">
                  <c:v>Sum of Probability</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7-6903-417E-B5E5-B726F76AAE52}"/>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6-6903-417E-B5E5-B726F76AAE52}"/>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5-6903-417E-B5E5-B726F76AAE52}"/>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4-6903-417E-B5E5-B726F76AAE52}"/>
              </c:ext>
            </c:extLst>
          </c:dPt>
          <c:dPt>
            <c:idx val="4"/>
            <c:invertIfNegative val="0"/>
            <c:bubble3D val="0"/>
            <c:spPr>
              <a:solidFill>
                <a:schemeClr val="accent2"/>
              </a:solidFill>
              <a:ln>
                <a:noFill/>
              </a:ln>
              <a:effectLst/>
              <a:sp3d/>
            </c:spPr>
            <c:extLst>
              <c:ext xmlns:c16="http://schemas.microsoft.com/office/drawing/2014/chart" uri="{C3380CC4-5D6E-409C-BE32-E72D297353CC}">
                <c16:uniqueId val="{00000003-6903-417E-B5E5-B726F76AAE52}"/>
              </c:ext>
            </c:extLst>
          </c:dPt>
          <c:dLbls>
            <c:dLbl>
              <c:idx val="0"/>
              <c:layout>
                <c:manualLayout>
                  <c:x val="1.4702701534580002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903-417E-B5E5-B726F76AAE52}"/>
                </c:ext>
              </c:extLst>
            </c:dLbl>
            <c:dLbl>
              <c:idx val="1"/>
              <c:layout>
                <c:manualLayout>
                  <c:x val="1.960360204610666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03-417E-B5E5-B726F76AAE52}"/>
                </c:ext>
              </c:extLst>
            </c:dLbl>
            <c:dLbl>
              <c:idx val="2"/>
              <c:layout>
                <c:manualLayout>
                  <c:x val="1.470270153458000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03-417E-B5E5-B726F76AAE52}"/>
                </c:ext>
              </c:extLst>
            </c:dLbl>
            <c:dLbl>
              <c:idx val="3"/>
              <c:layout>
                <c:manualLayout>
                  <c:x val="1.4702701534580002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03-417E-B5E5-B726F76AAE52}"/>
                </c:ext>
              </c:extLst>
            </c:dLbl>
            <c:dLbl>
              <c:idx val="4"/>
              <c:layout>
                <c:manualLayout>
                  <c:x val="2.450450255763333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03-417E-B5E5-B726F76AAE52}"/>
                </c:ext>
              </c:extLst>
            </c:dLbl>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Akanksha'!$A$811:$A$816</c:f>
              <c:strCache>
                <c:ptCount val="5"/>
                <c:pt idx="0">
                  <c:v>Channel Partners</c:v>
                </c:pt>
                <c:pt idx="1">
                  <c:v>Enterprise</c:v>
                </c:pt>
                <c:pt idx="2">
                  <c:v>Midmarket</c:v>
                </c:pt>
                <c:pt idx="3">
                  <c:v>Shoping Mall</c:v>
                </c:pt>
                <c:pt idx="4">
                  <c:v>Small Business</c:v>
                </c:pt>
              </c:strCache>
            </c:strRef>
          </c:cat>
          <c:val>
            <c:numRef>
              <c:f>'By Akanksha'!$C$811:$C$816</c:f>
              <c:numCache>
                <c:formatCode>0</c:formatCode>
                <c:ptCount val="5"/>
                <c:pt idx="0">
                  <c:v>14.018241614316992</c:v>
                </c:pt>
                <c:pt idx="1">
                  <c:v>14.362747702932165</c:v>
                </c:pt>
                <c:pt idx="2">
                  <c:v>14.959334410474</c:v>
                </c:pt>
                <c:pt idx="3">
                  <c:v>42.817046091688347</c:v>
                </c:pt>
                <c:pt idx="4">
                  <c:v>14.181765894041867</c:v>
                </c:pt>
              </c:numCache>
            </c:numRef>
          </c:val>
          <c:extLst>
            <c:ext xmlns:c16="http://schemas.microsoft.com/office/drawing/2014/chart" uri="{C3380CC4-5D6E-409C-BE32-E72D297353CC}">
              <c16:uniqueId val="{00000001-6903-417E-B5E5-B726F76AAE52}"/>
            </c:ext>
          </c:extLst>
        </c:ser>
        <c:dLbls>
          <c:showLegendKey val="0"/>
          <c:showVal val="1"/>
          <c:showCatName val="0"/>
          <c:showSerName val="0"/>
          <c:showPercent val="0"/>
          <c:showBubbleSize val="0"/>
        </c:dLbls>
        <c:gapWidth val="150"/>
        <c:shape val="box"/>
        <c:axId val="735588504"/>
        <c:axId val="735584904"/>
        <c:axId val="0"/>
      </c:bar3DChart>
      <c:catAx>
        <c:axId val="735588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584904"/>
        <c:crosses val="autoZero"/>
        <c:auto val="1"/>
        <c:lblAlgn val="ctr"/>
        <c:lblOffset val="100"/>
        <c:noMultiLvlLbl val="0"/>
      </c:catAx>
      <c:valAx>
        <c:axId val="735584904"/>
        <c:scaling>
          <c:orientation val="minMax"/>
        </c:scaling>
        <c:delete val="1"/>
        <c:axPos val="l"/>
        <c:numFmt formatCode="General" sourceLinked="1"/>
        <c:majorTickMark val="none"/>
        <c:minorTickMark val="none"/>
        <c:tickLblPos val="nextTo"/>
        <c:crossAx val="735588504"/>
        <c:crosses val="autoZero"/>
        <c:crossBetween val="between"/>
      </c:valAx>
      <c:spPr>
        <a:noFill/>
        <a:ln>
          <a:noFill/>
        </a:ln>
        <a:effectLst/>
      </c:spPr>
    </c:plotArea>
    <c:legend>
      <c:legendPos val="r"/>
      <c:layout>
        <c:manualLayout>
          <c:xMode val="edge"/>
          <c:yMode val="edge"/>
          <c:x val="0.72470850736514658"/>
          <c:y val="0.46217883478458216"/>
          <c:w val="0.23056768828574797"/>
          <c:h val="0.301132000453890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Sum of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C3300"/>
          </a:solidFill>
          <a:ln>
            <a:noFill/>
          </a:ln>
          <a:effectLst/>
        </c:spPr>
      </c:pivotFmt>
      <c:pivotFmt>
        <c:idx val="6"/>
        <c:spPr>
          <a:solidFill>
            <a:srgbClr val="008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9933"/>
          </a:solidFill>
          <a:ln>
            <a:noFill/>
          </a:ln>
          <a:effectLst/>
        </c:spP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pivotFmt>
      <c:pivotFmt>
        <c:idx val="12"/>
        <c:spPr>
          <a:solidFill>
            <a:srgbClr val="CC3300"/>
          </a:solidFill>
          <a:ln>
            <a:noFill/>
          </a:ln>
          <a:effectLst/>
        </c:spPr>
      </c:pivotFmt>
      <c:pivotFmt>
        <c:idx val="13"/>
        <c:spPr>
          <a:solidFill>
            <a:srgbClr val="FFC000"/>
          </a:solidFill>
          <a:ln>
            <a:noFill/>
          </a:ln>
          <a:effectLst/>
        </c:spPr>
      </c:pivotFmt>
      <c:pivotFmt>
        <c:idx val="14"/>
        <c:spPr>
          <a:solidFill>
            <a:srgbClr val="008000"/>
          </a:solidFill>
          <a:ln>
            <a:noFill/>
          </a:ln>
          <a:effectLst/>
        </c:spPr>
      </c:pivotFmt>
      <c:pivotFmt>
        <c:idx val="15"/>
        <c:spPr>
          <a:solidFill>
            <a:srgbClr val="FF9933"/>
          </a:solidFill>
          <a:ln>
            <a:noFill/>
          </a:ln>
          <a:effectLst/>
        </c:spPr>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pivotFmt>
      <c:pivotFmt>
        <c:idx val="18"/>
        <c:spPr>
          <a:solidFill>
            <a:srgbClr val="CC3300"/>
          </a:solidFill>
          <a:ln>
            <a:noFill/>
          </a:ln>
          <a:effectLst/>
        </c:spPr>
      </c:pivotFmt>
      <c:pivotFmt>
        <c:idx val="19"/>
        <c:spPr>
          <a:solidFill>
            <a:srgbClr val="FFC000"/>
          </a:solidFill>
          <a:ln>
            <a:noFill/>
          </a:ln>
          <a:effectLst/>
        </c:spPr>
      </c:pivotFmt>
      <c:pivotFmt>
        <c:idx val="20"/>
        <c:spPr>
          <a:solidFill>
            <a:srgbClr val="008000"/>
          </a:solidFill>
          <a:ln>
            <a:noFill/>
          </a:ln>
          <a:effectLst/>
        </c:spPr>
      </c:pivotFmt>
      <c:pivotFmt>
        <c:idx val="21"/>
        <c:spPr>
          <a:solidFill>
            <a:srgbClr val="FF9933"/>
          </a:solidFill>
          <a:ln>
            <a:noFill/>
          </a:ln>
          <a:effectLst/>
        </c:spPr>
      </c:pivotFmt>
    </c:pivotFmts>
    <c:plotArea>
      <c:layout>
        <c:manualLayout>
          <c:layoutTarget val="inner"/>
          <c:xMode val="edge"/>
          <c:yMode val="edge"/>
          <c:x val="0.13981021603068847"/>
          <c:y val="0.18728002446296152"/>
          <c:w val="0.83267258572040592"/>
          <c:h val="0.6768695053894962"/>
        </c:manualLayout>
      </c:layout>
      <c:barChart>
        <c:barDir val="col"/>
        <c:grouping val="clustered"/>
        <c:varyColors val="0"/>
        <c:ser>
          <c:idx val="0"/>
          <c:order val="0"/>
          <c:tx>
            <c:v>Total</c:v>
          </c:tx>
          <c:spPr>
            <a:solidFill>
              <a:schemeClr val="accent6"/>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9F1E-4117-B72E-BE1E6CB14FA9}"/>
              </c:ext>
            </c:extLst>
          </c:dPt>
          <c:dPt>
            <c:idx val="1"/>
            <c:invertIfNegative val="0"/>
            <c:bubble3D val="0"/>
            <c:spPr>
              <a:solidFill>
                <a:srgbClr val="CC3300"/>
              </a:solidFill>
              <a:ln>
                <a:noFill/>
              </a:ln>
              <a:effectLst/>
            </c:spPr>
            <c:extLst>
              <c:ext xmlns:c16="http://schemas.microsoft.com/office/drawing/2014/chart" uri="{C3380CC4-5D6E-409C-BE32-E72D297353CC}">
                <c16:uniqueId val="{00000003-9F1E-4117-B72E-BE1E6CB14FA9}"/>
              </c:ext>
            </c:extLst>
          </c:dPt>
          <c:dPt>
            <c:idx val="2"/>
            <c:invertIfNegative val="0"/>
            <c:bubble3D val="0"/>
            <c:spPr>
              <a:solidFill>
                <a:srgbClr val="FFC000"/>
              </a:solidFill>
              <a:ln>
                <a:noFill/>
              </a:ln>
              <a:effectLst/>
            </c:spPr>
            <c:extLst>
              <c:ext xmlns:c16="http://schemas.microsoft.com/office/drawing/2014/chart" uri="{C3380CC4-5D6E-409C-BE32-E72D297353CC}">
                <c16:uniqueId val="{00000005-9F1E-4117-B72E-BE1E6CB14FA9}"/>
              </c:ext>
            </c:extLst>
          </c:dPt>
          <c:dPt>
            <c:idx val="3"/>
            <c:invertIfNegative val="0"/>
            <c:bubble3D val="0"/>
            <c:spPr>
              <a:solidFill>
                <a:srgbClr val="008000"/>
              </a:solidFill>
              <a:ln>
                <a:noFill/>
              </a:ln>
              <a:effectLst/>
            </c:spPr>
            <c:extLst>
              <c:ext xmlns:c16="http://schemas.microsoft.com/office/drawing/2014/chart" uri="{C3380CC4-5D6E-409C-BE32-E72D297353CC}">
                <c16:uniqueId val="{00000007-9F1E-4117-B72E-BE1E6CB14FA9}"/>
              </c:ext>
            </c:extLst>
          </c:dPt>
          <c:dPt>
            <c:idx val="4"/>
            <c:invertIfNegative val="0"/>
            <c:bubble3D val="0"/>
            <c:spPr>
              <a:solidFill>
                <a:srgbClr val="FF9933"/>
              </a:solidFill>
              <a:ln>
                <a:noFill/>
              </a:ln>
              <a:effectLst/>
            </c:spPr>
            <c:extLst>
              <c:ext xmlns:c16="http://schemas.microsoft.com/office/drawing/2014/chart" uri="{C3380CC4-5D6E-409C-BE32-E72D297353CC}">
                <c16:uniqueId val="{00000009-9F1E-4117-B72E-BE1E6CB14FA9}"/>
              </c:ext>
            </c:extLst>
          </c:dPt>
          <c:cat>
            <c:strLit>
              <c:ptCount val="5"/>
              <c:pt idx="0">
                <c:v>Channel Partners</c:v>
              </c:pt>
              <c:pt idx="1">
                <c:v>Enterprise</c:v>
              </c:pt>
              <c:pt idx="2">
                <c:v>Midmarket</c:v>
              </c:pt>
              <c:pt idx="3">
                <c:v>Shoping Mall</c:v>
              </c:pt>
              <c:pt idx="4">
                <c:v>Small Business</c:v>
              </c:pt>
            </c:strLit>
          </c:cat>
          <c:val>
            <c:numLit>
              <c:formatCode>General</c:formatCode>
              <c:ptCount val="5"/>
              <c:pt idx="0">
                <c:v>113806282.98499995</c:v>
              </c:pt>
              <c:pt idx="1">
                <c:v>68269244.691449985</c:v>
              </c:pt>
              <c:pt idx="2">
                <c:v>106992237.58212501</c:v>
              </c:pt>
              <c:pt idx="3">
                <c:v>191280147.9104999</c:v>
              </c:pt>
              <c:pt idx="4">
                <c:v>80637121.166000009</c:v>
              </c:pt>
            </c:numLit>
          </c:val>
          <c:extLst>
            <c:ext xmlns:c16="http://schemas.microsoft.com/office/drawing/2014/chart" uri="{C3380CC4-5D6E-409C-BE32-E72D297353CC}">
              <c16:uniqueId val="{0000000A-9F1E-4117-B72E-BE1E6CB14FA9}"/>
            </c:ext>
          </c:extLst>
        </c:ser>
        <c:dLbls>
          <c:showLegendKey val="0"/>
          <c:showVal val="0"/>
          <c:showCatName val="0"/>
          <c:showSerName val="0"/>
          <c:showPercent val="0"/>
          <c:showBubbleSize val="0"/>
        </c:dLbls>
        <c:gapWidth val="219"/>
        <c:overlap val="-27"/>
        <c:axId val="431476511"/>
        <c:axId val="431487551"/>
      </c:barChart>
      <c:catAx>
        <c:axId val="4314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31487551"/>
        <c:crosses val="autoZero"/>
        <c:auto val="1"/>
        <c:lblAlgn val="ctr"/>
        <c:lblOffset val="100"/>
        <c:noMultiLvlLbl val="0"/>
      </c:catAx>
      <c:valAx>
        <c:axId val="43148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31476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TOTAL SALES in 2021 </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3"/>
          </a:solidFill>
          <a:ln w="19050">
            <a:solidFill>
              <a:schemeClr val="lt1"/>
            </a:solidFill>
          </a:ln>
          <a:effectLst/>
        </c:spPr>
      </c:pivotFmt>
      <c:pivotFmt>
        <c:idx val="18"/>
        <c:spPr>
          <a:solidFill>
            <a:schemeClr val="accent4"/>
          </a:solidFill>
          <a:ln w="19050">
            <a:solidFill>
              <a:schemeClr val="lt1"/>
            </a:solidFill>
          </a:ln>
          <a:effectLst/>
        </c:spPr>
      </c:pivotFmt>
      <c:pivotFmt>
        <c:idx val="19"/>
        <c:spPr>
          <a:solidFill>
            <a:schemeClr val="accent5"/>
          </a:solidFill>
          <a:ln w="19050">
            <a:solidFill>
              <a:schemeClr val="lt1"/>
            </a:solidFill>
          </a:ln>
          <a:effectLst/>
        </c:spPr>
      </c:pivotFmt>
      <c:pivotFmt>
        <c:idx val="20"/>
        <c:marker>
          <c:symbol val="none"/>
        </c:marker>
        <c:dLbl>
          <c:idx val="0"/>
          <c:delete val="1"/>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marker>
          <c:symbol val="none"/>
        </c:marker>
        <c:dLbl>
          <c:idx val="0"/>
          <c:delete val="1"/>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marker>
          <c:symbol val="none"/>
        </c:marker>
        <c:dLbl>
          <c:idx val="0"/>
          <c:delete val="1"/>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marker>
          <c:symbol val="none"/>
        </c:marker>
        <c:dLbl>
          <c:idx val="0"/>
          <c:delete val="1"/>
          <c:extLst>
            <c:ext xmlns:c15="http://schemas.microsoft.com/office/drawing/2012/chart" uri="{CE6537A1-D6FC-4f65-9D91-7224C49458BB}"/>
          </c:extLst>
        </c:dLbl>
      </c:pivotFmt>
      <c:pivotFmt>
        <c:idx val="39"/>
      </c:pivotFmt>
      <c:pivotFmt>
        <c:idx val="40"/>
      </c:pivotFmt>
      <c:pivotFmt>
        <c:idx val="41"/>
      </c:pivotFmt>
      <c:pivotFmt>
        <c:idx val="42"/>
      </c:pivotFmt>
      <c:pivotFmt>
        <c:idx val="43"/>
      </c:pivotFmt>
      <c:pivotFmt>
        <c:idx val="44"/>
        <c:marker>
          <c:symbol val="none"/>
        </c:marker>
        <c:dLbl>
          <c:idx val="0"/>
          <c:delete val="1"/>
          <c:extLst>
            <c:ext xmlns:c15="http://schemas.microsoft.com/office/drawing/2012/chart" uri="{CE6537A1-D6FC-4f65-9D91-7224C49458BB}"/>
          </c:extLst>
        </c:dLbl>
      </c:pivotFmt>
      <c:pivotFmt>
        <c:idx val="45"/>
      </c:pivotFmt>
      <c:pivotFmt>
        <c:idx val="46"/>
      </c:pivotFmt>
      <c:pivotFmt>
        <c:idx val="47"/>
      </c:pivotFmt>
      <c:pivotFmt>
        <c:idx val="48"/>
      </c:pivotFmt>
      <c:pivotFmt>
        <c:idx val="49"/>
      </c:pivotFmt>
      <c:pivotFmt>
        <c:idx val="50"/>
        <c:marker>
          <c:symbol val="none"/>
        </c:marker>
        <c:dLbl>
          <c:idx val="0"/>
          <c:spPr>
            <a:noFill/>
            <a:ln>
              <a:noFill/>
            </a:ln>
            <a:effectLst/>
          </c:spPr>
          <c:txPr>
            <a:bodyPr wrap="square" lIns="38100" tIns="19050" rIns="38100" bIns="19050" anchor="ctr">
              <a:spAutoFit/>
            </a:bodyPr>
            <a:lstStyle/>
            <a:p>
              <a:pPr>
                <a:defRPr sz="1600" b="1"/>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2021</c:v>
          </c:tx>
          <c:dPt>
            <c:idx val="0"/>
            <c:bubble3D val="0"/>
            <c:extLst>
              <c:ext xmlns:c16="http://schemas.microsoft.com/office/drawing/2014/chart" uri="{C3380CC4-5D6E-409C-BE32-E72D297353CC}">
                <c16:uniqueId val="{00000000-BAD7-4235-AF28-289515041B5D}"/>
              </c:ext>
            </c:extLst>
          </c:dPt>
          <c:dPt>
            <c:idx val="1"/>
            <c:bubble3D val="0"/>
            <c:extLst>
              <c:ext xmlns:c16="http://schemas.microsoft.com/office/drawing/2014/chart" uri="{C3380CC4-5D6E-409C-BE32-E72D297353CC}">
                <c16:uniqueId val="{00000001-BAD7-4235-AF28-289515041B5D}"/>
              </c:ext>
            </c:extLst>
          </c:dPt>
          <c:dPt>
            <c:idx val="2"/>
            <c:bubble3D val="0"/>
            <c:extLst>
              <c:ext xmlns:c16="http://schemas.microsoft.com/office/drawing/2014/chart" uri="{C3380CC4-5D6E-409C-BE32-E72D297353CC}">
                <c16:uniqueId val="{00000002-BAD7-4235-AF28-289515041B5D}"/>
              </c:ext>
            </c:extLst>
          </c:dPt>
          <c:dPt>
            <c:idx val="3"/>
            <c:bubble3D val="0"/>
            <c:extLst>
              <c:ext xmlns:c16="http://schemas.microsoft.com/office/drawing/2014/chart" uri="{C3380CC4-5D6E-409C-BE32-E72D297353CC}">
                <c16:uniqueId val="{00000003-BAD7-4235-AF28-289515041B5D}"/>
              </c:ext>
            </c:extLst>
          </c:dPt>
          <c:dPt>
            <c:idx val="4"/>
            <c:bubble3D val="0"/>
            <c:extLst>
              <c:ext xmlns:c16="http://schemas.microsoft.com/office/drawing/2014/chart" uri="{C3380CC4-5D6E-409C-BE32-E72D297353CC}">
                <c16:uniqueId val="{00000004-BAD7-4235-AF28-289515041B5D}"/>
              </c:ext>
            </c:extLst>
          </c:dPt>
          <c:dLbls>
            <c:spPr>
              <a:noFill/>
              <a:ln>
                <a:noFill/>
              </a:ln>
              <a:effectLst/>
            </c:spPr>
            <c:txPr>
              <a:bodyPr wrap="square" lIns="38100" tIns="19050" rIns="38100" bIns="19050" anchor="ctr">
                <a:spAutoFit/>
              </a:bodyPr>
              <a:lstStyle/>
              <a:p>
                <a:pPr>
                  <a:defRPr sz="1600" b="1"/>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Channel Partners</c:v>
              </c:pt>
              <c:pt idx="1">
                <c:v>Enterprise</c:v>
              </c:pt>
              <c:pt idx="2">
                <c:v>Midmarket</c:v>
              </c:pt>
              <c:pt idx="3">
                <c:v>Shoping Mall</c:v>
              </c:pt>
              <c:pt idx="4">
                <c:v>Small Business</c:v>
              </c:pt>
            </c:strLit>
          </c:cat>
          <c:val>
            <c:numLit>
              <c:formatCode>General</c:formatCode>
              <c:ptCount val="5"/>
              <c:pt idx="0">
                <c:v>224228523.09249997</c:v>
              </c:pt>
              <c:pt idx="1">
                <c:v>248267732.39749995</c:v>
              </c:pt>
              <c:pt idx="2">
                <c:v>232978552.9025</c:v>
              </c:pt>
              <c:pt idx="3">
                <c:v>644174444.27500021</c:v>
              </c:pt>
              <c:pt idx="4">
                <c:v>222515541.22000003</c:v>
              </c:pt>
            </c:numLit>
          </c:val>
          <c:extLst>
            <c:ext xmlns:c16="http://schemas.microsoft.com/office/drawing/2014/chart" uri="{C3380CC4-5D6E-409C-BE32-E72D297353CC}">
              <c16:uniqueId val="{00000005-BAD7-4235-AF28-289515041B5D}"/>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9748643152241974"/>
          <c:y val="0.31936433222860244"/>
          <c:w val="0.2822407220848776"/>
          <c:h val="0.6259017179739191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Gross 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140949446.34999999</c:v>
              </c:pt>
              <c:pt idx="1">
                <c:v>113369525.80000003</c:v>
              </c:pt>
              <c:pt idx="2">
                <c:v>106900898.30000001</c:v>
              </c:pt>
              <c:pt idx="3">
                <c:v>156106125.89999995</c:v>
              </c:pt>
              <c:pt idx="4">
                <c:v>105303255.60000001</c:v>
              </c:pt>
              <c:pt idx="5">
                <c:v>211174092.29999998</c:v>
              </c:pt>
              <c:pt idx="6">
                <c:v>142617886.40000004</c:v>
              </c:pt>
              <c:pt idx="7">
                <c:v>126227998.69999999</c:v>
              </c:pt>
              <c:pt idx="8">
                <c:v>217165620.70000002</c:v>
              </c:pt>
              <c:pt idx="9">
                <c:v>405803219.69999999</c:v>
              </c:pt>
              <c:pt idx="10">
                <c:v>243944779.90000004</c:v>
              </c:pt>
              <c:pt idx="11">
                <c:v>313251805.00000012</c:v>
              </c:pt>
            </c:numLit>
          </c:val>
          <c:smooth val="0"/>
          <c:extLst>
            <c:ext xmlns:c16="http://schemas.microsoft.com/office/drawing/2014/chart" uri="{C3380CC4-5D6E-409C-BE32-E72D297353CC}">
              <c16:uniqueId val="{00000000-F41B-4184-885D-ADEDDC0D7042}"/>
            </c:ext>
          </c:extLst>
        </c:ser>
        <c:dLbls>
          <c:showLegendKey val="0"/>
          <c:showVal val="0"/>
          <c:showCatName val="0"/>
          <c:showSerName val="0"/>
          <c:showPercent val="0"/>
          <c:showBubbleSize val="0"/>
        </c:dLbls>
        <c:marker val="1"/>
        <c:smooth val="0"/>
        <c:axId val="452723039"/>
        <c:axId val="452719679"/>
      </c:lineChart>
      <c:catAx>
        <c:axId val="4527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19679"/>
        <c:crosses val="autoZero"/>
        <c:auto val="1"/>
        <c:lblAlgn val="ctr"/>
        <c:lblOffset val="100"/>
        <c:noMultiLvlLbl val="0"/>
      </c:catAx>
      <c:valAx>
        <c:axId val="45271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23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Total Sales in 2020</a:t>
            </a:r>
          </a:p>
        </c:rich>
      </c:tx>
      <c:layout>
        <c:manualLayout>
          <c:xMode val="edge"/>
          <c:yMode val="edge"/>
          <c:x val="0.32536499607101466"/>
          <c:y val="9.3851622418136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manualLayout>
          <c:layoutTarget val="inner"/>
          <c:xMode val="edge"/>
          <c:yMode val="edge"/>
          <c:x val="0.14839098064808279"/>
          <c:y val="0.32784230051857427"/>
          <c:w val="0.4294942929824328"/>
          <c:h val="0.5795673767303330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45-432E-8019-8C7FB52176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45-432E-8019-8C7FB52176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45-432E-8019-8C7FB52176B1}"/>
              </c:ext>
            </c:extLst>
          </c:dPt>
          <c:dPt>
            <c:idx val="3"/>
            <c:bubble3D val="0"/>
            <c:explosion val="1"/>
            <c:spPr>
              <a:solidFill>
                <a:schemeClr val="accent4"/>
              </a:solidFill>
              <a:ln w="19050">
                <a:solidFill>
                  <a:schemeClr val="lt1"/>
                </a:solidFill>
              </a:ln>
              <a:effectLst/>
            </c:spPr>
            <c:extLst>
              <c:ext xmlns:c16="http://schemas.microsoft.com/office/drawing/2014/chart" uri="{C3380CC4-5D6E-409C-BE32-E72D297353CC}">
                <c16:uniqueId val="{00000007-2E45-432E-8019-8C7FB52176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45-432E-8019-8C7FB52176B1}"/>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Channel Partners</c:v>
              </c:pt>
              <c:pt idx="1">
                <c:v>Enterprise</c:v>
              </c:pt>
              <c:pt idx="2">
                <c:v>Midmarket</c:v>
              </c:pt>
              <c:pt idx="3">
                <c:v>Shoping Mall</c:v>
              </c:pt>
              <c:pt idx="4">
                <c:v>Small Business</c:v>
              </c:pt>
            </c:strLit>
          </c:cat>
          <c:val>
            <c:numLit>
              <c:formatCode>General</c:formatCode>
              <c:ptCount val="5"/>
              <c:pt idx="0">
                <c:v>60287184.370000012</c:v>
              </c:pt>
              <c:pt idx="1">
                <c:v>62047016.20000001</c:v>
              </c:pt>
              <c:pt idx="2">
                <c:v>72713554.475000009</c:v>
              </c:pt>
              <c:pt idx="3">
                <c:v>225280773.49999997</c:v>
              </c:pt>
              <c:pt idx="4">
                <c:v>65474177.230000012</c:v>
              </c:pt>
            </c:numLit>
          </c:val>
          <c:extLst>
            <c:ext xmlns:c16="http://schemas.microsoft.com/office/drawing/2014/chart" uri="{C3380CC4-5D6E-409C-BE32-E72D297353CC}">
              <c16:uniqueId val="{0000000A-2E45-432E-8019-8C7FB52176B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089244506130531"/>
          <c:y val="0.33928119107881066"/>
          <c:w val="0.30767896860807376"/>
          <c:h val="0.454773834124536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SALES</a:t>
            </a:r>
            <a:r>
              <a:rPr lang="en-IN" sz="1600" b="1" baseline="0"/>
              <a:t> BY PRODUCTS</a:t>
            </a:r>
            <a:endParaRPr lang="en-IN" sz="1600" b="1"/>
          </a:p>
        </c:rich>
      </c:tx>
      <c:layout>
        <c:manualLayout>
          <c:xMode val="edge"/>
          <c:yMode val="edge"/>
          <c:x val="0.37104901458323625"/>
          <c:y val="8.06014797978431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8000"/>
          </a:solidFill>
          <a:ln>
            <a:noFill/>
          </a:ln>
          <a:effectLst/>
        </c:spPr>
      </c:pivotFmt>
      <c:pivotFmt>
        <c:idx val="4"/>
        <c:spPr>
          <a:solidFill>
            <a:srgbClr val="FFC000"/>
          </a:solidFill>
          <a:ln>
            <a:noFill/>
          </a:ln>
          <a:effectLst/>
        </c:spPr>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8000"/>
          </a:solidFill>
          <a:ln>
            <a:noFill/>
          </a:ln>
          <a:effectLst/>
        </c:spPr>
      </c:pivotFmt>
      <c:pivotFmt>
        <c:idx val="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8000"/>
          </a:solidFill>
          <a:ln>
            <a:noFill/>
          </a:ln>
          <a:effectLst/>
        </c:spPr>
      </c:pivotFmt>
    </c:pivotFmts>
    <c:plotArea>
      <c:layout>
        <c:manualLayout>
          <c:layoutTarget val="inner"/>
          <c:xMode val="edge"/>
          <c:yMode val="edge"/>
          <c:x val="0.43320093494230383"/>
          <c:y val="0.23616665614392707"/>
          <c:w val="0.4723545559024056"/>
          <c:h val="0.58471782355618829"/>
        </c:manualLayout>
      </c:layout>
      <c:barChart>
        <c:barDir val="bar"/>
        <c:grouping val="clustered"/>
        <c:varyColors val="0"/>
        <c:ser>
          <c:idx val="0"/>
          <c:order val="0"/>
          <c:tx>
            <c:v>Total</c:v>
          </c:tx>
          <c:spPr>
            <a:solidFill>
              <a:srgbClr val="FFC000"/>
            </a:solidFill>
            <a:ln>
              <a:noFill/>
            </a:ln>
            <a:effectLst/>
          </c:spPr>
          <c:invertIfNegative val="0"/>
          <c:dPt>
            <c:idx val="1"/>
            <c:invertIfNegative val="0"/>
            <c:bubble3D val="0"/>
            <c:spPr>
              <a:solidFill>
                <a:srgbClr val="008000"/>
              </a:solidFill>
              <a:ln>
                <a:noFill/>
              </a:ln>
              <a:effectLst/>
            </c:spPr>
            <c:extLst>
              <c:ext xmlns:c16="http://schemas.microsoft.com/office/drawing/2014/chart" uri="{C3380CC4-5D6E-409C-BE32-E72D297353CC}">
                <c16:uniqueId val="{00000001-9EE9-4B2E-A666-ED8A7048420F}"/>
              </c:ext>
            </c:extLst>
          </c:dPt>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15419.800000000003</c:v>
              </c:pt>
              <c:pt idx="1">
                <c:v>33823.94999999999</c:v>
              </c:pt>
              <c:pt idx="2">
                <c:v>15531.499999999996</c:v>
              </c:pt>
              <c:pt idx="3">
                <c:v>16242.45</c:v>
              </c:pt>
              <c:pt idx="4">
                <c:v>14684.600000000004</c:v>
              </c:pt>
              <c:pt idx="5">
                <c:v>16878.300000000003</c:v>
              </c:pt>
            </c:numLit>
          </c:val>
          <c:extLst>
            <c:ext xmlns:c16="http://schemas.microsoft.com/office/drawing/2014/chart" uri="{C3380CC4-5D6E-409C-BE32-E72D297353CC}">
              <c16:uniqueId val="{00000002-9EE9-4B2E-A666-ED8A7048420F}"/>
            </c:ext>
          </c:extLst>
        </c:ser>
        <c:dLbls>
          <c:showLegendKey val="0"/>
          <c:showVal val="0"/>
          <c:showCatName val="0"/>
          <c:showSerName val="0"/>
          <c:showPercent val="0"/>
          <c:showBubbleSize val="0"/>
        </c:dLbls>
        <c:gapWidth val="182"/>
        <c:axId val="1364139744"/>
        <c:axId val="1484038592"/>
      </c:barChart>
      <c:catAx>
        <c:axId val="136413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84038592"/>
        <c:crosses val="autoZero"/>
        <c:auto val="1"/>
        <c:lblAlgn val="ctr"/>
        <c:lblOffset val="100"/>
        <c:noMultiLvlLbl val="0"/>
      </c:catAx>
      <c:valAx>
        <c:axId val="1484038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13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SUM</a:t>
            </a:r>
            <a:r>
              <a:rPr lang="en-IN" sz="1600" b="1" baseline="0"/>
              <a:t> OF SALES V/S SUM OF MANUFACTURING PRICE</a:t>
            </a:r>
            <a:endParaRPr lang="en-IN" sz="1600" b="1"/>
          </a:p>
        </c:rich>
      </c:tx>
      <c:layout>
        <c:manualLayout>
          <c:xMode val="edge"/>
          <c:yMode val="edge"/>
          <c:x val="0.1880566308392479"/>
          <c:y val="9.69219238474669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341581677596821"/>
          <c:y val="0.18738488377849208"/>
          <c:w val="0.82616132312217316"/>
          <c:h val="0.70420773950487459"/>
        </c:manualLayout>
      </c:layout>
      <c:bar3DChart>
        <c:barDir val="col"/>
        <c:grouping val="clustered"/>
        <c:varyColors val="0"/>
        <c:ser>
          <c:idx val="0"/>
          <c:order val="0"/>
          <c:tx>
            <c:v>Sum of  Sales</c:v>
          </c:tx>
          <c:spPr>
            <a:solidFill>
              <a:schemeClr val="accent1"/>
            </a:solidFill>
            <a:ln>
              <a:noFill/>
            </a:ln>
            <a:effectLst/>
            <a:sp3d/>
          </c:spPr>
          <c:invertIfNegative val="0"/>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209798325.01250008</c:v>
              </c:pt>
              <c:pt idx="1">
                <c:v>611195888.67749965</c:v>
              </c:pt>
              <c:pt idx="2">
                <c:v>277733562.6275</c:v>
              </c:pt>
              <c:pt idx="3">
                <c:v>482982177.39999992</c:v>
              </c:pt>
              <c:pt idx="4">
                <c:v>122882379.42000008</c:v>
              </c:pt>
              <c:pt idx="5">
                <c:v>353375166.5250001</c:v>
              </c:pt>
            </c:numLit>
          </c:val>
          <c:extLst>
            <c:ext xmlns:c16="http://schemas.microsoft.com/office/drawing/2014/chart" uri="{C3380CC4-5D6E-409C-BE32-E72D297353CC}">
              <c16:uniqueId val="{00000000-C6B1-444C-9EC7-2DE8F31FCC4A}"/>
            </c:ext>
          </c:extLst>
        </c:ser>
        <c:ser>
          <c:idx val="1"/>
          <c:order val="1"/>
          <c:tx>
            <c:v>Sum of Manufacturing Price</c:v>
          </c:tx>
          <c:spPr>
            <a:solidFill>
              <a:schemeClr val="accent2"/>
            </a:solidFill>
            <a:ln>
              <a:noFill/>
            </a:ln>
            <a:effectLst/>
            <a:sp3d/>
          </c:spPr>
          <c:invertIfNegative val="0"/>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836944.20000000135</c:v>
              </c:pt>
              <c:pt idx="1">
                <c:v>2423878.799999991</c:v>
              </c:pt>
              <c:pt idx="2">
                <c:v>1127943.6000000008</c:v>
              </c:pt>
              <c:pt idx="3">
                <c:v>2157546</c:v>
              </c:pt>
              <c:pt idx="4">
                <c:v>518884.20000000088</c:v>
              </c:pt>
              <c:pt idx="5">
                <c:v>1519242</c:v>
              </c:pt>
            </c:numLit>
          </c:val>
          <c:extLst>
            <c:ext xmlns:c16="http://schemas.microsoft.com/office/drawing/2014/chart" uri="{C3380CC4-5D6E-409C-BE32-E72D297353CC}">
              <c16:uniqueId val="{00000001-C6B1-444C-9EC7-2DE8F31FCC4A}"/>
            </c:ext>
          </c:extLst>
        </c:ser>
        <c:dLbls>
          <c:showLegendKey val="0"/>
          <c:showVal val="0"/>
          <c:showCatName val="0"/>
          <c:showSerName val="0"/>
          <c:showPercent val="0"/>
          <c:showBubbleSize val="0"/>
        </c:dLbls>
        <c:gapWidth val="150"/>
        <c:shape val="box"/>
        <c:axId val="1560573440"/>
        <c:axId val="1560575840"/>
        <c:axId val="0"/>
      </c:bar3DChart>
      <c:catAx>
        <c:axId val="1560573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575840"/>
        <c:crosses val="autoZero"/>
        <c:auto val="1"/>
        <c:lblAlgn val="ctr"/>
        <c:lblOffset val="100"/>
        <c:noMultiLvlLbl val="0"/>
      </c:catAx>
      <c:valAx>
        <c:axId val="156057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573440"/>
        <c:crosses val="autoZero"/>
        <c:crossBetween val="between"/>
      </c:valAx>
      <c:spPr>
        <a:noFill/>
        <a:ln>
          <a:noFill/>
        </a:ln>
        <a:effectLst/>
      </c:spPr>
    </c:plotArea>
    <c:legend>
      <c:legendPos val="r"/>
      <c:layout>
        <c:manualLayout>
          <c:xMode val="edge"/>
          <c:yMode val="edge"/>
          <c:x val="0.7290907618274326"/>
          <c:y val="0.18823770807150736"/>
          <c:w val="0.25379471203631249"/>
          <c:h val="0.17473674911157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by Its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24-4248-BB5B-B4A4DD06E4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24-4248-BB5B-B4A4DD06E4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24-4248-BB5B-B4A4DD06E4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24-4248-BB5B-B4A4DD06E4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24-4248-BB5B-B4A4DD06E4D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F24-4248-BB5B-B4A4DD06E4D2}"/>
              </c:ext>
            </c:extLst>
          </c:dPt>
          <c:cat>
            <c:strLit>
              <c:ptCount val="6"/>
              <c:pt idx="0">
                <c:v>Realme 8</c:v>
              </c:pt>
              <c:pt idx="1">
                <c:v>Realme 8 Pro</c:v>
              </c:pt>
              <c:pt idx="2">
                <c:v>Samsung Galaxy F62</c:v>
              </c:pt>
              <c:pt idx="3">
                <c:v>Vivo V17 Pro</c:v>
              </c:pt>
              <c:pt idx="4">
                <c:v>Xiaomi Redmi 9i 128GB</c:v>
              </c:pt>
              <c:pt idx="5">
                <c:v>Xiaomi Redmi K20 Pro 6GB</c:v>
              </c:pt>
            </c:strLit>
          </c:cat>
          <c:val>
            <c:numLit>
              <c:formatCode>General</c:formatCode>
              <c:ptCount val="6"/>
              <c:pt idx="0">
                <c:v>57535033.825349994</c:v>
              </c:pt>
              <c:pt idx="1">
                <c:v>167541246.51879996</c:v>
              </c:pt>
              <c:pt idx="2">
                <c:v>76341377.240275025</c:v>
              </c:pt>
              <c:pt idx="3">
                <c:v>126593591.75224997</c:v>
              </c:pt>
              <c:pt idx="4">
                <c:v>34190096.855150007</c:v>
              </c:pt>
              <c:pt idx="5">
                <c:v>98783688.143250033</c:v>
              </c:pt>
            </c:numLit>
          </c:val>
          <c:extLst>
            <c:ext xmlns:c16="http://schemas.microsoft.com/office/drawing/2014/chart" uri="{C3380CC4-5D6E-409C-BE32-E72D297353CC}">
              <c16:uniqueId val="{0000000C-BF24-4248-BB5B-B4A4DD06E4D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'by Disha'!$A$20:$A$37</c:f>
              <c:strCache>
                <c:ptCount val="18"/>
                <c:pt idx="0">
                  <c:v>Andhra Pradesh</c:v>
                </c:pt>
                <c:pt idx="1">
                  <c:v>Bihar</c:v>
                </c:pt>
                <c:pt idx="2">
                  <c:v>Chhattisgarh</c:v>
                </c:pt>
                <c:pt idx="3">
                  <c:v>Gujarat</c:v>
                </c:pt>
                <c:pt idx="4">
                  <c:v>Haryana</c:v>
                </c:pt>
                <c:pt idx="5">
                  <c:v>Jharkhand</c:v>
                </c:pt>
                <c:pt idx="6">
                  <c:v>Karnataka</c:v>
                </c:pt>
                <c:pt idx="7">
                  <c:v>Kerala</c:v>
                </c:pt>
                <c:pt idx="8">
                  <c:v>Madhya Pradesh</c:v>
                </c:pt>
                <c:pt idx="9">
                  <c:v>Maharashtra </c:v>
                </c:pt>
                <c:pt idx="10">
                  <c:v>Odisha</c:v>
                </c:pt>
                <c:pt idx="11">
                  <c:v>Punjab</c:v>
                </c:pt>
                <c:pt idx="12">
                  <c:v>Rajasthan</c:v>
                </c:pt>
                <c:pt idx="13">
                  <c:v>Tamil Nadu</c:v>
                </c:pt>
                <c:pt idx="14">
                  <c:v>Telangana</c:v>
                </c:pt>
                <c:pt idx="15">
                  <c:v>Uttar Pradesh</c:v>
                </c:pt>
                <c:pt idx="16">
                  <c:v>Uttarakhand</c:v>
                </c:pt>
                <c:pt idx="17">
                  <c:v>West Bengal</c:v>
                </c:pt>
              </c:strCache>
            </c:strRef>
          </c:cat>
          <c:val>
            <c:numLit>
              <c:formatCode>General</c:formatCode>
              <c:ptCount val="8"/>
              <c:pt idx="0">
                <c:v>1633.2000000000003</c:v>
              </c:pt>
              <c:pt idx="1">
                <c:v>570.29999999999995</c:v>
              </c:pt>
              <c:pt idx="2">
                <c:v>3307.8</c:v>
              </c:pt>
              <c:pt idx="3">
                <c:v>1354.7</c:v>
              </c:pt>
              <c:pt idx="4">
                <c:v>1974.1999999999998</c:v>
              </c:pt>
              <c:pt idx="5">
                <c:v>1477.4</c:v>
              </c:pt>
              <c:pt idx="6">
                <c:v>1833.3</c:v>
              </c:pt>
              <c:pt idx="7">
                <c:v>2614.8000000000002</c:v>
              </c:pt>
            </c:numLit>
          </c:val>
          <c:extLst>
            <c:ext xmlns:c16="http://schemas.microsoft.com/office/drawing/2014/chart" uri="{C3380CC4-5D6E-409C-BE32-E72D297353CC}">
              <c16:uniqueId val="{00000000-4A22-4B88-B522-B51523BFBEE1}"/>
            </c:ext>
          </c:extLst>
        </c:ser>
        <c:dLbls>
          <c:showLegendKey val="0"/>
          <c:showVal val="0"/>
          <c:showCatName val="0"/>
          <c:showSerName val="0"/>
          <c:showPercent val="0"/>
          <c:showBubbleSize val="0"/>
        </c:dLbls>
        <c:gapWidth val="65"/>
        <c:shape val="box"/>
        <c:axId val="422110863"/>
        <c:axId val="593686319"/>
        <c:axId val="0"/>
      </c:bar3DChart>
      <c:catAx>
        <c:axId val="4221108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3686319"/>
        <c:crosses val="autoZero"/>
        <c:auto val="1"/>
        <c:lblAlgn val="ctr"/>
        <c:lblOffset val="100"/>
        <c:noMultiLvlLbl val="0"/>
      </c:catAx>
      <c:valAx>
        <c:axId val="593686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21108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09659374033367"/>
          <c:y val="2.6438121227626329E-2"/>
          <c:w val="0.73507208416990688"/>
          <c:h val="0.70980376550404123"/>
        </c:manualLayout>
      </c:layout>
      <c:barChart>
        <c:barDir val="col"/>
        <c:grouping val="clustered"/>
        <c:varyColors val="0"/>
        <c:ser>
          <c:idx val="0"/>
          <c:order val="0"/>
          <c:tx>
            <c:v>Total</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125990614.6075</c:v>
              </c:pt>
              <c:pt idx="1">
                <c:v>103851598.00500003</c:v>
              </c:pt>
              <c:pt idx="2">
                <c:v>95959060.210000008</c:v>
              </c:pt>
              <c:pt idx="3">
                <c:v>143436792.59999999</c:v>
              </c:pt>
              <c:pt idx="4">
                <c:v>93323211.110000029</c:v>
              </c:pt>
              <c:pt idx="5">
                <c:v>193870645.25000003</c:v>
              </c:pt>
              <c:pt idx="6">
                <c:v>127015009.72500001</c:v>
              </c:pt>
              <c:pt idx="7">
                <c:v>113849062.13000001</c:v>
              </c:pt>
              <c:pt idx="8">
                <c:v>196974952.91000003</c:v>
              </c:pt>
              <c:pt idx="9">
                <c:v>364320415.07999986</c:v>
              </c:pt>
              <c:pt idx="10">
                <c:v>215605029.98499998</c:v>
              </c:pt>
              <c:pt idx="11">
                <c:v>283771108.05000001</c:v>
              </c:pt>
            </c:numLit>
          </c:val>
          <c:extLst>
            <c:ext xmlns:c16="http://schemas.microsoft.com/office/drawing/2014/chart" uri="{C3380CC4-5D6E-409C-BE32-E72D297353CC}">
              <c16:uniqueId val="{00000000-026C-45D9-BD95-0D94B73A9506}"/>
            </c:ext>
          </c:extLst>
        </c:ser>
        <c:dLbls>
          <c:showLegendKey val="0"/>
          <c:showVal val="0"/>
          <c:showCatName val="0"/>
          <c:showSerName val="0"/>
          <c:showPercent val="0"/>
          <c:showBubbleSize val="0"/>
        </c:dLbls>
        <c:gapWidth val="219"/>
        <c:overlap val="-27"/>
        <c:axId val="659252495"/>
        <c:axId val="659254415"/>
      </c:barChart>
      <c:catAx>
        <c:axId val="659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254415"/>
        <c:crosses val="autoZero"/>
        <c:auto val="1"/>
        <c:lblAlgn val="ctr"/>
        <c:lblOffset val="100"/>
        <c:noMultiLvlLbl val="0"/>
      </c:catAx>
      <c:valAx>
        <c:axId val="65925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25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Disha!PivotTable2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sales of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Disha'!$B$48</c:f>
              <c:strCache>
                <c:ptCount val="1"/>
                <c:pt idx="0">
                  <c:v>Total</c:v>
                </c:pt>
              </c:strCache>
            </c:strRef>
          </c:tx>
          <c:spPr>
            <a:solidFill>
              <a:schemeClr val="accent1"/>
            </a:solidFill>
            <a:ln>
              <a:noFill/>
            </a:ln>
            <a:effectLst/>
          </c:spPr>
          <c:invertIfNegative val="0"/>
          <c:cat>
            <c:strRef>
              <c:f>'by Disha'!$A$49:$A$54</c:f>
              <c:strCache>
                <c:ptCount val="5"/>
                <c:pt idx="0">
                  <c:v>Channel Partners</c:v>
                </c:pt>
                <c:pt idx="1">
                  <c:v>Enterprise</c:v>
                </c:pt>
                <c:pt idx="2">
                  <c:v>Midmarket</c:v>
                </c:pt>
                <c:pt idx="3">
                  <c:v>Shoping Mall</c:v>
                </c:pt>
                <c:pt idx="4">
                  <c:v>Small Business</c:v>
                </c:pt>
              </c:strCache>
            </c:strRef>
          </c:cat>
          <c:val>
            <c:numRef>
              <c:f>'by Disha'!$B$49:$B$54</c:f>
              <c:numCache>
                <c:formatCode>General</c:formatCode>
                <c:ptCount val="5"/>
                <c:pt idx="0">
                  <c:v>314199191.6500001</c:v>
                </c:pt>
                <c:pt idx="1">
                  <c:v>341658362.40000004</c:v>
                </c:pt>
                <c:pt idx="2">
                  <c:v>341269480.70000011</c:v>
                </c:pt>
                <c:pt idx="3">
                  <c:v>964673955.8499999</c:v>
                </c:pt>
                <c:pt idx="4">
                  <c:v>321013664.04999989</c:v>
                </c:pt>
              </c:numCache>
            </c:numRef>
          </c:val>
          <c:extLst>
            <c:ext xmlns:c16="http://schemas.microsoft.com/office/drawing/2014/chart" uri="{C3380CC4-5D6E-409C-BE32-E72D297353CC}">
              <c16:uniqueId val="{00000000-4B3C-41CD-B4D3-E242038ACEA1}"/>
            </c:ext>
          </c:extLst>
        </c:ser>
        <c:dLbls>
          <c:showLegendKey val="0"/>
          <c:showVal val="0"/>
          <c:showCatName val="0"/>
          <c:showSerName val="0"/>
          <c:showPercent val="0"/>
          <c:showBubbleSize val="0"/>
        </c:dLbls>
        <c:gapWidth val="219"/>
        <c:overlap val="-27"/>
        <c:axId val="715303104"/>
        <c:axId val="715301304"/>
      </c:barChart>
      <c:catAx>
        <c:axId val="71530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01304"/>
        <c:crosses val="autoZero"/>
        <c:auto val="1"/>
        <c:lblAlgn val="ctr"/>
        <c:lblOffset val="100"/>
        <c:noMultiLvlLbl val="0"/>
      </c:catAx>
      <c:valAx>
        <c:axId val="715301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0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Statistics Project (1).xlsx]by Disha!PivotTable15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in each</a:t>
            </a:r>
            <a:r>
              <a:rPr lang="en-US" baseline="0"/>
              <a:t>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246745018941603E-2"/>
          <c:y val="3.0057961504811898E-2"/>
          <c:w val="0.82332830271216095"/>
          <c:h val="0.64931321084864402"/>
        </c:manualLayout>
      </c:layout>
      <c:bar3DChart>
        <c:barDir val="col"/>
        <c:grouping val="standard"/>
        <c:varyColors val="0"/>
        <c:ser>
          <c:idx val="0"/>
          <c:order val="0"/>
          <c:tx>
            <c:strRef>
              <c:f>'by Disha'!$B$19</c:f>
              <c:strCache>
                <c:ptCount val="1"/>
                <c:pt idx="0">
                  <c:v>Total</c:v>
                </c:pt>
              </c:strCache>
            </c:strRef>
          </c:tx>
          <c:spPr>
            <a:solidFill>
              <a:schemeClr val="accent1"/>
            </a:solidFill>
            <a:ln>
              <a:noFill/>
            </a:ln>
            <a:effectLst/>
            <a:sp3d/>
          </c:spPr>
          <c:invertIfNegative val="0"/>
          <c:cat>
            <c:strRef>
              <c:f>'by Disha'!$A$20:$A$38</c:f>
              <c:strCache>
                <c:ptCount val="18"/>
                <c:pt idx="0">
                  <c:v>Andhra Pradesh</c:v>
                </c:pt>
                <c:pt idx="1">
                  <c:v>Bihar</c:v>
                </c:pt>
                <c:pt idx="2">
                  <c:v>Chhattisgarh</c:v>
                </c:pt>
                <c:pt idx="3">
                  <c:v>Gujarat</c:v>
                </c:pt>
                <c:pt idx="4">
                  <c:v>Haryana</c:v>
                </c:pt>
                <c:pt idx="5">
                  <c:v>Jharkhand</c:v>
                </c:pt>
                <c:pt idx="6">
                  <c:v>Karnataka</c:v>
                </c:pt>
                <c:pt idx="7">
                  <c:v>Kerala</c:v>
                </c:pt>
                <c:pt idx="8">
                  <c:v>Madhya Pradesh</c:v>
                </c:pt>
                <c:pt idx="9">
                  <c:v>Maharashtra </c:v>
                </c:pt>
                <c:pt idx="10">
                  <c:v>Odisha</c:v>
                </c:pt>
                <c:pt idx="11">
                  <c:v>Punjab</c:v>
                </c:pt>
                <c:pt idx="12">
                  <c:v>Rajasthan</c:v>
                </c:pt>
                <c:pt idx="13">
                  <c:v>Tamil Nadu</c:v>
                </c:pt>
                <c:pt idx="14">
                  <c:v>Telangana</c:v>
                </c:pt>
                <c:pt idx="15">
                  <c:v>Uttar Pradesh</c:v>
                </c:pt>
                <c:pt idx="16">
                  <c:v>Uttarakhand</c:v>
                </c:pt>
                <c:pt idx="17">
                  <c:v>West Bengal</c:v>
                </c:pt>
              </c:strCache>
            </c:strRef>
          </c:cat>
          <c:val>
            <c:numRef>
              <c:f>'by Disha'!$B$20:$B$38</c:f>
              <c:numCache>
                <c:formatCode>0</c:formatCode>
                <c:ptCount val="18"/>
                <c:pt idx="0">
                  <c:v>1633.2000000000003</c:v>
                </c:pt>
                <c:pt idx="1">
                  <c:v>257.40000000000003</c:v>
                </c:pt>
                <c:pt idx="2">
                  <c:v>570.29999999999995</c:v>
                </c:pt>
                <c:pt idx="3">
                  <c:v>3307.7999999999997</c:v>
                </c:pt>
                <c:pt idx="4">
                  <c:v>708</c:v>
                </c:pt>
                <c:pt idx="5">
                  <c:v>548.6</c:v>
                </c:pt>
                <c:pt idx="6">
                  <c:v>1354.7000000000003</c:v>
                </c:pt>
                <c:pt idx="7">
                  <c:v>2085.6000000000004</c:v>
                </c:pt>
                <c:pt idx="8">
                  <c:v>1974.1999999999998</c:v>
                </c:pt>
                <c:pt idx="9">
                  <c:v>1477.4</c:v>
                </c:pt>
                <c:pt idx="10">
                  <c:v>550.6</c:v>
                </c:pt>
                <c:pt idx="11">
                  <c:v>1581.7</c:v>
                </c:pt>
                <c:pt idx="12">
                  <c:v>2387.1</c:v>
                </c:pt>
                <c:pt idx="13">
                  <c:v>1747.1000000000004</c:v>
                </c:pt>
                <c:pt idx="14">
                  <c:v>1833.3</c:v>
                </c:pt>
                <c:pt idx="15">
                  <c:v>2614.8000000000002</c:v>
                </c:pt>
                <c:pt idx="16">
                  <c:v>469.6</c:v>
                </c:pt>
                <c:pt idx="17">
                  <c:v>1366</c:v>
                </c:pt>
              </c:numCache>
            </c:numRef>
          </c:val>
          <c:extLst>
            <c:ext xmlns:c16="http://schemas.microsoft.com/office/drawing/2014/chart" uri="{C3380CC4-5D6E-409C-BE32-E72D297353CC}">
              <c16:uniqueId val="{00000000-0E76-46D3-9A5A-6EE0F71D777A}"/>
            </c:ext>
          </c:extLst>
        </c:ser>
        <c:dLbls>
          <c:showLegendKey val="0"/>
          <c:showVal val="0"/>
          <c:showCatName val="0"/>
          <c:showSerName val="0"/>
          <c:showPercent val="0"/>
          <c:showBubbleSize val="0"/>
        </c:dLbls>
        <c:gapWidth val="150"/>
        <c:shape val="box"/>
        <c:axId val="715317504"/>
        <c:axId val="715320384"/>
        <c:axId val="1608838592"/>
      </c:bar3DChart>
      <c:catAx>
        <c:axId val="715317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20384"/>
        <c:crosses val="autoZero"/>
        <c:auto val="1"/>
        <c:lblAlgn val="ctr"/>
        <c:lblOffset val="100"/>
        <c:noMultiLvlLbl val="0"/>
      </c:catAx>
      <c:valAx>
        <c:axId val="7153203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17504"/>
        <c:crosses val="autoZero"/>
        <c:crossBetween val="between"/>
      </c:valAx>
      <c:serAx>
        <c:axId val="1608838592"/>
        <c:scaling>
          <c:orientation val="minMax"/>
        </c:scaling>
        <c:delete val="1"/>
        <c:axPos val="b"/>
        <c:majorTickMark val="none"/>
        <c:minorTickMark val="none"/>
        <c:tickLblPos val="nextTo"/>
        <c:crossAx val="71532038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Breakup % by Segment </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Times New Roman" panose="02020603050405020304" pitchFamily="18" charset="0"/>
              <a:cs typeface="Times New Roman" panose="02020603050405020304" pitchFamily="18" charset="0"/>
            </a:rPr>
            <a:t>Sales Breakup % by Segment </a:t>
          </a:r>
        </a:p>
      </cx:txPr>
    </cx:title>
    <cx:plotArea>
      <cx:plotAreaRegion>
        <cx:series layoutId="treemap" uniqueId="{BA98E951-2FB2-43B6-A9EF-0AB058D85835}">
          <cx:tx>
            <cx:txData>
              <cx:f>_xlchart.v1.1</cx:f>
              <cx:v>Sales(%)</cx:v>
            </cx:txData>
          </cx:tx>
          <cx:spPr>
            <a:ln>
              <a:noFill/>
            </a:ln>
          </cx:spPr>
          <cx:dataPt idx="3">
            <cx:spPr>
              <a:solidFill>
                <a:srgbClr val="008080"/>
              </a:solidFill>
            </cx:spPr>
          </cx:dataPt>
          <cx:dataPt idx="4">
            <cx:spPr>
              <a:solidFill>
                <a:srgbClr val="FFC000"/>
              </a:solidFill>
            </cx:spPr>
          </cx:dataPt>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strDim>
      <cx:numDim type="colorVal">
        <cx:f>_xlchart.v5.5</cx:f>
      </cx:numDim>
    </cx:data>
  </cx:chartData>
  <cx:chart>
    <cx:title pos="t" align="ctr" overlay="0">
      <cx:tx>
        <cx:rich>
          <a:bodyPr spcFirstLastPara="1" vertOverflow="ellipsis" horzOverflow="overflow" wrap="square" lIns="0" tIns="0" rIns="0" bIns="0" anchor="ctr" anchorCtr="1"/>
          <a:lstStyle/>
          <a:p>
            <a:pPr algn="ctr" rtl="0">
              <a:defRPr/>
            </a:pPr>
            <a:r>
              <a:rPr lang="en-IN" sz="1800" b="1">
                <a:solidFill>
                  <a:schemeClr val="tx1"/>
                </a:solidFill>
                <a:latin typeface="Times New Roman" panose="02020603050405020304" pitchFamily="18" charset="0"/>
                <a:cs typeface="Times New Roman" panose="02020603050405020304" pitchFamily="18" charset="0"/>
              </a:rPr>
              <a:t>Sales ( %) Distribution by State in India</a:t>
            </a:r>
            <a:endParaRPr lang="en-US" sz="1800" b="1" i="0" u="none" strike="noStrike" baseline="0">
              <a:solidFill>
                <a:schemeClr val="tx1"/>
              </a:solidFill>
              <a:latin typeface="Times New Roman" panose="02020603050405020304" pitchFamily="18" charset="0"/>
              <a:cs typeface="Times New Roman" panose="02020603050405020304" pitchFamily="18" charset="0"/>
            </a:endParaRPr>
          </a:p>
        </cx:rich>
      </cx:tx>
    </cx:title>
    <cx:plotArea>
      <cx:plotAreaRegion>
        <cx:plotSurface>
          <cx:spPr>
            <a:noFill/>
          </cx:spPr>
        </cx:plotSurface>
        <cx:series layoutId="regionMap" uniqueId="{14FDE190-B730-4241-8B11-71526B426CD0}">
          <cx:tx>
            <cx:txData>
              <cx:f>_xlchart.v5.4</cx:f>
              <cx:v>Sales %</cx:v>
            </cx:txData>
          </cx:tx>
          <cx:dataLabels>
            <cx:visibility seriesName="0" categoryName="0" value="1"/>
            <cx:separator>, </cx:separator>
          </cx:dataLabels>
          <cx:dataId val="0"/>
          <cx:layoutPr>
            <cx:regionLabelLayout val="showAll"/>
            <cx:geography cultureLanguage="en-US" cultureRegion="IN" attribution="Powered by Bing">
              <cx:geoCache provider="{E9337A44-BEBE-4D9F-B70C-5C5E7DAFC167}">
                <cx:binary>1H1Zc9w4svVf6fDzRzX2ZWL6RgyrSpTkTV663e4XhmzLJLiTILj9+pvlpa+EkSwPrm/E53pxWCyC
yUycXJAHqH++X/7xvrq+Gn5Z6qqx/3i//PYoH8fuH7/+at/n1/WVPanN+6G17cfx5H1b/9p+/Gje
X//6YbiaTZP9ShBmv77Pr4bxenn0X/+E0bLr9kn7/mo0bfPCXQ/ry2vrqtF+49qdl365+lCbZm/s
OJj3I/7t0ePr4aq6evTLdTOacX29dte/Pbr1nUe//OqP9G9P/aUCwUb3Ae7F6IQxrTF89OfPo1+q
tsm+XJbihCFFBMMCffqQr49+dlXD7Q+L80mYqw8fhmtr4W0+/fs/990SHf785NEv71vXjEeFZaC7
3x6dNx8MvK+x7e7zhV17lPv82acX/fW2qv/rn94f4NW9v9ywhq+nhy79mzH+1XzIh6tfLoerD9c2
/6qZH2AUfiI551hpdKdR9IkWnGGuwXLHD/366M9G+X6x7jaOf79npH9d/lRGig3g8quC/ve2IfxE
SK045vQzIvAtwCi4jLQQTHtIeVCMu23x5TbPBPHLn8oEiSuuhqvxBxqBnAhNhMbyMwC0vmUEiU+4
loiC4/py/eujPwPkO+S52xp/3+jZI7n4qeyxy/OrcTQ2uxp+oNci+IQIoZjm5E5kkBPEMJEcecj4
XmnuNsntuz277F7/VHY5uxrWq+YHRneiT7BWWDN+Gx/ihDJEGGLqs6XEbXx8hxx3G+PvGz07nP1c
/uoCIkaZXzUfvqrlB4QNeiK4wEQr+tklqVsWgbDBIcmiRKjPl9nXR3/2WN8l0d02uXGrZ5WLs58K
HY+vhuZqvCp/ID4wO5EYMcLYnS4Lsl8MwR5C/RejeYnWd0l0t1Vu3OpZ5fG/fiqrPL36kK//Bzkw
oSecKgx58BcfdTvPkuqEKKUFpV/qFs803y/W3fbx7/eM9PTnyoGfXoFHu7L5CNXKV8fyv/dpWJ8w
iPWKcn1XwD+iBylNyZcqRUMQ+ly2fvZpN4T6euEume6zz99v9Oh2Xfbbo6c/l197/sHY/Ac6NYJO
OKaIMbDL58/tUMNOGFGcUfTFap5ZHhbnbot8vc9DyvOfK/Rfuqa4evet+fifra9QdKIYgVKdyFtW
kPwE1lQU2OBLCeP5r4fluNsKX+/zrHAZ/1RB5eVVcWVHyMB+nCGIOOGKUULV15rxtj3oieIIE4g4
n32Zh4rvkuhuk9y41bPKy5+rbHx9VZvql2dXH9yPMwvGJwgLjJC6nRBDfGdIIoI44OZm1Pg+Ie62
xM17PVO8hvXEn2jl8fV1ddVkP7RWxPIEMi3BNfYsoU8Q0sey/ksch8u3DPI9otxjj/+51TdH8lOZ
4/dxhN7BD18HBp+lCYWyEfDx6XM7B1YQ6IWgnHytKb0Y8t1S3W0d73bPQr//XBnwp5e5+sFFPQR3
KNkRrHp9WWf8N+SA/6JQ83/Jw7yY8p0yfcM6X1/It83jnwo9b67t+Et8Df6s+upa7ioE/rPEC+pH
SHIxR/J24qXkiZawLsy+lPR+VfKdwtxtlFs3e0Z58/93CnZ38Pvs6D9b49Y3/sM2IyEn4Kc4Uvyr
2m9nX/qECiokNFY+OzpvQfJLE/B+ae42x5fbbgn+f9xRvL/b+HcXdg+LWIdP7dsbDcdvX/30etBS
9m79EofvNM9nXZ1/gBYvhrjwd1P4OMSt+H1Lt39//xry798eaQlVCicaanzCseYUAtAMaP3tkVCw
sgx/UgiKf0XQ8UrTDmP+2yMqTwB0kEgIJDSFIhTWMm3rjpfEiRQIkKckkVD+aGiSfX21y7Zas7b5
Ww9f/v9L4+rL1jSj/e0RjNN9/tZRzIhgJpmE0gper3t/9RIa8fAl/P80MZOw1SIPI8+rPN62dX2T
E7F8bhl/7hj/B8OT28MXMirXeWnkIR/6YXg5iw1lr7Nlaz/eUPMd48OcvlN80Nwt8eutVK5MxUET
brcXHa41inNacBwjhmoSM9qP6em3H3afrtDth1mwUTFnjTgslioaK0SzIW5Xof769vjgVO96GQWN
uJsvI3WPukKv4uBwx55iPLP61YwKJJ6samyWJJKbGOJ67buX337gPS90LBtuPrBTqJvk8YFTpeVy
0eYudTtmXW4O337AUfI7Zpc6vumN2aXMNqPRUX6YSyvnC7HSlOy60pL8CS/zgjzFrnTlrrd9s8oY
VQz3p6jJp+Hs28+/5wW5p9FqoAKvSyGTIermJBsxq+KMquzDt4fHR8vf9X7HaXnj/TpZ25LblR9c
lk39ThGVSIo/diXt5zLus3mqY7fK6Ek7Z7g8ONK2qomjTJEa2Bt/+5nLz8/6DvwqSItuSlBlaz1V
fAYNK8J3dGg/Sj6bMPWpo1pvvF4LjmBW68gP62rln6hd2zidXPE8THTP9VSqMMLSgR9Kasw1AsLQ
kyYypduFDe+5njaaedfnnB+qUU5/4Lln8ZJuMsyxKc/xDNVcdB3p+WFso207oCWahr3o2lYGiu85
G7JkWK1VAc6mZa7YrUIsLO57QOr+2/q5x3UKD5u1nmZeuEwmdWX79KWs6979QftNo4sxyrV8ASGG
ivNvP+weIEoPiKRYo6a1XZQ07SrFpYVV3PGPehyjj2Hje57MKuTQvHCVbC2uD2vGoiFeTGmHB6xx
hNMdQD/mwTeRoNuSVY6sadJGaqtP5wF306GaV2z2vcmZDnyM508oa1M1d5FMxtGR8awRbYMOW4Or
5dCZcV7CcC09p9G3U5/SpVZJR8rtdTms+fNGCv3627a4T1ee15jLReEZUp2ERIs5VHaQ9EnG1rZ/
U3JVLg+o6r4ZRW9bJFdZVyrZqWSo2Hoe1Rt6rjM8VFA5BPhV6XuP1KwIlCMSJ3uyxKhY2Fuxtd0h
bHjPfbhJtlIhIZKpAguMVVYfmItkFyi95zycoc1arYVKmJ1KsMGqlii2aDVb2AOEh+dSR7zXC2hf
47pvzjvMm/kwFHKbL4MUJDxAS7JSi6NFJNrm5g+prL1cTNavgfJ7QJPrQKGjw2XSUTaas3Gji47z
sp5RGMSEB7HFrL0YySCT0mYdO7c1mVRcODY8FJuPirjDIwkPZWtWZKiewcR9unbDvsiolJd1tE3i
IhvTujwsGVmbP6ta0b9ck83NA578vpxHeMCrliyV7TaDK6xU1V3kkU0lFA6lhqxRjXPBxrgZi23a
mVx09Wm5bJncCzbT9tWERuECFewBdE1FJFUZpUktI7enZpaJkhV9YH7gIxDvUq8HUD6Ni+lJrxOK
tqE9bDidxgNPt6066zSV6/PM1u3HLmJzfcY21fBnC6WkeUqkUsWfqiScPyDKPY5OeFhWTcG7djYs
6WRq6U5s+rpblrkP86PcA5rDg1BFkbEk6xb1lkP4eWZRVIf5uWMD4mbc7GnWFFEkdcIrqGR2Dqt6
i50ZVvvANLgHBtwDsjX9yskyqGRc55ScKzYM6N3SYYBETnLUxo1xXR2TTXTZ+67eLAnUmwdwOjcV
WHkQiVBp7eKuJ7aOV8eiQBfLPYBvbCt7JwZ5cD3HB7FO2X4TbbQP8q/cQ7FINWqKftkS67Ix2RpZ
xGLoigecxD1zlnvghB5VHi2QSyYFMfWOjLjYp2tLAieVh00oS1qFTbslBOrGGOX4TZOxhzK9+0T3
4IZF17ClyrYkk+v41K0NgvjZ57gImzfMi5x54caODuuWRGmtz8m0lPuUKpYEmZV5aKbdxLuxhNHH
lLDdTKWNbY1NoOwemlVDNjVJMGs0knxXUjfFopQszNExD8oFigY0p3ZLemyqU6ubbDdxtp1+WzNH
XN7h0I8szpueqEl5vm04mpM54tdQF5bTKRvLrknGWYrAN/AgSyc5NUWZzgkF4L7UY1scMGvLsHqZ
eZAdG8hV5k3MScu4OFeau32xNoHuhnmQxWNdpWorXJLZij02VS2fdksVKLqHWIikaVliOiZ9W6R4
N3BidzJfyjzMmzEPtDzNbBltsA7TNWa5KMdsfOLStAoDFfUgC+uj0YRdMZ4OLpvtKzojVT3ngxJ5
2LyhHmpLbKY+m8gCOZvbdmXH3656bR6Y+Pc4NOqBlhdRyZRKp0Nf5Tim1pG419oFiu6BlnYFI2mh
JtB89HYgkIA1eknDzEo9zJbdNkSRFV9EZ6QnMZ9EqOg+WrlKncrxdNAzLBqT4+g2XDEeWks0dWll
YfSl0PnOqdLFQpAiUO0eWnPGVQuEDxidkevesOo0M1ng0tOxHXHTVZawr0+ZDAbXm6uTSuoBSiOx
hOUG1MPqMlKZVms5HfiYzvGCJxLjLh3DQhTxsFrnHWlaityhmbYmnnNz7YoNh2mdeDi12zB2bT67
Q13mLBaMv40mSwIH93CKUj7QNY/Gg+xRs7eLubJus4GDezDtrV4KyITdoRA6j0VhqtgNRAaO7uFU
0iLKTKRBdO3wUwvtkctUZhUwtgKWYoiH08Ux0jAYOdkw7CqNt0YJvo/GSNnAOeNBlfSLrl2XTcnK
6maII9rxpJvJ+D5MfnIbTtikZGiXGiJraqsLXVi8t2WxHsJG98DqhrSj2cpdMmr6Fy7IC8voi7Ch
faTatajXNRoTk0fPwD2+XYkMXF/DHk61MbXEjRyTYs7V3uX8dVumbZhBjySsmw6sKW00aOVcEpnR
7KpCPpGkR2GTHXs4hfbt3NlFRYemWj6YFb8hvAYOScBMxx5KlZmzCOL1msCwdow3YnMRr5ZmYa4X
ezidMu7ykg1jAhwb9CcbwQ/E1mw4LNPAHlBdXxFUpa1L6nbY9u0i3+WmSwPV7oE0VaaXkxlcwtdh
3dV1B6KXD3VejxLeURxgD6K6Ecx0UT0m0JXXT5XN8NMqSrs3YWb1IEpGMg6wJx2mY57mMa3nP6Uy
gSb1MLqxVhdpXrpk4BONsVreVr26DJIbeRhlM1tmQ2HsqLCvmVufcmafhg3tIbSd0zQbaTYeUBpF
u6hIn5gNBa4PIA+hGHed3CISHWB38fN6lW/VsFZhrgV5EI1yyNOHFnRS5c2LNmtP0zoP8+TIQyfr
5pUusOh9aLfpbJjJY8bDIijygNmtfBRtB7WdqLMnql2SZkjD+qDIg6WpxiV3DoTu6t+3ye0K+UfY
DPEgWeli6LYSjMjy8t2w6BdqE2F+Cnl4dP1ULussxmS1BX69rSNJCkftPkxwD5G0SZemMHpMbAS9
ftKUZzrVf4aMDRzi24GtrIzlsAkvOnAD2W2ExBXTNCywMe1hEiZ231cIQnJuxBJzy6K91nIKAg7T
HiiVneTI+BQdevFqaPcKmBhhOvEQmWd5z/p8HROngG0xU9vFuBevwwb3MDlDg3xdm9QecN6dzRU0
33tajEEzhR25XTfTlME5VEYVDK4qfkld996wdQjUiodL2MW8ol5pexhqeslh7MVNoWN70MSzkZQu
GJaNCUVPnMqKi54tIlArHjpzy6YK8lmYKHwT8YaK3yuRByVYTHvYXLRjc6kB+Qtdx2KHWCraPYEM
yAS5FuZTuLq5ZinwjcYkY91VNE9voPnwe9BU9MlaE6VoEBT04lzG970rTQyHNsigPIL5TK0hnySs
Ry8g+LJcuhZdLFMfiFDlIbSoJWIypzZRJX1aAeHwoKQkgRr3EOqyAbiRbhoT1FUvWFTtiiEPSlKY
T38aeNSsGa1tQggnu7nGww6z4mOYOT2ArtBRsKoeLTAAxNvMLhdG8ldhQ3v4XIYxLRWJhmTF1RxX
rexPm7oIoy4wn/nU8rnRE/BrEmghbftma59JasP68nCkwm2X6DpiyxzPQ9ICP6WKrRuix9GE1pdB
mvFpSHNEwSsyBxad1g8WMrjFqndhQ3vRc4TAk3eitUkpspdL152jug6bhz75aEpVKYqKDck29flh
mjOyj6rmfZjcHjjNxlI7LKVNdN7tSrY+q9VDaecRgv9eVTGfZjRHsB48dXJI8nriLh6kKJ72olvi
uSBu3YXJ7wVRXjZLU7Z8SCpD/6py9ibqytdhQ3sQXYCSWAmZDoD/yZ5NdsAxnlhYq475DKOM5NwM
lIDgDL+pp6iJWdT9ESa5H0OXvisHlNuEE8Pmw0bdyuJGVXkZFqSlh1OWZ5lyqoIpuUQvTE1emz6s
Fmc+tagyvIeCGYZOV/1iROZ5SkVQG4r5pKJKrWndT+uQ0LQmSaTI+AJnswmi4jKfUEnkhPhkYCam
aFvjdegTygIZXUx4MK2XNBoXmw9JM3UoRpM87ecsbHWY+WSlcWDOMQ0qB/f4eFrJ44ovYRjyaUp6
zipX9NmQyDRrYrmtj/VgwvpmzKciaZglaCHlkOB2uqS4fzKgMVBuL4YOBroTYo76xAr1xuDhRVX2
YUWc8MCZLqwus64YEgGaiTWwxON+rVWYP/TpQiMt+qhodQ99m7zfDaR84SIdloL6dHqEoM5qOOqT
zNC6iGdYqDg4FIkwxfhUpKLQQBsrVsCNXuudckK8rAzawizqU5GmgosUyHB9sumB7LBlzyCShnXP
of/u5S1Ro1q+tDBdWs1QCb52LW0eKz2VQWs4jHt5LvBnkc6WBnSf5bPcNbB4lqQp68P6CMynG62l
c2qo0y5RkS373TR39Uen5RxYNPqEI1wTxGYddcmQr3ZfZ6KIQUP8NCjg+YQjKZdFoQl1iasE2SEB
xG8K1W8cNrqH2LGCXSSWNl1imczGGG+kvCrXpckCx/ei6WIGMcwL6KbNizY2Y/37UuGwmOfzjSrS
znUkHei9Ud3ZapE9nas2PwvSjM83muhE166au6RI+fYGtWl2xqTqyjDFMG/RiIKf5GQFs+om7e2p
dIqymKet6AMf4OEWmnFl23QTaJ7a+XwY1O95X4WtzTOfciTLmgAJeOgSycZXJrMv5nJ8FaZ3dtvf
ZOk606rK+kQ2+q+mnXGcwxk2gUrx8t4elsxV5OouoUOh/pLQVDhzZT0FThlyW/QRRcu6Ud4mgFQd
C6C+xNEayUOYYjyoDmsEPfoKRufT6mKOu4uyeYjF9Cm7vaOg8WlGvVmAXqdIm0yizNIYusUFOBtp
lnKX1Torz+punV+52lbn1NJIJGOe9/w1bHGT/SUcCmGHV1rW4qyEvmR7VpQNE7GsDCzGZ0uv0Bxv
rOiH3+eeRG6H1r4pr9o8j/qdgMSS7DGHtfaD7Nzi9hWGVbKdgC71cu76SBUJkUvOztO2mNcdRrCa
8GcEzN71FNPCyj2VC4w5V2bcTrNe5xZ225HNndaELNveTjVt/lokY+nlyERUvLOY932iNqKnZFjg
fffduPFDgSaudo0kuNyJVWbuLMNtpp8I1cDGLdRv5BVReo4nIobzzthhS1Cr1Xo619XE9tPAMn6Y
5MxgCbvKJ7bLqq5uIZ/Vet2pwVAZ160Z8OO5SQt9XlE8smQDbc87TsvpfNui+llZQW2dAAO0kHGR
Dun2qsJFK8OyEJ/90jdmBH67bhMNi20xJ8WTfMvCdq3AuVG3Jz+CV+NMdW2ytl1a71s0F8nSIxOY
/flUtXphTpSOtongeQtLVlFMMqrD/IJPU6MsXSELrrokF/V1yspXqTSBSvcc/QRtpKUiIDd3aWJ1
dZFyHLayST0Xzyeg1WBY/kqI1kucRrqMdYXbQJ14admAMipK6DgmGSmKeCn7j6IYwjJW6jn5Avbm
To1EbeJW1z2D7V/mrKVjHeaHqeflc2GQa4iwSTaU7AmD5Bv2FbjxbZAfpp6XH+psmqZuapNSZe6P
QfUbdCIaNYap3ad54cbgLaJgVJHVfDkQ27gtlhEv+32Q/D7Va6z7OY3ysU2gUfVx7tgFj2zYlgt2
PM3sZt+nc/Mw9atskxxp4JGNVi7VjuqCfAyT3ZvxE+83OjnSJVWvNxXLtqfQY1eEhHExGPEm/dw1
FUZLBgkCnOUfOzkXB2NMYILg8706OafFlkEIhx7NsANGmdh10YySMOV4035GsJeZm6aFnahVdSHo
xMdY9IMI4/cz4k18WzQZEJla8GSNkxd5Q9FfUNOuYUvBxEtv5FL3W20hX4WlrOU8ZalLJBpl4KT3
ohOhldPm6OALU2c7O/dZ7Ma6DsOsT/nCA17cAnVyEq0Nvc6BbX691a4OY34yn/TFCW2KvCi7hAs5
ReelbvAOpfPMH+gd3rPxjfnEL9gPmqaiUk2yVZgOr7vSTO0ulQ3p9rNto9ewI+xZFOmq2EMWV+pd
pqEYPc0jztsw6/v8MNhIK5ArIP+c1z5Xu6gu4ACKOm+66jQIHD5BTCC6Qc1y9EzpiNPHtcng7IS1
X0e0C3uAF9I25AbYkkqaBM6iNWW8zMXM4qJkU2COcjyu5aZvFXarh4bAA1ZHgLa8uTfA3n8fJrwH
7Wqs11G7rUm6obG7JaMft5GHCu4hO+s3bG0p62RC7LQi5QUhNmwJ4NOEvnGMQx1FKJvhBJFkZJPd
lRGDVsO8vQxSik8SG/NqyPA8NUnqBnVwOcnimpvAUInUbXPOEn7XpAGLJmZYond1MdP3QwThJkx2
LxDbgjUta3CdQLryTE7b46rPHjjL5Tih7ygVfZ5YtkCfUQxtk9iF5Be4GlQMv9EyhwUxnyo2l8Ko
qaR1QkvVZnGhVH+RS9fkYTD1CWNMLy0VDaoTyZti12t1VjK8hsUBnzI2dE2Wpdo0iWb5/MQONdvJ
sZhefNumxxzkLsV7INVzuU4zhvhebayHrBnZTB8qhNv2IKAwaoJyLOpzd+B4jjTtxqFKtkG+g0L9
aS3zN99+g7unDvWPZGITgtYgbMeCHYJtWsS9ddP1TPuwswHo8bdVbnpIA7lyk6dNlehOpbC6Y9V5
LbgLghTVnhtrSeGWbQDh0yyHGh+TLoYzH8LcAWzRvy27FptcuYXFDjyPeN03Bpq/u6JpiimoWIQl
4tsPUNOcdpBGVAnOxbpXGUKXLWyeCvKV1KfwrMJART730T7D2dJeFAijZ4R03AVJz3xio1pFqgTN
2gQ5OnYxzKLi6O+RbsMSROTpv46M7SdtwGFy8sqN6GWG08CJ42kejiQZFRpAdljy5XszQH9pc7gJ
8jlwaNptuzbgIaMSqKoHLIf05bRG3asm52Fb7KjPbaxMgx0itjomBupFV1OejIarIKVT7ZVzHSx5
obQ+AjaHpbK2Vy8ilplAxRzd6I3cwK1js7rVVEBbgXPFdrAjtn+7VbqdHhj/0169f/fHcGL07QcI
OEZ6EcKBNxOO1897jBt3ZsqpH06hEHPkFM68E3bf82ppn0QrVAVPOln09VuCKTt1gmznkkUrj/WW
Ojj+YI3K8nnd8IXs6r5fzW7L8nR716arcadNBzF353ixvKc1Y4+nrhgvVpNPpzR1MwwBh1TkMaoN
217nGPa3vCiPB0m8bozq7B4KNrbB1WHe5QiYn8+KLo+2PXzbmqeUpO0UlEhSnxAHvMaeHDckH7IU
F88mXeonxJAsLMBS/0ywNip5y9BUJmRB14L0LzTOLoNik0+Jg1pzrSMxlwndgGdbEXZOWvvQSRfH
CX3XVPFyd+eiOtvsUiZ9B4dpnA92q+a9XoH1sJ+hQsjOhRZV/jbsTcjteYl7DT8iM/EyibpIHFg5
V6dbV2W/h43uhcF8TR3UiLRMppbl+yjd3owFeUhPR2zepSfPC2OUGVcOrkxE5cwrYFWz5yrPlqul
wNEDi4P3PMInyqFUy4x0fXmwCy3FPh/7oTfxNMBi+7mZYUfbA0X1PSaXnl8GekLmJlFlB/gRxbI8
dXzBwA6LqoOpN0V2wOgOW1WCw3Bu2zvLYe0kHSpQWkMiILqJN+CIAnMq6bnoCA4cgYWApkwwtONG
Op+OFL/89ky6zxLHv99w0JICl3ODPbj7MuvleK4ry09bpaHvL7KpQkHsAiqPueiNp3AYWxgjIzim
A076g73u2Z+6l2FbW6n0gG1X3RuzDkUiJR9PgXOt4jTHYcUK9Yl0k4GlSOpwnhig8J5201rvlTZB
dRyVHpCR6HBVySrd48lcoJTGrBWBOvdgvFJU2XaEobeNHVLdn9aGBNWH1OfQrXBSmbG6TPelIY8l
jx73ImwVj/ocOqAVHg+sNem+K+b+orB2TCJOX317st9T+vgUupTLfFppBJMdZ/bQdQOLV12x07DR
PZQiXQ4pR5FJpLHdY2C9vumzNexwWOpz6DIhs2giziTVSqpTp8fmDPVVGBWV+jS6aF2gb1gPJjFF
0e+7XD2J5GAPYXrx4LkUqHeWtno/1swsp4TMv3dDWYYtKlLhRdq81WNfsUbvm6mH3m2bFEMbFsR9
Kt2aL0tWZ5BIVaMzceMatNsq/oDnvW8yevicgJ2/wQ4/AJGd2hhYY7tOwInCQTr3qXQbHNJjp7Ez
sGupXndN1rV9nA6NDiOkUZ9Lp+sV9lyUXMNGq3YjsarS4XG7lCZsHyT12XRONGkje6r39bxB2/MF
sAAe0Myn7cJ3pDc+l46JDcPhVFme4DWi02Nkag4bjDI4bPM1nJTUJobrjcayn2p+ELC6Nu/6seQT
HGHZifW0dxr1h63DGbmqJSdTkipqZNAKPGVenKz0SDdIuO3ByGU45ekIh/5GZVhfjfon/NCZ0K0q
R3ugc50Dy2J8DVsqlwf0es909g/4cXMPx+TI1R5Wibe4ROWwk2Wgf2JemOSlExHtJ3vYajiiYR7X
j2jIw/YPwa9t3k5Ooq2r+7Si7pABY36v5zzfIQLbt4KQ6FMmNqA+p2YCZyo78s7W9FWdk7AtldRn
TOQ1VOxtx9zBoAHFS0fSQ5oCdSZIcp8SukQ9hkNgxuNy0jBm54Yi5Q65LW2zD3uAN9sbY0ahcC73
y5ALiJZr4ZpdDr+xQt+HPcCLPMNYum1KO3dwbd4dasXmfadZUNsDfjLh9rSB+oHTjtbugI+H0M28
h2MDmAwi+1PuTfhOTsymIww+OTjpu7Ksj9uKhBFOKfdmPMsdHM3gGncgBe52tMRFDCu274KU7jNC
21LBD0fQdDxMJK9jFUWwm3BhKCzJ8hmhGRCfEYvoeGiB5hW35ZA9qyQd/wiT3avi2Nx1FIt+PEQa
WnCs3LKDWXmgYrz80AwzboEVMB7gRFNy2dRL+U6gTYbl5D4bdOP53I8OXGTTiGoH55zD8UQsfegI
nnvKRP+UrwqXPSlbqk5FWvHpMne1qU9XQarhlA0dRMEg/ftkqnSiKcMFODT4IaVoPxGe7ZrFhZGp
4OcubiO2y1M5jgJGz7LG7BUwqXa6Xf+bsy9rbpTntv5DhyomCekWsGM7Yyed9HBD9QgICYQkEOLX
f8vn7s13nvepym1XtWODhr3XXsPvj331d4fZIPAGwGc0B73pUPVqFrVVzcfOmvdkKq7z2ClCzGEd
lvWoOpaWcBjeP3bYvCdTBZVRuhtvDq7b5TGxw+ueCPLBV/ruJNs7le8TsJ6DZl1RKbmJCpTUj9H+
oVH+z1c6FqFwBWv0IVKRqcSuxzLT4WPOTUiH+s9Pb/JcmkRQfejd3FU7UbJisJb/2PX3ngO2JAGQ
s2nZUYhx/7zHensT8fhvXu/Xdfd/lLnvWWBN5n2ygKx8ICaBHuV6xmuEX36s2kvfnWV5kgCuDpwf
8wjQ+Rr9muT4+UMb6T37a0jSpEHARXGEz1cjy3UHwc91m/36sY9/t08TOWXTHht+JFqN4LCKjXZ3
NJEj+9heTd8VHdqyBYWT5kduk1Lw9CLjD15+78lfMOKaXUjx0SpHKXzlQ4wfIyRm75lfCFDom66Y
+XG/Wh8NPsmrvGP+g8vl3TYVsezcHqa8hgvXaTT6KaYfcxNExPR/7tGYgFSUKZXXFPQHMUZ3+dh/
+tBS+f8oX7AR6kw25nVKF5Xc5FpCd915tbx+7PPfVRujTmYhl6k45lOyweM8t/nlKtX7Nz/B6+f8
H0fAez5XHw06Z76hR6Uje3LNuqoHW8Rte4BOtWjOrdp9d+/25t+ba2QT/cMffXfJFiFtxlXMEp3C
5setSmQvU30YBuw6eeyabZDlPCnkyZRjNuNu30QwY3GepKadOqKxFoMq5T6s4dw1IWp+ZJkH7W6M
QWkdykyE3fsSDY+e7waaMH2/2sYn9LxFeTEPpdllG/VlnPE+a0vjCo2maKJ4dSXh89T+0KZTS1Lm
Q9Grc7YPsHuuAxr6oq3DvHpTDSET2wss5Pzal2RABg9svkO/2bFM+BLRvOQB3u3DKdEDhTe9Ambp
VAldgVzwBW0xja86VagdRSHYX6UV/tksc77WFHTfrFzwhIZqXX3a3+xh2ZC6NMSZHX9MAG2LpdxM
Eie+JIy23bexzwf+S7ULkngg5Nwno0q4fYnw9UrSO+ldha0cYRplK+97mwx1AeFkc9gxskkPUdps
tmoYVhqvVuoDUXW67iS+TdhK+bEny66gC5uncIKN/1gVVK/0XsRLz+q4z3xWdQWdUYUxxWqmYIBb
bnNL5xH8TTF1be04WqyiAkKytRO+2TyaomQpLaAbWfubJi9QNuIsoWq54G1NXV8ahsqu5EkkVb2o
Mf0+O0VrH/at+LX0e8iO2kxkeNhNyuhbN6dF8ZC5Jsvu9qZjS1vLHRqV/Mj9ksARYafFIu+h0GB4
X7rvNb5cG++8XY4xXI1Rjal42odToNnmf85M9VNbTSvA4HMBBRL/nGzFZkMlxxxJYi2LrjaQcpGj
j6Bi2UHagoNOsazLIeBdTtM5JQDS0jMdRtaVAx34kQ7dWE1088qggQ2RXa+V5Wpv48UOB29wRj3Q
qV3E521L25FhOUzpchQZsVs1tV2ewiW2C7IGxtGxb8xl43TLtx0gUEfiZTOl1w5gfskZKVJUUM5l
WVYhBS4Tn5KBGXqEwcqw3Y6pT4Bqxw7eajvGzG5tod2Kg6UOTE4Kk7VYLj9TGUEzY9Yi1y8FUQmr
u8YS8RM4CJPYNCqf1toKMtmHYYlb+hn0rFkdRSggE+JTPJHLTqJ0uEs6P+y/+1FOS17nJpryhxmb
tjuMugvpWatEzF+6SLE4xfE2tJSUhcq5foidG5KfuWgaFsqm5aq98X5dySU2fT59FZ4GUsHzPoYa
vfU49WHtTKj81TjfDm05zAP7STI66y9Ql+9dhekS7i5IJaZwD1afZfjPU5T/moRZ97NKdQifhz1O
kkp32Em/RI5lfmqHdH9wPG6PcToz8cjMUtBDzHrdPc9Dt+1PHhqJNMIkGr4BrL46EdOz9W4c/w6Y
3HS3gs5ZuJkmIZubOeWJuV1mZFpWIs/y9Bujac5/J35oHiAhjy4YI+2/oA5RpfCkrVsYBEX11u/M
XxDysO4nmAdlXyXvc15rCaXjpyJ0cnxI2qZPzn7ql3CI5k5sJx5MTG8Kug3xl5g2Q/PczbzVlQ4u
gieiiLmFDkVRu17W3RJzb+PdxedMUy1fkazRTI8L4UV3jLthKmq3iRVnpyfMdEfwpxNzP/OV/pLw
BBirBiiNf+y22OAo6abNHyiZnGnrGNOq9XYQMDg+Nu2ioVCJirX93DHL87PSWtPSNZGhP7uOC121
ox2cKNmYNDHCgfJsO1uprKudT+OodnZMk3KUu9ffMsfxDWoStwnsDDd8iz5qrSnFFtnxMF4teUoY
2u3Dw+whTDsQbfz3NA6eIv+sRaRjhSgIeo9yqf3TYAsXlZBdqiqqPJm+hDkjBAZHSsHyrMyGfe/P
3kEl+zkgn840ZTe7YsN5v2s/TaVwuKZ9CcR7tb+GxLn2ee12fougDINbYYBlDX+W+Kjr29RuMQck
LmLceRh9qkgJAehIbiRP+HBY1zaToWwTx/Zbv9kWMOaG/Cd+ipuAQhFytq47W2ShReVu+j56oWQw
ad3ldIlqG68Jr4uw7+LNxHsmTqvbPb9Z1BQ19ezTJtxliNh6ihMr+hdAyWkYyl5Kx4+wjm/dhQ9o
Yx4CoAh2zIcel55rGjKD7J13251qYzFU024SV+XaFBHEC8Y2vYeEbrfJs4sHBUXGmDv31G9xkZ4m
zI3FwwS7u34u15Aj5gbm4uXsDU/OScateyR2jsYfab8xeUdlZrHQxk7J7ncm2Y7loODbZg9Ty/r1
iF+2iQNRQ25f6bB2zcW2vcjOUNJSeb+YFMlYB5xJktYINMqaPzv8kmFsbjtBTnbq2xYEZyiZsFAY
zJQunXBBn7RQGYjDKYjE8cFqRB+Wqwtj+jJGnF1WJfkbSwdgbLBJJ83nPOlk9BdU+5cr6fUEK5U0
HF0wxQvon9vfyc6xr5MIF2C1inH4qyGueVOQYZATxfGclCufh3BK/PhlMLmoYYfcP6OrgUfSHkcI
JJRmV0XFtxRLX8UIbHhY9bZW2qJYexpSjA2PrYvS2ou+TuHq+YkW4+rv5Z6GvO57YcmL4jOLjt0U
6arbprREmkSMZaC8rOKF7Pa7ESnaMiZgpFI59IL3wkH3+dTlcFOsQXNqbj3+4X5vZVv3qJ2ALaRD
ttUiN+HrYEzrKgV1WLiDJWD2ozNmK3NB7zs1xOfV2ii7gc5WZ+cZDKwTL1j+sicKZjAdx67/HCfY
iyVPoxXrQZIqTXHvx1z0Y41Tx84Pe7Sww8r4WC1xc6dFpF7h2bs+FguO+JpIldX9PP3a424ug2r6
78hWEXe5D3A79xYo9GmgJuSoONw2hTo2JHNf5qSFfBSF1k5gX+jgOAivvgHroJx8lH9OkRWT1r3X
yfiLrRnO+wjyt1stLCjrAqTh9pZnblv/gl/j+pJjyrrXcZSu5JYVbt9+F6Pyx3Z1oC6XHQz6H9ns
aFfNW9TpT53EYfg9m1RTGhvprKvUEBY4qjRtLqdyMIVuL3uaOFODc+SWG2+puvcKxeDf0RVPmdtV
Uo8iaRUeVQdJveTR3DylWjfbEVzdcXwGZ82JF5gn0Lsu7pv1Rs0hhIcC7g26NhsG8+ccVjlrqZbU
p2W2zXP3dRlNG3/vu2x9FFk6P2lj9q70sGC3K3DffaO/pqSfkxeHxMToa4ZRWPQlpzhJYdvkHIGK
NpeUhKrozZpWrUYC7aXrd1PN81IAYqTL0lTFTtYjc4sQN2hOdn3vwYl54rhsC1OuXoFq1ZKHlKux
CgUiDU0DWh7O76WMxNKA6dktVWr24rBR3p+D6qvGj98UIr/KYuv92YNHJ6bxC9h4oQrZlFdplw8U
5iYecQlm4hLXFwRdTDQxTNqWULcy16jsrUZW38qTOyTXRqHuTBefiAfVMTQYiuYjdYcEut9KSjOX
fUZgHGHo+Iqq9zsdyOOSIJghcdiiebiSXlW6of6kX9ue368Zr6Y5wc5ALPxNN8h1rHYhANhHcf6S
KD+fEQI2mDIRMrsZcs2rBSrRJxtLdolEMZoqbqcH9BluvUllQeiKdxar+UF3cwf5egIr2KPmQk73
mdI+wl0Bh4VbTtusFtPstiNJ+nx9TMbYwNAZg3v+OWej746rRPTS05x22VdmERtU27wBtsT6yNGH
MOqmOMZG+PQRA81sfLaO7o8klzK50XKaoq20V/hizHHiQnEBDiS7WRON3mQfW37b4MjUW8XyvH0K
YFZF1Uaxe5/t7mcI7qGrTn0Fm8xmqAqe9PpxsMAw8fBaOR+yAN22PEICmRxYk41jbeIm1VXSdzK5
zxd9TQqm9lpcM7DJu7bibCVprZY5ThZ8CDTjo3LFQTAJa65yV1CXftZQUGZvraXTnRkXlPVV14qo
SgSsB7F02baWhac4JNIF3hqnlnqNorLYYvSCrcMkFz4BxiNjKcsjd+7xZeJPy4SNWaWEzvUQumW8
GTbcJ99IbPx6TItBJsjAMTDXS/I+Y3UoZPeLr6QtbZbsx4Ut29dxbLoULQ9phH1YwNbDiWdQ0veX
rNces/8mPLJwDd7dzZ7dWsaG+MCQnLShfEOpW5s9z8ibl2vUngc6Evd5kU2yPo9mSSqMQ+b0e5CN
Xyuy9VGth+6Vb8tSrjr6EwaouCZMfUuzie7UOQ1jlxy6fhR7WbXvjuuyQEM+g4k+vDgTp6d0SP3N
Ni384FWR3Q6ICP8iUVBVWxA/WxhZPyaAtJ66JKUtYgrcC/HrZZpwM1yYb8PvRIvkbR4J605p34HJ
vQu78/s5Ss1T7OE/DPt7cg/n0KVkNMBFZYn3G5Qt81sLyMk8rZGG5sFtRbVEoFw0EXljbLRlmNg9
Jj/wGEAobmZKG7e3OOLWczAsfcXp3h6GVNChVGpz4N4g7CQlPqpajwSIesDWwfNZPM6Mpj/1S9Ee
sDAQGEbbcNkp+81Y6z7laZ5faDxgwWXSVH1MP0li1Guyy+2RUS0+tbG2IFItchjmcot77m3Zon8L
x4DAwnCia9q+0WTTFycC47UYZ1qpfdm342gEuQQQcvNXH7HipZUeLJ86dWMRnRpVrF6WDfYKg/FD
6OLfvWuCeyWE0lCuvdoYyMnJ6kPdXx0uzjJsO4yAmEmCRlb0PFussq3PJlG3dE2iy5rkkOjDEMDH
F9MlDX+w0WbdcYVzRfy2U5nSiod8dbdLrkn7Hb2YmhGakUbpSfe6z+/EtkrkC7fjiqM10Ya9ZYvU
8eOcLZk+wHgkjDDZsLQ7T9HK5bcIOxMhbCT0pK9jKzpXLqRHc8XdUvSVkai6fdlkUZbJMpCw9L82
hNDPd+s2rftPxKx5FPidYwS3t8RGJroUkMCJA3yhmvTGMNmLT1sCNOswjXmmjq7AwVejR2+L83wl
lB7mQqXZI2RigtyCEZ4ldcI3ws8JhIDb3x63qHpcrGM6rgJv1+5iZ5vFtIRFDkP9t4tUhk8Ae4oU
uA5IyPuttdLiJOrGAjWUVtj6LwPgF/9tIAM/5xPmbJlVvviW2GyIvitMaQH8bBNB7ibGKl2F1YHK
v2yWdUACjFm2elWtYV8oXCrcG/NdzL5aO/NU1KSYIxQrzUii9YX6XWxtGaVpkaHKaYyqeJPJ9MHu
bAt/cxhYyN+mhz7zwATCK5+D7DYOCw0ymSeklpNhO4wr/IpveB+l0xPF/sQZHGfmWiAgHqkA/N2N
MKQ4iSzu/CkbuiFWdb6bzUylpJS2CDaY0FGjfRFzFVCkorBG3eP8J+FQIvobPrSDeZM2mtbjJCLH
z9byheCN7dybek7ltn4fOIG6jnYDt9+dH+b1qNtYRRUfluS2n9uGVjOm6e4uCJG3eCVFD3mrxdyo
Mnqd0WHNFAZJb8sOV2lYW8zN3dSm841vNvY8Z2lwtnRk3/VjkFKWBgmxJWSO7ZIhMY+J6Rg8Q/nS
IlR3Oe+ZBeTQ8aUorfOon0u3OG8/FYkvur8rwnrYYR/iuKuph53XVLYWqSmnBo3jXQ+zOay6LFHZ
pRFI6b3VbZi+cByfps6cyxNZxj14E29W7iJCyxXi6Gbbsa5vipQkxcXhvhE/vM/6GzS1Cf82obwv
uorwNu6fEa/WoQwSiaL9UmKRkaxiOKcD8IkIUtC96JL+gQkf75XBhn8dEqIOsunpiK3WLJcpBiZ3
DwQuI09s3Ohw8avhP4EtfkXqi0spQoIoRA0TUo/S5zFtm+9waEGX0Sock70ww71zMYfqAZY5/iwL
1lV6D4jQgSYkPvWFyeT97DIr702z2NtF60n8QCa5+xPNg7X1tkR4jflWvA3LtaUYBjY+yy33bxQV
javbfUbjCaae20rpC3WE/J7TUmjfojgBEWdFfCPbMIHASWiBWDrx4CFRQegnu2KXsDIwb4PfizIl
0FScMRzi9i6b2Rw9ZQVoqaC5FWO7nlfatk7ipSwhtvAoaER/2OKMiWvZQPtP7dxzekggfZn/buh8
1irqgMV+h4EHMpENYTY/jOj7UizNPn0xPZrrmzAKW6YCB6gu18Ugl7FNl+4XI8qmb5lfurUKyiZo
3YtcrlspViajb32fND/ZtRg6sQ2+Ca+B6j9ukC4/x0A5kraaVT4sJ46UG1ZxatSfiWDLlgwhNBWC
buL8IHnO/hfOHrIdDyGwAxxbmxx9OYuz45YWvviq24hDUd/zBlh3xBW8vqyGuUyNCkj5C6HT9EvK
DUaGwOI6Mb7Be5ALFN2dz07C5eE3wKB2vzUybf6oTu6cIHI+rOmd6nw+v0ZNTMmfBCEw5DfAkg5Y
n2jJHZ/MgLMj7kKVtsnsnwxvCg3xHKaleUvb+KmPKMV8BkVNfEs8LHKPfDU0rTe3x9lhpSv6EKmW
7QUu30n+RRu+foqi3H5hTZG8gkDi9pupgYLoFE2AejaptvVAcwaL6l2s+gue+XA7JgOImlQg8x2u
Pfl0njrO54po9GyljprhK7TnWzkTKL+0zj29NZuOngrqt3vK944dpwamOQdJwnYzIyjlJtEyPudI
5saZN2b2rUMDEx51O0EPv65wsCrJjG71xS8wLf4OVxkgDTb4vPuKYQechuga8BxSLwSOBZ4l2YQa
BM0Q0FD32m0UFWkGcAzFVR8LEsHwGLEStYGwgxwIa4EE+iWdkLxTmL2/SXWs3xAoIIbnlE2wNdiQ
KfLc44uUWX8tzSsc28H50gDtzR5RCBZ5lWl8nddpavx0FHMjuirNC+1/Xtnb52mUSt1uRbFL/I0h
ss9olb18zNrC36Ky7LMjYzqaTiAFF/4ThivjAcfEOB4NIcLWabfKBARQZBEfJh/jEIGz0QXvAgBb
o8mkgR150PDXENyzjTqxViNZEnmJolXtNzDU239HBEFgpUTY6W27Txu2T8PwOAYfHwaeL+gwnb9k
U4IStuvH26A78gw+/gzNCxxLgdzBeiTLi+ZrtEMgcWTQfIVXIKfbiovIxslvx0ybFkh1GnZgXVYu
ejyPmLn137t9tqrCm4KFAxs6tAE4MeWqqm5uNBz5YcfF72H6x4DUeKqX8zblM7spkASPNN5mpawv
IwIjz6Pn2XUTRmJtW3TuM/o2HD5DLXbL/dlBZsTLdNqcxDbGBPfPgruzOWvj4rZe4REfg1us0jx5
m3JUaPXquemqIl8p1GuOhuGtp/AuqmPgGf1XCXQuL9W4dN1rvO04PdooosmFFokileKpTOsJ+O5a
TeMKsLbsaNjaWkCZGD/mejbsEyJu+rUM8DXXhyU0BK1wuueoYLhO3K/IICekJBAv8U9IZ1qLmy5o
X/yi+FH+i0WBSu+ITWRR5bIY0ifZ+hg24BptRtdbpZ4DLCmGYypsrEJJYB+xApLvxr0tc+lgGINF
vaEonELRzIhX57a576a4389JHm/jPdeYPJRUZx4JALozf2KS9d1DujcjyE1NPIwnRDFE6RNElwXF
njLZ7jHRHIM+IpHUmyPoclpVmBOS5efolY0Q+bk7do4ksMGvsVTXN0TRUtWJ4VqgqUejpx4WIOJD
BcWQs0sJF60kvY1pStDOEheNpx7MofWnTwO3dUNp4248zmtfG6L1cJBgZ851iowlN5SzUaE7osOQ
aJVzGAqCTiyvgXfI/5tq0fV8uzQuLlgF5VPLSQ1vkRgbqm8UGBoY7k/tha5btqNmcTo/hTGfwD+Z
UduVmCwkQwm16S7qGctAHvNtSeY/RU8GGaF3SHKXlW0GW56/elASCsUBM1+Hy1ShTsyrSBp+Q1Od
hu08JCxjb4tBNtGdB8CwafzwPhc5apAtmx5J0cvtS4Rfw6OyAwoyLcerPzsa35Xta/6wXHv22yaa
hg3FFxjgeylC07aPQSUWzYpZMooNng8AYIsK00PiXRlbxcdffUA/D4JgKFT8x7g1mlEMFAQN0+Qg
IF+RvzSZi+XTwh4JDo8WpSIT+++hw3ztuxB+Go55m48RAKJZZyPiv6npP+Uo97GXU17k5KhRGs1/
Op0Tz0qXcPiP+yJf2OcEYHOPQCNMtNxPDoPi4U1HyxQ9TS1GmJ9WLmYLD47AZFoV6wynbghBtZHn
TmGSi0WS6+xoCjQ+9IBk0GW+hcy6Jb7aMRWdFHwHTdEXdUyoY7deYzZ6h+qa0TuURbl9GaUYzKVo
Mz+do0W26nsWx8Ct6LVmOy6TipZSFqmP7qYYlmWfosUuPc44JG1WHJXxeAiLYuahtw7SLUXiYv28
S/AiKxZbjC37TI4wTTJt5H4xanXzOQNoWqUjEjvEul+iHYnxKFnh1CnPXrdZQD2FVPUqKTa3nMI0
8uxkMDfyN3Kge/yWdI6QSz9gtl3pWIHScoAYOTYAPUaMrjDQshuJjrNJ06XKqBJRiT13T7W9YrQj
geHLMU4gFpiPfZRggklHDC1DKREayMowb5rUpitIfnLbwveTzrcoHmFSmPqFl0PWIv0PqEQi7khi
rH0jFjkBf4o2X9QdCtu+OErSLfzFewwba9kC94beFnTrp34cJb1tWjkOL57hwdyGlA32Ei8IiQKC
B83FzWDDTp7EUqj2sgnDh1c0eoBXAaWjWp4BtTGFGUwO18E+rhZsZh1VcLOhQdeYbBeMHweQ3a+m
3MU3eHLGNqk4h6WrOigMN+1yRgFm8GBdIbR5wj09YooCehmGw6jdeHjJ8NghF+SkG/ZXzAOB+K7Y
yUe+78Udmmga3aZRA2i9pDH8GNPrYJqlN7GgVN8MopjJ3S4nyLaTNEzum+8XDkx7WGCGc3St3kJX
Jh7DCUztU9AI49mytaIAN+x3teYsfZpgJGLT49W8OAGmsZGVAVzY+Soqrrwf6qDMNSPRWfpATJOP
5xx2Cf40j3rJ6nYNerxLLZyXyq0Z4uSc75pkd5FNkuiIebvra8lajoZTz1ajNspUn/3YCrHkt83e
iu0Zk5bcYYTUNWb/nY0ka3/qYYrlOc4g2z3HvQ/zPcwGjPssYa+OqmYk+XaX5JENf8NMhL7r10UV
h30hDKAgRyFSYni9YE7YWwvi6uzy+yVW1lcuIAT3bPAVRL3saTpU0HlQ8D/y/MrOXdmRgxj9IFek
XL/GfmjtvXF7Ml4KRDju1/dcNNDtcBfWqrdFLn4CTYwAyRIWaQvYHJ1MZUesc3VATT3gasQRem3w
vdH+kUdmzaoQRYnBNmGzgfRHk+uz4xr4FWoIQ/ijLVYZwaWgL/rfy/Vm/F0sAKBh1UHa8zzxkGCg
gnLqJTMmdQtqbYy0TLnIHOYkPkPmWYEZQVxnKYnAFMvauXlIu8L5I85P2HqucuzXP05serub9kKR
L2ZbaI6uZRbLJQCk376wQun18WpHmp2sWppSwbdpLlGGtls9Zhha4bLFLP6JhcCLi+0gmnnAuE/B
TgRF8Q5Max4AVxFksObE/ViWaGYlNHKpB86vByB5Zu6ewfhJUAqtyBd/FiDp4kJEXAxsSPnKGv5W
6JiDpz7GGM0C+m3MPLmyh3Q1LycGSkxWgcZhlj9AkFrgxEBqYvcDMMXeRyV1qFtFSXC8ur1s5QTh
Uom8BTScxw1KZ+RcjVtOu28wC8C0plw88pjmG7U60ovKz7DCRwEa040ktck6sJLq/7HGwWk6IuwG
89bMVTHIbQA2mZubCp7f2WuG/x3drr5r9Zl3/4swo+/eMI0YYYH6OKXWHAAT7Aso2lETnf+nWbZ4
CzaXJ3jOb1sdUzEt5R468oix67jUtIGPwcfIeO9zFGnIRzWNVh5i/lXkn+l6/Bid7R3xkchs3VB0
y0PWPzOgFT35oBrsfX7iBO9O3vRFccT9GAM94mt8b3FM23+Ro/+D91qWvCMpAwNLHciVmIlE2H5z
N/XuVvlogiOmBdEMCPUqkHBR8Dl92iwwW3RWIoorDErwnv774/sn4tw7jmS7AfbuI1McJwTzyrqH
JOYePNi5QqGGIToG4Oz83//SP/AC33tqmdliqWUZPcLbYi5eXJiapdYtClwYIdir0S7MdSTK0S2M
//KE/4GN/N5oS4DqiGskJUfKEC/j4KB0mAEy/8sP+qdPf0ek1AintEXHCUhQ6udgkjfPdFP994f1
T5/9jumM+nxWum3IEZNndAomnPtFZh/88HdkSZckbpwWSo4Anw/gIGPikQBy/Ng3f8d0bjaMFQnv
6bGNI4vLfG3KpMO1/7FPf7fb00FnILrhuaS7gs30/6PuzJrjNrYt/Vdu+B1uTAkkOq7PA4CaORVJ
UaReEJRIJeZ5/vX9lXwGi32u3bejXzrscFgii8WqAjJ3rv2ttXuPgalr9fDnP/y/ukLNn6Fep6V3
Ws8pl0vseuZbh5g0BbqzmIzIkmZR+/WAsWCPRUrU/1eTJkkW/fkpY6kml0QssWWyr/hsN213kxro
qn/+gn5EHP4bFvdjtJGbLhZ6kLK3hfRipGevXCa6Kvzzvhi982RTcvM3pW2Uzi6p08d0TR4NrjSx
j7pkiDmkqHjDoNG3ebTi2vR7l1rs99/uf3yb/6d6r+5+/z26v/0nf/5W1ZzyVdx/+OPfHquCf//z
8ph/fs/Pj/jb7r26eS3eu4/f9NNj+Ll/f97wtX/96Q8bCvJ+OQ/v7XL/3g15/+Pn8xtevvP/9Iv/
8f7jpzwu9ftvv7y+FZAjnHba5Fv/y9+/dHj77RdA2Ut/hOvqnwOSL0/y9++4vIrffrl+LZN6aP/9
w95fu/63Xzz7V5c0bfRhW5gGOQ/cS9P7j6+Yv3qe45LmImzTc+RlClXJGN/4t19M8avjwUB5hm2Y
lvjhEOyq4ceXrF8lB1+qDlxIjsda+8s/3oOfPqV/fWr/UQ7FXQWi0P32i/3DfvWvq0oyCBBh1HGA
aiyX4XYfc04EPZJa04HIqjzT9n1GkAR8wtHucTLXvTJVINT8mMm03DH+UNCTWudPgHfaQ2kknxWR
pkGdePINKUodTauwX7rRPhtl0fjoGrdR48S+WUTp3pwrfYvcrRqWwujJNmVx3WfaYe2aGlW3U/s8
6+61MjMiv+JnbASEVGCOOWoNeo2fpwXVWOcs0ApZuZu1yAk12j1rWAM/PHrLIoM56iN/nZb6uk3t
OQ5HY5z3qx6l3BeZu9dKpk/uPUbOP+RDET8ndf2erVrpoj9aTRvMSfolMdOvCKDrpovz68S2b9LS
QeWq8tdkrorthPc+7CybTCZ7+T6RDQ6Dqk6RbAp/rAaxnwX0S6dFxX0KsXDtZWK/DBfCpMBdy/Ce
OcAvZQREMBpBZCddmPY18wxXp3M3NG0OtYTkoKjT/JqckzAFgih8fVDb2E6iwBYtYd5TX9T32Wy3
B7TMKLDgpLrAG4uXqTBvZad/KYwZrbpDCtktJsiy9Gz1MKRt8jQObn5msJ9GoS+iMqztSD+LickY
vq2mGK2iNEY9yBxPEluNPQIiO7d3WZtZfpbHermPSq1Jg55h4K6fN7p7aJtGO7STo76ZUV35lEPb
Gl74qoUlSbgrOI5GNG/FdKUTq3gSenky0yw+WVGablKzmIPM9OKwKOjjIDM49Eese4CmnuOE013h
5xe7hlgqSvpeBAb5ISFDp3bQHyZYrNu/GxJsvh1VtWmsOEf+7VC3dl1mDPMuHStvCKjnl10XrXES
Onragpchh1SBXaOJPyRLZ0ynpUkLBrJPgnA66PeZZgpTA7SCSbOqhCT31jsnAuBHmrxJqjY9Lcqw
7wYbCMqXTJB64czdBXnjrltRTVVIUn+b+IXTpLdjPcg31ZNkmJTpuc0rE1SARalSRWpc67aR3RQe
PCUIfE8XnDTXNbkqAOFPMVDsbSkLbeeOsf1NRqO2g33v7yLofL9ylfoWNQla6Zw0w5dF6Cbi2mje
RmLQzwnxRWFlwEpDfez1uSs2XSVITjaL9o55dAlltrnLi2rZGY1x1C8tdHfQxpNUjQyduW02U8y4
mg7wrTWkj4Hoqu7Fc6zWecM79zlXAK6QoBGvxAMvlvHom7XxWHh9FWTDvG/tCiQqp408W29KN6at
02jfmFNbxpftalfH/dFy05CJk1e5aZxwPX6O4JNkAxgw0mswHBgJ70Yf4QgWRNbtvA5vRTwbN1lj
vVe28q6zobZDw9XbrZw1ua+M/pUOXHeMpTEGHXT9G16z6Yjm3p2LylwQ9wVKY51IgI8MNAkul6VY
0GCw3kY797Za0dJVzpQMCyNJTnaqvVAxqB3BFcZN2XjXaQtHxvRxE8MsWBjRPNWWVMMoIKyk9EfR
rgGi/0CqSA7Lbx4zm1zYXtYh9922qrv+Gs8IKN+6LDs4+i4oZtqEKpqvc8NIDmZhlleasTiB7AyH
ARyucc5E2d2JUm0sb0wOWi9z+BQdqp+si+ToeMKcfFPL7fcuyseNORj192xU0s8yp9raw1qFRSeg
+gqTryYA5KmVpTv451QF+WAuL7Nwx8535sX87C4XsWBsC/0ZHKN/QvzQEeJo5XzvVkvfdRYOVRad
Mf6EYwDh0hQM8wQ+ohmbOz3IX6zgMy1iBWBh/IaALpq7+eoTVyQAUqwIhevKE7kBgDdlB6OQ9zQu
nskq7fY1Pn4tiaMrIlO+qtV7qLXbOZ6cvemBfY8qaBcn7oNOt/vzUESHZlbfWWfpW5SYCfU7swdl
wnJy1nW2lWqa/YK9dJsJ2LtJr79a67nocShIHmMY9XOhmem50/UDFqIknNoWjxGej091e5GvaOd8
9egA+o7W3UEdhaaSNIhpse1zseb+YMWPTGKkDatxs2eZy9qcW2rfuCqjX86N6S0IMQbREzQVVn0T
t5pW+I27m8sqZvohaHjhquOCeoJNwQoRhDi2pR49m4io2GuZ1t4zPbpbDUoByMMZdx4h9w/jkG5p
L8rQsFxUhNJjL+1HcZev4t5dpvhIa36mRygPtSrmcLCtm7nibRbuQ4d4EHREFe+hXFhzyCpZ0jzf
ms7a7bvGCmdnDGg+p1vb0d9yl1l+KjMehGl/seKpCsbVdrZ2Jx+1dTTep959Zk+RD8Oqvv8opf5f
l5TXyTdcNdX3/mNN+VMZ+v9R4el6umVenNT/dd25g/RoX38qV//5qN/LTtf+1XYd0n8djDzUdhfh
4/ey05G/Gh7WRt00TFs3fyTF/KPspFY1TEGQp2tKYQiHB/2j7NR/NQzXkrrB4ADDoDD9b5WdPzn8
XFvnGaSnk5bjGabL6vzzickz2Zu6fHY3vbgQmysr4efYdOa/OJD9rIdcnkY6DLEwHc91TF7Xh6fp
sB6mkyodOv7Z+GXUNbmFeVBAxX027hQC5e4Pn8Lfy+s/ltM/fJ3/qqZ/f0a0cJucCp2+/Mf8TA+J
F34qcjauMXuFTy8gj+ERY0CC0rXKsHCK5EEOboqnUt4Pk05zDHlj/VIulrHTGy89QsVZR6MZzQ1T
kNKjt+TTNTL2emXMWf0XYUEfzpS//7585LYQgk1O/5iul7patkwz3jUmQxRv07hkQeca/JchBTCI
WiT9SQE6+Ims3tpKX9+GWU5Pi2LAiYBJ/a6GIftU0qE+okJVv68AP50p//h2mhed4ePb6WLNdw1E
Ja5Jrsc/hv8hmul16i3Ohg3NvmYaejYHibisk90Un5Z0dtmYjLo65b01b3RNV3uOLPOG31nu49l2
P5uLKm6XOT6x2B/0WDvPCvDJj8YBMs9pxuzFsh2qgAiClMKs+jooI2Orb+r7P780foSXfHwtHLCY
fG5ZTDH/mLgjk5UNe7DEph7y+GoRrQw4PpgqnIk3OE4tyZlBYelio1Xd9FY6UxWBtpQMBYJY5lzh
eNp5mOf+xbFHS/NJq70qMk08z0a2paa5dlscdlQDY+CC3d6W1jAeeoZ0bVqVvtSiif0kEs+egEfv
gWHL8kIPMxqlXpzikLW5c2MUZXOFqrzWPtlVkJQm+NE2Lko2dk6ONPwlAjgNguu21uM36bRMqTQg
Ok9gzut1j1VG+TGr0YnaYVr81NS8Pqyw5fyFAf/HjfvhvXR1S3CaNYBfEMB/vi4AeUFFukVsjMgq
bisa+yCEk34lTSgLy/iupdN8S3gwBlbwV+Seoc2n706Tt1/hGPprMrvGwjcbhtRPDFsJXa3h1FaW
rhFokVXfVXHFWGXOpPNJ1cXy5g2T8TDUEc7KfNaeDcb/XdUrnFiQ14nuL0qfr2TGntwPjv4XF84P
Uf1/e7HuZUuQ8NrcCh9erNRr5i1xEzD9crxRhUkzhbfWPtQs63caMMaW7GIT/S9fzxCa6mTVAq6C
I069N2j8fqLluby3k9K//fk1/W/WV3lZZE0+AUeXH5MFc4WxOBeT2GDJFoHVVt8JSTzYfTaHYDT/
rTDKH0uVtD3T9C5aCmjfB6W2Yn+Y5NJTrVyCQHVsbpe7OP2L6IWLbPrhzf7pWeTPb3YuMbJ0F4wq
s5LkXafwuFqGEtTTJo56++dv3yVf4ONzeR57NDsq4yHNDxIul2Ra12YjNhw9zJOlFesb+cvOld1a
+r05dyy7DFD0Kh95qbxj0GQb/vkv8G+WV892bSxWrP82//vzi620SdRNLAQhhe74ZEyNTQt2df9i
F/6RF/LH1ymkQeEghGQJN4GePuijTCQw5JKnzoaj0X3dISkV+sIkn/E8Iyh6ye1cWgEG67eZAYED
Brrb1cgj/CKV5JwCCuINQxf0sV2dARKmnav63hfzfWfW8BQQ75s6UeCzQ3yg+W8uPvk2LfF/zXuq
kr/QrD9eH0JKYdvslbbhXeqqD9r1aq9ZMzitu2nYdoII4tR3llGFq1Npf/HpXN79n942jygLNj7D
oYAx6Dz//OnEa4SvZ9C8jcsJ4xgtyHOuvo4n1Zb51uqiYc9b7f3Fk1IKXjbVPz4v4iKVAOUSKyvm
lY8f12T2wiyMKdqM+fQokqzaWEq2Oy+ap2eoZiR7Y0aoU8kBjPvF9cp0606L+Zoq/Iu9Hp+offwF
sZHzh3PX1fWlkcx046TFl4arHl0qeYnM7qUajV2iT5WPc6XzOfybfpP3EE/TfBDZaPut2+l3Hg1y
MFc4yGSJgdoFqFKiLzrWqkhcyyqaQ9XqVzXH3607T7HvRdiurbo4D03s+WWjam6g+8XNAhb9Q2bL
B2iC4XZ1Xu16fSv1tbst10KEpRDquau04RaBy9xOaafCaE0Nv8D4jzHPTXc5uLTOn/P0ZVk1g2Nt
wmQTb+7GNzP32p0d2x6u1N6yX+bEhAXQi8e6Hu9auRt4nUmqjG8Rg9g3AujMx5ZcfHFxE69+j1tk
K5os25SJV+/nXBQ079rixm7S7M6YnWiAHiZdDBMIe247mO94BuR1UbjdNjGUEUZJNnGwNkbyGybH
LTg/WtkXEvemTdIxjAK4Kqhz50HUSRX2DWQEqaSDjeCHReJEf9o+R/HY4NRbNrOlb7xq3legd5jL
LBD2RzwI/jLbIbZo7zszXq+yaXhsxuE9pbp8SkyQKmuFWsFw9bmIm2NXzN22G/rxOjKh2ps0tc5j
Bh3tL3VV8LNyOkvE3oO3NufCW59mNcjrMXPheLAZAtYpPGuZnJ3AACW8bfE17bDTiLue/NO3suNj
G1pJSz6K1Xc59t5OrVFHtK2sz10ujeeyqfPPU2LtypQAhG2SzvIOwKo+a1lOu35Wegz1aDYLeQUj
6Kda+7MVLQMJHCRecKJfHiHsazyJWnaj1Y3aE6qg3WcUWjfMR4+DVDf1kHQDl2d26psIY+omm2Z9
M9jSeNUioz1UWFFuTPrAYcynt1/Toj/HQ/6VAIXla3p5hZMOv9tG452umCdaYX8laYDk1dsmWq4j
ze12qZ5Oh8rIqm8kNMaPgPoIJxZ5vmKQQLS4VI+am69h3zd9uHrIEkCSAuh2ipHJKnyo9WIEFVEp
30G85q2GHfFY1G1xi9nqnTGwLyWIg+dDn+P/b+ndfnZJItmjB2s+cEZOTTcTPdLF60FOKX6BVn1u
6+5zTYpG6vdgVV9zdLcnJTNnj7u4YEDpUm3qqDQDTj7dVVu0MFpe6+zTFgK61aTaCGZfBobulE92
W2rXCb9VSFY535yV96yw877B5ncAHCRWwSkVU2Snq6gb3y2hTuCCiOypR5Ot1K05SJOYb9BU/DDO
mDDGedS2GVNObqMOwBKqXj5Yw/K1k6K6z5GqbyHuap97cA1tEOhDXoi7tdat8xAXfCYmUGcYd9Nw
tEERuan6eBt704QF04L3qeorNx3J77CcxFcLZjCBtPypt2K8ula9ntCeeIFVg+jDlKKtsLuFDYIO
gTDi9LUjPvFqhPi7SdYoB6mtpmugj2KjwfWGcZ7uhJ28NHHRbZlFXoa2ljesq22YjcQazMxWu6ky
iJ9Fm81v1pSCgkgi4xidq4cJnvo7U2PkLwa4bHG2NGSerKjBD2WptN3EcYlYmiEn6cM9s5pPRjEG
g4UbIksfoywrecV1drb02QjyJTHf9HXOMZekVPpyWu1d2pkuGSRrmRK96dy2Jp1/EjvWfTNbD0Y0
B6K0TR9XLz4hd9iVKxGagGFf8W2cYkOEuZ19JZcG21Q52jvcyJizNP2hyuqwi+fxuhRjdAUWnzaA
N3X3/MPZXDcM3f2iOJ7hCcfwtl3Shdicem1PvdGrwCwsfPyZuhlW4jt6k/4KxoQV/hKs1Neadgjw
NpTMzO1Ke+t4NjaWKTpSdlS7CtPtqbK08U7DybxN9LK8iolGxfTQVfe205zjjAFTFY7q18Ruq9e1
1UnTZ8DsU1RKe9MD018lUXtB7pnk1OGeuilHxpZ4s1yZR1vHr8TVEBMs9cF3HXbO1lwa7ova248g
jEHdpxwH80WGnaqKA73xhKVf4BttM/2aCebDtm9YvNOkPbfGd3pTVokeuXSPsnfJ0jHi+s6c8uXe
UZk8AZouJ3d105NuW8sGbDr6XK7e8ozxsA5AvI17GPhmBwHHXghYtrPbPvkiMZ0FtY1DcWykix8E
RTSJPSYBWYrtNl6I3cricAanvEPZ6Tc6r/YKW5g49WMnriIL51YcjfqjqcfJmWHOlykZk7yyydKB
FkrVNQwx/9d5403jpm/4ddLHWBR6kFzsQVyiG9Tzr7IQ8ZYZnvis3PayuhBpAbOc03fYrK6Dem9b
G0trj/VwK/RkU3ROecvs6MaHVJR9YNROtCEfwL22Gqe679dEvDHzrXh2zVIEOEOeFqjqsIp1tr8G
6zQm1Nbze8IkdrrtYf23neLYZ43DGmaTUOnC5uGx6AJXa5sHTYw2sjZjaMatW4v40FhuvdWB//wc
+iJc7YILP+pbrQ7n0rEPqSJDppT6Z2nj05c83qe1p51LjNnXa9K8OZ1pbEg8JpIHsbx8wJt7gxt5
73b2dzjXoyJI9A67oBPOy5iFtOjSA7Pt9UcFtR2QIEPYk2tfd6rejCrC1dtG2zYCgUAgIExn1Azv
diJ76rbvO/WJI6ZziUlJjC2QJ51ZtxvbG9vyoie3dY37ouj1a7Of6qOl1Hw9z3P3xkxSWOuxiePH
CRL/Dn+6eMdq7n2TSVweM0IlNmbM44yI4E38763h01gl1kWkFrlTs7W8ml7nXhVjt2jg5VW5aT23
vK9LtzzETTq+59PsDH5qafVJgZnsuqq28BcbCRaeiJokxf8nw0qwX4/IPxVtNVJgiFy12SqHhtiN
2hj48DEE+N1Eq2YhpCWnzmycGiTLXP2kM/OnSnjzc4tnBWt0l/etX8dxFG1SVHyHYLHUuwG0xp2d
aVNocRjCAIGL+EU1bEFkgeUvjjm4O09o2kJwCx6paSq8ay9vMLenOlwq9UyKK6nWGlKgGm29neG2
KZnarr6tl7i7Tsf0vnDWr7abfh4Ke9jGZB0daf2o/TCszwCl3NBrgWEyztr9YK3VxizG0peX7UY3
XSLDvHZtLhIRECXNRbJ+5HBlWq1BPtoQb13gzWOh4WMjiok5rGM8bSMCMVJc91t2VyhfqwAyB7dN
T9qc1E/lvJ6G6A0Tx72czMdWjq8G7Te5qC8i655jjM37QmnFucHPsu/0EvOGXrhX+SizPsyr5DIr
3KB1WK2rd1PodRu6xKDvi1zDZe7mJnWSFHgzRNs/aF2WheTHWJ1v1+Zwk5WJoqXqCPFK4pskeWcy
h7smEuqc06SP5sLaMwexfMH/tVZ+O+nWHmlpeh9T3FMkoTS7Za4Iy6lrd08vjo6XYNt7gwwfEV8h
CZTtRDTJrHrHnSyboG+rs1TptB91Q72UVW/4rUGeCBFbJM4p72iVWX12MgQXItsAuMcuqQ8MG5ye
yJdi05HEfxD2oEQdONXKmVUHWIHIdpLvPKbc5G2x1mGzaHRRKGNiO1jXTjtmk4SqT1V36xLSFG9s
pNZNS6bF1WgziNVPHML88jR2d6mn9yy5dmURa2DiBO08+aDNLgcGF9HwE17D6oUDu47FPql2mNg9
bu7B22lKwycTrWccy8FIWgYOpmTdzlavv3IPm5vFmqJ9Nsj1Thv1YTO7Hu25eWirg1VK7VqP6cj7
+oyTM8fIdMvk4XIDVU48GdGXuyGSSZhYtnEqlPyEH+ZoFl31dR1UssO5FD/Yo1Y9rAJb1VDD8CQ4
NTjUec7Z80z9Syxy737ITPPadHV610auvl2Wwi+FquKHYSoawV9mxqlNaVSCSHqfwJT6RzdjCFU4
9Mk3Fpb8Jh6n+ROjkpM0TNys2hrwK18AbxteQ5ztY8WUrrxP1I2xKswYLcPsqpSsmRqa+yahEedX
mqk+Q/VEtzV5atxAaC8TjqxTQcH2mUa8tZKx5uU7ap663jSjrW1kMXv7ZnRJjkJlSG5RBsenzEYZ
nLWlOFbgK55PimR31rvYRU5Z22VfUq+dnLx33iejISNiTYmXtLhUz5hRFlrg2mSaB+FyPsYxqRn7
rEWUpdHKwKcmleU+Lqf0c9cV7UuT2rqxsXQaB4xZW3UvpDhPPw2G8DAOLcbGJsMWr2pRcLCRqtCv
GtqzN5qjlxsDO91+jNqR/AQDW/wSt3dsk+kW8xOJgmzEKogXuTxpRll+0hKNpNpckrxdrxGHw7K/
ydz57EYA3T6jPYd9zUuATpF1+Z0/2k4w2TmlZbZIYrXJnaHXMSsp7rVYJSExeVQhERFJASlj3Sej
NxBMdZ36ji8333ISajbjCrNgjAV5IRoFz03UauMrxo/0BTt72W4iQ/QXU5o9JfdWHPe7HNBDD393
z1R4nvxWLfe8UCT0ugWdmfTC2rGpL7vZdYp9Zmm69VREUfd9NNOcozXKYXk07cLB6DgsYjp5C045
f40MdwnzJWvJ11CNpt3+bsOhGZ+DnQvxPBRzQXKitO7z1fL2iZY0i1+MVS9BeJq04m4Xtdxwzpxu
+2ZqWApWIgf9KEu8eFuUkNx9Rc6JcFdZb4gzWcwr5L2LgScRNKpkla6+mCBq5obpzBkxWJ+SUcCT
a/TXp8blnKbJ+ftaeyvWGdOejqtWFV8FDvVtV+dskSTcsPzr02hdFW6xfjZLu/sO4upc66vQ3njp
zcsQTQxHI/24P7IVsgz80RpEe3u56SoHJkjCE19yH/Qr1DDFek7i1RSOVp6EDZ7X22T09BuMRumX
391D7tTIrylmcNR1Fm5ilSTJZdKaTmkfQ9xgsikb/2KKfCG3oApz+KNnWkrcV2OecNBLqodyjORV
1AqVbTVpfc1NBKiLBcnubZon6JlAPesxywguWVckML9cNXWfEKHyyBjvfmvptTqRZ2PcEmSgIXy0
Q+v6w1h226VcewKCGnNTa0nbbwqzaj9bqTPuU7avJ0JTop4VPnZSn8yG7tiuafZaUS5tpqnq99yq
6tTIwbjDaKg5MA89gYwz9hot6Oc+KoN5XqKOPn3MLjmP63VqGBwMOA1/NUUjD6ir6mSO83tnjO9t
p33SOQJAthHRZ+GfCmXFZEF7YgmtRDk8tbVSR+nV3hXhBsk7iDI2HZzqC1GJHjtDQWFNTL5J8Gdj
GxdfVdIF60x+C+7RCMOPa33vTDF13y5PwWxlZ+q9ezLvYuaTmCMhIOuYcLR3aGcuxDsstl8b+EvI
FnT8aok4gq9Pom2JHM1WcBytLgkflTDlc+TejRi7IPiqreBlRWHSg/D7XmYNp7FvVogwG6tFs7zo
/BQHOkXYIQcTxpz1C9QcS8Qctsv6RQ7ocGrnQQ66rZxu9ca1nkHneeVswz76Yn+gx1VtUJesJ3an
wNbiBoQnWsSNZsxTQC1z4S4yGV6MYzHo4Ql6awyYgVK/LfmM3FYMmKRrzrraTJig1Ux9FETl4gYV
yC5voSEOHSWtArrzQGn6mS25z8x557Srtqv0Lg+hggj3VINZ33SmVm51uyV61jWV7rPSGQ81rrRv
SBmpR/ianPVAS+cDo7PvGe4W32Ho8QtP63LOgIN1HUVEq6Vch4uzXPg8SYgqn3iPC9C0abrKiSs2
9k7V6D1PmuU+xavjHLOlrQOGrhlIs1Adgr33OKSOdS3HwbmMFmueR8NJT4UoioDioN6Y8zgFCS5E
34aCup4nmdloCdqy8ayYbl3J+ers4i3Z2uM0nlrXS76plrE8NWN5AkvQRssSVX5iDm/2qNSw3mua
cp/o10O0uJhOiZwZGmvDPNoqyJ3UsEK77OWT1JIcDTY3sQiQHWUusIscgeqDsWKoqiFDA1Lj0wAH
EMFXNv4tkLy5SHYTteSObTrVsenoU8DEyCgOvdhWlFsLgSCJ15AsqImUlGwCilY/WpP+QBdarsHS
NXWx7RJ3uO8Nqe9zyvuK1VQ2E8cuM1G45CbtnORLetNgbT9Cbfa7uGrzcJqEczXbZbOfMgM3eINH
FmsAZyD4nrAlgI/UwuoOW6D1yZgjv2zNL0nlvHq5J3xBfiuObmdsNk68FrChEGT9kl87QyT2SsX6
fV0RyNGUljwWywRY2mWPZeyRjpGP8feG4PIHt7XtxyGrokNCCbLRmvEhMpnggWl6uicETd8POcm2
MzspwG+56VQ63Efaqh6ctSh2AM7O1ixQmRF0reuptIedcOp+O3RV6dMMeRlkq590lRMrEhV4uFp3
N9hcRqTtfO85rbwtq445RZuDi50pmAVRGYQq+VlSFwfdrPJN0zJIkAw+tCGsVhVXuKWAmNb4EQvi
dqUfa2HqOxA1Z26IEvhmd8V6UkSW3EqM64J4FZv4C42VtER/2oGeDtuKaKYG0tiUxC7dNph4AQ2z
eiTqqiPmlhyEmAibtKhxHuYnQkbJKtM2XlrejIk2vBSeeBukpnaDNhuHpez5bpk750FvA6JKrsy1
32vgqH7VK/uEY+wW7beid3CJLk7PlSb0r3G9TixNF1B5gkb15nE5IYB9IkYAWUF3AxoPgZkkiH3j
UB+sNjmpEqNz3875G+nCSYAb7cu6qiuy3Ax1GadOLLZhqoLBOtJkO9DwEwuOQKtIDq65MKC08vCG
+H1JJ4vSwz0JbQYPJjvFd3LA2soSZPMYQLzR5TghiCL6UoJyn4oxs0Orcji0DzNRj3MX6sBmY0jK
7NeqKO0Hp1GMZ1GxGRP9q5mwWkva7/NlqW20lio+Ci3JnJ1VGOKlHQ1NvUb8BbdnWzucez3jkVQE
YsemEbWNkeWbjPu2DjhLb1YpF4KfvRopo02Wc6TZ0QMGagJnBq/ydq40DwQLh0o25rERZkIDc5ym
ZT+6a/IaEfgXcPLlkmoTo0oftWRNaTkaVuy9qiRiITaE5ULdxkRMOgnnk0CR0z29eF6anT3lCutA
OzvNg2WgP0KDFmxUjGuwZvOM4Q6v5EKYKLlT7IeOTguB9dRzGlL5kvt0GjMGQ9ustqwb5c5KVzTN
icAkOJDEcV/qMh9el4qEkh+G3Nb2hsInTwE3Oee6gOQB5rCuPaM/m8Xo9yn0dJDrfNQcBkdOixEj
ec8kQD8jFLdwzRNZsHPvHl1HoOFrro9DVLBa5TeOTrYCHMKtlZqHrqhfY53MMPpct4L9XVXlraWp
U5fC2NsGoSeQ2aUC0jbwks6MmY2atOFE3PhTp/QrdzHeWhLKQkW+/z4fm4Tu0tL4RertxsL7Mqrx
XjTzsx11c+9z43LHr1ZzYOSar8gu29llW91gNPACp+VCLxLERsyQF8jGGO7Zu0t2yAyVLM3/F3Vn
ttu4km7pV+kHaB4wOESQly2SEiVZlue084Zw2k7O88yn70+7zk0XcHDQQN80CigU9k47yxYZ8Q9r
faspA9oAOtVBs3C7FdtU/mwTZr3OMnvvhsUmwR3klIromSx05CTKsJVq3H5+diHivcZjQyhbajKk
Luz2PkPAoBf5pTe1KIClDXPLSRhS9HUUvdMvlHqAKq31Feya41Sbw+9UZKA38H8vZ0wseuxNdp5R
+KashduBS7dEKs+qAvgRqv0sdkNUu6Ov0+oQfJKX9b1eVPZzO7uCQov5aaprLEfs7KOPNXFYJ05c
ZqvLJa3tzgeBvr2viq6t9FhlMdkAg5ReZVe+z7MwH+NNRPG+H8z1d6OneThSHV8sd5AQ1jfB8Iu1
HiXRZnt1trr6ZYHu2O6U4teAHkzLDtghoqvJaOiL3pQuZMui+3SKKwYV/P74TWqJEkFki+KVFi71
+6475JCFcBPoZ8vV2Bf0U/5aDm3Yjc2Mv2J+G3q8F3AgXlkgHxrhqLBglxSMGwxmfV27xLc7mxl3
pl1x9g4B50r6OtSqQDHS0JlMPGi7Qurd32pL75tW5TtALYcR7jk7tdNAHlZimGhoUdZAuzAaiBxr
edOjo34Brmunf4zRsBtEjM0c4l7u3hGoMkuVVnu0M6P9rnLmr/5i8EDMaRchkwfY/FzYwli8VgwA
WiMgef8Y2FXilK/GIsFgjQznXA841+ZXs8LvXcn4MWnz+0GNVBJTk57YlLBiMMoiXDoXRHynjzdQ
J0mAT9uSViFCs/lGn3GMEL0ywC8sdKwPgIe9Z5yCX5vAlVEhpnmWTTQxF16a9GxvFkcW+ugH3DHu
bsLlEHBOaOciNXDVO21tHTtjsipc8XN+P1O3nLA8xDDs+sZie5bgz939y2M/6AZOyYFfsacZ41ve
g1N1nM0JUjl1h9kRGWUcfHjVcO3NiX2weyqmHSwI40LHVu+Sji3i5Lft9lg135CatR8AGprXqVG7
y28V7rwZ6RP6vPoerfjo1XA8HrJtkyGvjglV1dnerMRQgeMSrwU5vKK/s4edsfWGZ+eAdKwMiAq7
u/wOXZNFGTZRK0ftfOaEXbyJ2m0/ciofpJmz56+72yasjcQv0J3NKWLrA0oSP0eVmvJp3Nz0Alrd
/hKuUtGOKR6XRZ4tJppkGzDIrGF4SMbZZ2Zk+noCpbPJteG9SxP7Geg/65dG8CjFmKVnsG5PNtKs
Xc3e6Yawxz3DocpAagKI1eo505N8JZ8pt8vntGzywwi9/lcb3WCr+J+yw1yhZNutQJOA2ms36lZR
4a9pYkW2oaqTL6xcxgcEg/S6Gn3rsz7UIBCTOFFD3PccmO6eAdae31RRe1llrudEc7hiYt4OBsJ1
63xqs/YBcuwnnpR5sV3zgQeK6TzTIzKMhuwh0UQ5+rhxbp2ClZTLvbuxqj40dLnjgfgXTq+k66eQ
x7qlXDQZkc6lk0AiTONX1eq3wAE9nXQfcu26eBq/WSQCm3tXTSIKbVV2X0Y870xm7JEyhysulvVY
6ZAxwa1OHUxnrEnQEtPoMWY49MzTlf7KyRR5B/hZ+FKBIYRiFd/IwdtVEjzmtWqkn4zWiTVzIfR3
VJbDa74ZDKKcsmX8vQnnmHRG6yETi3/ceHP8BuBOAOlhfW7dtrmryqrcczsUgVRdf8KO3dB/QiZi
3SL+6YpHbzGr9qxldFtGXBQnG48NZgcXtyJ3BtzRguyBHkbzPYOV4bglufaZx7F80/OyC7kO3Gtq
ozTho/BxRgaFsYzfGs5rksGNSOyUMRNwBgjvLtrm5YFnsaB4troP8MvZl+neAgxwtzwrZUzzbqWz
wXfPohitAhaXaoeSkf/OmYe8rDCfR481hrN4+jT0zziu+nsrr1v7Xneq6TSsokKlpM0kktFVhW2a
sCsHD/iwmolDzyhLEboiKYJGDqhRBPQH5WbqhSQz4z5poKUYQjGeKYyZN5mXrol71pVEbr8mXYlY
REMstfX1Rau1V1VpPyYizhcIl+0TkQrRXquX9Fa/gnOy0vRNhxxxXcdYvZhLPj1p6wROKHucGaru
DSsb3/NaYjER5vKuRckQZEhOzmYNVg5Q8/jOgfIu88K8rNqtEpjL/N7MLeNcFb1+KOKkfADUkXuR
PeXf0xT1+3Y2dK8rp5SmROdcQEoV0gWmeCUaY0g8hB42lMCeT6tzto8ybrFlDetmfJXmDZDWNzrh
CVTE5+zmV6ksyQQW/IDfSwXcqBnB61k3EUQ1OhxK4BLKRjLhkcOhM9V4auYIZIgU4t12YdUwupwi
nBdpKR4Zq6bnaRvMPdPZjO+qFmw5en6MMc0+NKrtg9J1ha8llXMmdwH5a/V3ZjIjF26LAnPegYLZ
7W7AX6CBWaJ7UZ9VYSuZD+NS/3CS5Bs90o/DXNWL2VenkdgvCjFa20sg1239Q/ZHvXOx4VVkv+xK
UPtNDqE9Kae7uIvvZlW/LSMHzrKRcQkceochSGdDnAS8rN4oLH9KlTgWU/OMfS1EG+QpfUrCNasK
z55TtAbsfwCYLKysnJHBTtmTh2Fo2CHbU2Fa4Zitd1bLnHsVkt0P3zLsnQXXx0CyMLv1lLZxHLPf
CjfwXlNxdnFUmj8bbLpe7IresN5Sht5lLQ7/c6t1KkSW9IHKh/hTSxLrQrOr7zf4loeqT/vXf5SL
/6+9If8fuT5wW6AP/a8tH/+r+k66z//x0H1+//TJ/+E4/ucr/2X7cHBwSNI3bGR9N7PxTWX+L9uH
kvwb3TYlukUHa4iNmPc/bR/C/Q8h8R8jLVKUg+gM/9P0IYz/AA8HWoxvh5EC2sP/hdX43wgZCpMx
w1iUjC6uDNSM/64WxvChTWLMYKKP8dw/J6PjvGxKq2hva1deLUq93tcEnCfuKlxr+pCxSYnt/0bh
eDNx/5vCkf8biBRchbPakoiJ/80XotuTTLXVNYJaAITKnXUEy+ZGxykuDUYwqXu3SMk8n7lJREHU
1Egt0X8gvlvskH+U7jUGkoc6T8rfdkLOTJVAMqRmTlO/BPjwoA9rdNygIvmYD8f7BH0Sw/rWzgML
AtMjrko2fFhaj2jTO09j+AKUMS6QLnQ5Pbit1gBWOom2+ji/Y99QoJgkE4GM/vsskZhgLDOYymb8
+XVHjIU4AsVfPmsNydWYWffwibSQmEq24BvtySceuOJimwz1dkSej/RgenteMOuldFJ/TAIEvgXi
vBc2de6BLCnur3zuH1Io6dmO9XsKzHau/wzK6Y8jpeo1sQYso7UwfEmu0k1TMzzE0owY/xlroGfm
qWDtBJWEsSeo7NfVYk8OgY6ARSsT8l2METWZ1I3XZGaUPQL0OVJO4d7m+mN7FWt7/ojO/gabdz0n
XdijRL+LNXM+TniXGB0X+2qNV7+12vFMdg2iPKQkQUNpEKiRzFFv5Ajarwp9egSilIxmObzYOEp8
N71ZSGJ2liQ12e+sYqKgYxcTmJ2uh01vbvxo7cOWr+x2pDZfYqznL+O8aL/mGQZxBsYqZDGu77ra
SIO2bvBDbt303ZYZq+Qyrx6tkmzvXSS18TI3ZXdKYxObKlhGos0uVtKGTqWd8bmC2Fg0Iph0dWV3
nzCFz1mzbDrUTuKtULsiRVd55R5yE+N738sbNmwtQplgc4w27DqAonpu7mJM5Y6BJ+0lLlSfOKk0
NNkt+83QEQqQ58M76+eBw5jB3QZkkrG5pv1RW7sEzlSt96WNuoyUkhWZqka3doufasy+vP0v+R0D
LjoA+Yt/bWC+b9fRtF5iawa3ndTiUYcN+zCW03LVG23jip+wW27EAbIEvhIig56zHLdDg3L7sShs
eSgKa3u0hghC96alGF/AMU7YtB+o35l/MDwLTIyqATx+iUjEsDw7adFtVDeLsxqasJ6b5q2oTJNP
k2awKnKio9zyrwk6KRCzW76QHwbfD+AWtTbffUxaGU4L0acLzqBjbQ/OoapiIzCrFY19jQ/TKzXX
xS+jQxJYImIxYjMNO1C6QR6v+nJQNpsANKmdvR9Ne4INKiXvWp9DImgWWNtVuZZhRhVxWhO6ndFc
5DUl8ORpYk2hV/390mzbwZ3qm3DZQgNfVJNvTVJcYie5uhwyASaQqz5iRU9m9Ah6xTZFmOkXfVby
t4wXak401J5wt+huBdB+3ZTZvsec+iGIdXnqpqm5VKxejls12dzbSl7pG3W8yTZRGbDPP43GwTKc
4Ska5nH86qyifeJkdqjG6u630dJMC5WhJY4lWe8NGrUKpmcs8yNmfg+0CmEXkRrH9WBvLHv9JM4w
uvZNO+6jJGcGgWChQQOnz5WPVDS7jGACCc/AUYocilS42sEmHUVx4gl404NvtLrJ0nmczIFh4Cwp
baI3EyPS1SJwbcNfjIsasU7B5+yCW7I/SuGMj5DJJVpNve/eepbVHuCI+CqHrjxx+SE7Bouw50zD
+I+D4zSvZfJBfMuEuTWm1CyTCQrsYrr5fmvmiikAM1bzLmly+6RAbVmB2bjkIAAww2hT4YUfh+rk
FL39bqXuTcpbk2c0DSYzTmCih4oqciNkzW3+pnW+NkG0dcNf1Ts9NpVteC8RYYWNrK9Vov1ql7lH
r6KLnSsINnOA1GysXASWQew8A+//Zn2ASJUUWElcv1sl/EiX/MKdq8/qGM2U5WtZIp8yornw/xXV
B0OseCBWDVV9Gc3WcpTZOrl3TRmJ/IeNST8+iay0nmkJzGU/NFrz2fMqfEaRUb3VRaJhi5LIEqKa
CzoQ7OZ4e7f5tcmsTuOSiqy3eJrec9ZY59Vh6YfEkBwGKeeNfngAb/iv1D95e/4hXppP/4r+yyoC
sZd0lX/FathPXIW9c5xVVmSPQ9/XxwGh1/PYtZQEEBukD2XasO8ZXbZ/47JHip6kSv6qEJJ9QWNf
j0yj7QPONXnGeeH8uCUmil1k6BiaHYEU8Ub+QPQ5t89GwtK7uhkx87xQh0kwbbZ6rZVPWDTbjxJ1
55PFaf3MSrgNs0qb9nEfg5oCgezIGyRiuZhbZIbMtOJAMZHd/xOMzfxGvfVMbZ1rjxI0O035k+ZO
zjkDXcucN4+R9NVRg5GbqcSv2u3Sj9nORiaQTco4pyziwQxScCG/JdKZ6poBaK2DIa02qB2FoweF
uOk56K8FKBWz5rjVmHXN9vxedI14NbXZfEa7VJ5c0cNRMpf6GuH6e62kCzpB9DnL34lvQa01ZzBi
OxYEROHgMTeGs1AWLFDX0dAeG/VBILz0qnmrAcEuxt6Z0Ld58N2n124R6HzzrAWpKqt8uV/z0hgC
7LqM2rcbsY/uBp9AJubRn+P4GPX18idR6OdqRsm/YhRCF2XGJYT0hMFaaZke0hnDI/cxNEp6Fg2V
7JERyHYdh9uerXV71rMQ/qnFnMOykLzGoZqXEFVxqA7LGVG5ZhHyOY8GGkn4+Ke+zpIT5QxRnAbc
XMhHuBWIYksImWm43w801eIhbwEQzFgdd/lGo0vMj9k98VV7O1vTQzferEelXfmy0NV5jvs1SGqs
o37Vd/17E0n2jJm9MoIxhn1EdDzXkUkwWssMqxaqOET1Fl8nVmD7weIZtch4upME7rEcgAxAI95Y
P4l+XLrqHQznZ2Qr9I75yVDv3TSbhgcwklkqCXV/qC/r/SDsBoUfms9fWrK2D0WHytLMoyJHQS2d
+xs9djusQEbJCs/dg6PlpHfkN9VSBAk1YyhyQB8LH6BiK3lPuhkTcXsU2DXZpC2RLtYHFt4G6qh6
s6GYlySz24mGNdossnOK6OplGiM2YvBaDyxCiyPRYRk7/8SEA9vU68/EmFV5cY1GyRncyK/Yyaa+
m/XKxBlhysZjQl6XQQ3JhJi1qteziOEy+RCMytgUOP2SImpuZpIBozIO7WW2jlvdNUBCuuquUqN+
nzHnNahv87elToiOYpeh+dksVBS6jCSLEDRQdXN9Mk8Xmx3yI8/eLcMkRCMr/ox9bD5Ys9FTV/er
/sxpk8D3TMax8ZMFbkk3REE5RdMpj12MB87eJJknoOhpDnFU0YbbNtT+sdA+tzka+gOhAtrJybLP
1tRc0kxUgkNiM4qfsVLxFQWUze0/YK3pAEPSPq/R6rPzrC4KRTTCnUl/Y0/gPnDBtedan62zywwf
KQGJnjjXeCaWOvprF7IIcmGq62KDI4IQMd4E60pwijbamyZRFOLFiVDbu02lHxj7Mrxkn/KE88e6
bZ0M876LdNeDjrR82iRMPq6c4gcj1nAvDcQXloIxwVj0P50FbxTSPjsWJETcnHFE0bkJVo4zOiyK
gnQ2QfVEZZCtuQomllcYZJQVSC4ahNltFpRppC6kTSZvYuzuW0MOewDM/QE/dU8aFM3N3U3Nc5Z5
pzhIjGIMiQahcGNJeURNvD5CXob4X1QYO4pXaZQ/GM+vw+TgpxBJ7rVLru8RG89HLXW4mZBj10qB
KxHDdi3atvya1m681lRfOyij8V1CNm/IJGY+KfEnZ6UzkLCBIySHT7isoalZCb0UW981Wcu94EKK
d9M/Tg5iAEOZjqvH7n1XJ8cltU/JKgmGis/5lspLrGJxRqpK8C7exNwDVtv4hZjIsVrKb2duSU3t
p/mFbSBFdBXXnnTWhqVmnvpom/PHeKWijTq20c4wWo8W+JPTpDdTMJCPhBPZIfmWt/08rrcYSbPu
BCUorjMeQ9tTCNECbUGwUNtLGJG0ApopPSFEQoNJsqCTHHQ18Uyv3lzZiFbQsJ5Ag2deBxDk3Bm2
7q+Mnuiz6no8ClWKfcYaH50sOh9i5zrLJ0cxJAoubHVqiM2aHM82JMoXmRXHaCs5/6aJjxrWk4aN
YSVRh5iTcxK37rtuNxacpVX8QpZqwU+Ji1MDs4fIQxFfCiRAgT27ExuMzPgNP9z8xTCveaICzo7s
0dFUVtFNjdpoT2Ia7ad8a3POSjKhSFvrkrsOr8QlKdst0CnavrBK0UKLxsyw59bfJl4mBPzD3dJm
N5aQ7a969EdfuPvM1duQkmAD0V5g1IJEXie5a2a3D7W1UMfFGN3LLGf32Ymywa9iCDe1oICdVGUG
ZHI5bPGbOz2pMC1hoJNIWBPToovUAX1NS06dUHWfUP8svyRc0rNo8Y89+YZwzbWTbqZlUIl5IDJ2
6E/KzZ9ssOy2g7XesLr72vjV6stlJMBrY9JrDPIjT+ZrhRomJEz2mbCNPRrsp5Uxd5SL27UkcfiQ
DOtRGv7qYve9LJGCTulnx2CDlEiSuWKngo+7jGXIQvIWpGdWd1Y+GzzHSH5dJz87dlLCbbC2M0Jl
LVC2U4Q3JpK15gCcYNCHkV6lxJsW8cGcxmfdBDPprBU7EDJK/A3wes7DUUuy6miuoCTlX6aR1aDK
FUTwdK6kn42ckYauhSwcTd8eCv0Qu2WE7kNF55vPMSB6pGcSTqePJSNTd2nMLtFZlI+ZZzp2RV4c
UnUUIwyH0ghBkrVBI1L7Fc33AFJMma9phoJs1+EBDGyDJMNDXpYlGYTR6oyk+sGN2lBxv2mzW/iO
SYuywfPZlZvbnIkPmJ4bVT7kto421ubPw2XHF3MayvanWuzuUuYrzJ7YQUvLAX/SG3Rm6Ef2jJia
Y+YgnWgZqftG3q2XzSAMRypD/zL5+dgKjfngKTDB76PmtMcJkN3DMlb2PiKOFVoDas64YDnULvqe
6TFWrEjnzKvfTanpTxPJb3Q4i7s+lph2iXXRZLcfbPDdc1rd/Ac6v3rkCugyZ3LX0GahYGO5iw6E
1JRGzqgDEFNOZn2Jkd2S+fBjmVYCblOdXPd50XNgsebDmhbHckj/zPH4s8adNHd6U1OIGy1CPVvG
bdgLRDNcm5o32wUCAkPTg1or5/sxn4hEVVoacnOFubBDoXrWWpM/MxJGP1GGiNt4oVQZcNv+yNm4
1yrbPfRqC21NnG1WkDtqrX07TR/kssUoj0wzP7ZcB8+d0Nd7M0o+RtMgt6jW3szUta9ltgyfmm2C
N0C3WOWULYoG4mi2dGOUKNrz4pqX2sQekSHEUzWhl62BHgNp+TsHeLyTemu/mWhgGPKDdUJC/VYq
CfFEOh2AvmRPDe11Te6BRP8Z9d7YTVzNO1chUUZBz+i/lH9zxaY2SY8lVJJkLl9aggx3OUCstJ1A
AXOB78uoMRluHIpqfdca8BnOquVBOkcEdxSYs55psvt9YaWXLCLy3BXDw9wVlHrkVjwkvfmaQev2
1MK6XRQ69aJgYgTQZdyZfbpf2jRluWMUjPKEdb+wJvcdlgVYx7LItwHfGL0eyK6uO88W08nK7zRX
PzdzmvI6VhABCWmbqlPk9kiZ+/Febu7S+f04orivRfkSt/XyjgDzRB4JLiwajl3ZLCEgjeUwNKmB
3WFZ62NK7MVeQ6pz1ERihDnq1od2m+LfgKM6JD/mJy3/i9kV3vxgNLtRtN+KOdcLdPX6iAIuOiZM
hoJqme40hNa7ivSzPftKJ7SMIqM3Ga9xybhlHOvmzRQZadcZqywM1I4ZiIbw6GqYiAxr1ubOUEzM
aBuiPaIj+UzIL3Gg+rZc6s1amGUasj1KmY1+h/3Fr9zlTrtZK9w5W/ig9BjKWJQGylCru0PalL5O
9mLd85wFxrjerRKHKhlBG/tgnanXkdg3J+Br+/e+t7QjXug0qE199fk71RcSejgiLuKXKHtGbJwc
FG6EA9Eh+ZtWMflu7e5hJMJjl6W42bCdRT5iYuRb3PPUyST0ZAnmMqNoniQUPLRvU7BuykLfrbXV
cWsw9QFR+7BrMqNWTvGjxFFzKXQDr9iUaIyI8f0hgYj5zMJ5MZ07FROwgwZFNspHjZH75GhOflIl
TKha+1sx6iI/YzUeKpktj5jgW+Hnt3k4UATCUggOxcQR/0LUkt/1kBdPlQmfPOjTDCGHFvVVzp54
YdWOmep3l83DYchNe19TaVJQ5aNfooz2003vMgz+rMk4F1bSO10UFvHdJNczkXHaG7GeaHwbWo+g
14R4cW0bGyb5C6ACirrM7paekkxFjQhRU+iEEcUVT2dVoqggzVbdK9y5hDf0bciXmIFupMMdvbzx
lrqFfWQ93P7tk4bSMbL6u7mjYao0U3/EJxhfNVmbhzbpQOT1FQWQkK0I4nTk5p2a0r5j4+t3FH+m
cA3yoplS3LmdbTyPpRGfitUwXjj4q+sozeQwobGp4PJjujQg5LR7UloNG38YKag0/w1XHwvN1WpZ
8tntyCSsXo3k05GcFxAa5/zVEM5ldOHxQHarHrK2xhK/WD8RHLE/uinqBA+IGX1HRVq+UIZ8ZK5N
kEzePRpj/2K4iAOn28Br3OZw2Ii6yamdz8ui87iCFPQcWU3hom3VZ2OnKnQaK/PAVuvBVJNEFDMe
RFqWbw/6OGHv1Quog9AdGJvlxsCrZTGgkwRu3mRhdZo19w4ScK9pF3UYkuF1WhOSDIzuVyog2xE6
SBSqYcv7bYhT8n769rcVOxrutkjNB9MerdYbLTPZgbA5IMd/If7dPaJ8pNwZa7ar4xlKa8aBt2Sn
1VB/U8r/nYmv3s8ZQXESLDizppE0W1EQloidLod/N0BLklv0MCownrF0HxPF4l5MBYzAwfiqEoeH
0U7Ny1JSG3cI5NDfrdrnLQsuiGr3tzsIJ8TMi63ZdiwCDVEXkXSCEaaMiuy4TIYIuXVpjY1TStX0
mhUC57/g8UPohUx7cbSQxg4XSVc8DqQl7xYWU3tEa3eCQr13MKOaG1PJYEKKcwTcoN1P63KLtrNe
kkby1+Ul65UOCG6C1NgfiUIhtYEfvmi8QZhXbWv1OwEiBMmwnZ2Eg3JB5LnLZEjm56FanoTR8XJ2
Fap65GsnI3KfAcRb56SqnnVeop1uz3vQBG5A4tRLXWT3KzlrbNEJf1zI+hOQd4VSnj1ueojRc9gb
VDichYxGcUIjN4p3M66ss4tU78ZH6CweZghsvEAcyMLtmtfV1eR3bSumlsSsYV/uoAq4dn+seQz9
1WnY1a9b3iASr7LLkPTRQ7dt22kdpHPBeVx4eZO92rF8lAAA9qPlfiI7PxfE5JDJrQ6W3VMKruaj
S110TslE7Fp8a2X3to7Zuz3VDFrJtvPaWhGF9AhRIPHhCbvPnW1iDNLq4snU6+7c9jV5WrFM3mwj
k3izZkqapYedQXINuj/lt0ljBYBztUM5uBgDHhd2TZebQ/eU8a59AqlF9V6ohrJ76Ji9jDZvQFzZ
d2I02Iu1FvJGBwcO6iXHX6BFCOw/uDRsMtsI9qUaTKkWYG+tXCdlgd5Uty2dkaNEvtqWLh+jUxpv
6GWtWwFELomzFNUfwayB94esrDu+aXZCi/SKJvrAgNDY15xvF5hymfK0adG+tpzCjPtwfkznbTrG
ODxuHtNBf7fTTnuh7zeJhxH221IVk7cwY0/8fEz6K+dCj+wJgshvubjTF/Eg9HUMDdyJpVCe2+Sf
VtBjmN5a45s99LjmtIXXeM35ENgxQadAhZOtu21IKTOLxnRfCiH7I6H0G8dVp08fs67s1zERCXGx
pIRfKvRKFZNMyyLfszaKa2w7GokKxYIaY4vR+fErSa3GgwqYvo7F3B1ZR1HGVaOR7umoLURVJbwV
WTdYB5SBXs7FSPROoPZXgvAE1f7wRVtO+HybEoirt8ZXQcHHwm1jYEXgOCORftSd8wRplJOi5j9o
16r+sso6oaTUEUlmOe8S/1rvL5op+z9mYaTk5xhRvW/Gyf7OKMj322TJI+RgeWHLutyjSkezMbET
7nDp7Ju0sB9HaXGiJeqmg20Vn96YSDPUtKhj/0RoYuaw9mHSVe0oFacffjvjvhoWuAdIxUKcnE9y
gW+B6FdUXobezssifOeDJpdnJmvJHpoPHio8XJ6Db2/ApSZBWqxEI8a+kgC0FYydPzVx4RMoAYQj
vVYgxxwQxxhMZUMyNc1rMWs5ZpDIAfmGgAx3jaSqxJoNalFx8S0p7BWC1NBae+jCPivEnxgsouyB
B78NNs0dj6AdjCv6lU+3Z6K3S6lpd+M8fVgN8TS9Fbeo0LcH9Hoow5rS3ZH9PAJ+MVZPQkvGbvve
pCRiI641DcTMqar5+la8xpBXcNp2BNmieyTVTveXuO6CMUNyuCxC7aKiw/Nr03WorQvpApP9TY38
NDaEj6lR/oYpnqxBVjktHIOpu2QOw6+FEdiThUy1QBtkWy8smzbM3Fn0OFdzusc/tHxEg/gpNoYO
uRtZ16rryrcKHrZX58i/lOumjyPxf4jVJI7Ezm2TdMcWRW5etkXuOWUsSdeRZ2ASRn14wjZQlrjB
EZt7paEjS3WBi9CWWsJHHEmflisv2szleVlzEab2OB2sxaVBI/GGDeKRNC1Wp+akgttNrWg8AoVJ
2GsQBGD7anUER7e8+7FfmaZMuD3wpPpZOk8BccovdGZUKYPVHRzc+ZdszqZ9ueIDXHPjN/u36Ewh
gh6fatIrWxqaNS3l2UbH6k1ZVsCYjacLBmf7l9K2oIz1eZ+l5hr2w6DCvGm6c7OJdE/ulP6UzMZ0
YMnAmHNo5obZzUqSylDN0XMyLfKecSU/SsZSULUVrg6exwd+q8SFSWttABGgnGK7Vi1olAA/eEmD
KxhQt/q7rlVZHNi+0AOydVvgLhJZ61gbTw+z1Jd4s8arOTYP2k1lzDTv0i6DPBJXmLk7Xdo1zo+Y
YVyrExqMzWfCotIAdndhX4IQxGM3S1YqqjbH7wLpAEL5IgrNuODvq/vGOAgKhbOlL2FRrsMnUkLw
D+6kYfeK7Sp94/P9vRptdlgYInB1sVffxaWgbVsiX2b9u25lySGxUsT7s0hQl1uM6RjusL/TfctC
OrfbzFEGcy5ZKXZiOq8bCCWnrcaPYTXXh2zlfkTUjRgxoTHozPqsKhvnXiOxzu/YmVP/t2uSPg3k
SzEuzogENWNO6KHWH9g17NOZ57e011eBH+l708r0pXc79c0Gzr2zR3FKx8wEIdlF5Io7+CAqzkKB
R2DR6neNhey1Fm23s6tK8FQIzdeB5vye3QwfPeGYuYHYUzIKpmb4YgZK52G05jUGxhYgDAK74FSg
i0xzIae1Ioe+Xyz9HJfkVS3ZwIJJs1uSIrSPqFu63y5GSYl1bMIu3xGlQR9vZ18Rw0raBGvGBzOL
LESzg/evHttfDIY+0mT7My9uwTUuu1fTIOgubW3Cu7hO03dSbLdfwwoNgFNIX8O5o06n18D2mek3
YhU9ix+7KcaZfKkenbXcsBo68joA6wqMpphDIkVvrhXTGfYC6Iu1rxqMf0h2M0D57jxo3kpOzD8N
Ts5YYr+p7pGNF6iCtIZpAEVgCbF9kuqM+Pigtf+bvDPrbRxJs/YfGhaCO3krapcsL/KaN4SddnIJ
7msEf/08Qvc309PAfEBfzM0MUFUooMrpTFlivHHec56jrMfaEdPZN9i8DjyPnjB5GNGC0r9maFcP
hZs4e2sYkvd0qOyXVg6wRg1cK2x7BGYOwwG6Md70cUN25oXwCrqT6MqAhdfQR3Mn13XmYiYCvTdB
sdcI7VNGyNeck/VAK99ZjEUVDZWFyadaqIgEyA3YHZohMSa//5Ob2UDwOcYq3OfYGcBsLxvLNp99
tP0oEya9kjxNAUnq8mwU1oM7Vcu2h561ssihXTTFXdz3lfqaCpum5z6Yg0eH5XfHFQnuhCA+8cSS
NrwCxlQPLLC9LytIq5OhIYs4lZiOeedrjKNJQctgnQZXR7Nl1Pbw3qNDSyL/3XJnZ0pucdJ0O45S
/C4UTd6PVkm03JNnxcy1z+nmWztz8NqWBCn6HFsvNc8qf2nx6zzMk3LVSoxO/qrahR2BESyYm7Kp
iRp7uaNevIoqicMXx6d/6FO5g49FIqvMkCPjIDjmrntpYlmuR7sM9lWtqwNaBkFnMnh8ItR8BIS7
PC55h77Z+X4ZxYEW73HV4fqwbfvN8OwnGDAvoWrmh7QDcODH3OJkB8yunF1qFlT+mLInzHBD7eHU
8vkJQw1Lt0F5LVR1kTUW8aqTB5tx9hGgLLoBl6gzGQ9cqlye7LvGD+s9ut/voG+eHaFPCQA6JjH3
WLUlSxsRJOM+j5V4TzuasfqiDGFaOeWLOfo8uAZ20ocqr45m7Y0nNAE8IY6r1plpta8FUZ+7gHqe
FddkGt86FtUYV73+9kg32qilfXWbtAmFIkaGreMW4CgFrPeZMDaBu1FbAj//LVvgiOKRxzTdAazk
1YaTo96ykxSn0Zp+ms5E6+kTSnKyGWmPhHRz4bnlRvi/9BE/AX2nIdUn05CoS1DF8/6WnXjCYlls
FtJq90loVk8tw8XTDBSPxF3ZfOhiylOCZ2o6qVL0URqawR9P2fHr1JOWSAFblijScSv55C/tPeul
8K0ikLoGy4dqkEKRlEQvNi65tANtFPWhTH3r0cy87GJXPUL5kt7CYrM9PKANpL+LmX0ywJ0KkgFC
JHYH0ztpr3feTTkrnmdLj2qo3NO46LCLtFQFvq2MfYLrhL/bOHTokzWT34iEzBD5TYqy2/wx4xIO
z6Yb3WMwvN+koDcR48pahbUYPpbYs15RN7IP/GnLPdqGvUlCQl9LF+Y/qeGYT1p5bA7iuniO8zjd
sBbgeg+iBThn419dYYpdOrZuBJEofaK7Y0ngT40F8aJc/qG1ebpWHK8sZnR8T37AJT3aFOW+HHJn
Y+RxfByJ4m7bnrOGy3MlHopCzx/ILN4dK6tiE5Dslrzlnf6ejYFzLUcu4Eat5VXWxlfed8HW6zg/
xyI+ponqWee43X3SKvPTrSZkRclnhnzQQPzOzwyMQV0ZkWsnsSepKEWemZ5o2GQAtOaxWxcVIKil
Q8gAWD2TeLPMP1YexCccOk21oiGW5KoG0fPgMRxQcazg9JDf2M1dW/K25arP1Rm1gG2U9TTXffyU
h2G9STACPFdxduV0ZeZxuUtz/Nr7rgTI7M6pPPWyUC/eDIJN3zoooMURl7AYawm9jfItzBuNGI2n
/31yoHGsQkpOkB3Qt+mHZC8E8UNufWE7p54KgM+qybxdAPYn6ofSjkKunBGVthxX7PquqGHD3nXJ
EM7LTXtvxNj/wVyjo6BO3OtCAP8w6bGAkkfmiUtXeGzk7KFpsInhowrIzqGPS0+9j66gPcNcYcvL
eFuywSYJQ+/YY7mYA864YdqOYRxscZMxcyYZVnlWN9d+Ug035t7dCwd+c9QHJp0tmt37n8XwXE6K
pXqRKa+B5/T2Nis8+tynOb50+djdE4KUx/SGWkgWjIIrUggBL7lJb8Zg3E2x7oeNVxgBqLii4Bn0
b3jF8jy3Cr2FPOMSfA7qH7etY2AgcfFRDDphhYJl+MUr2H+4uK8epirOf8mwny60TxP0wIV6LOQE
VzB18urx/7oR3g4tiLT/vREe2txn94/+9799wd/978FftrBdWost8V/btgL7Ly7fdAHgaHdtlxP7
P/zvlv+XawnWOyZy7Q22+58OeMv56wa3Dqhh58Hum/+aBT7w/tl5bokgsFlLA9wHIizcG3v39+dT
ViWUc5n/1lLJ0+NStXdNbDrPeeIs61FDUVNIsmtWTONuasuPVJYKwS0IPjKQPmeWCiMfHP7h7CoM
g3SeO/ItT9MMl+Xi3Zlh5ccHSiDB3fZWRygz6zzvzVpmZtaZDuNzLNm+ruTAykCG2tvRYrK8hXhu
/yy1P7ylFNyjO9nWcO/5hnrg/Aa32wsjclq4rmzyrKPqJutp7Of25PRVfdRmz+hwY3MkE0P62rSM
2/ABveLUDH1+yovQ7mkNcKpnCoIWcZCZY5xEzjeKXCcH+pB6kxelpFReFLTHXeka7skL6+kX7Y5c
Z3MjkORlfA1nUQXiJXb1jNwHxfKU2zVbPXxKLHGTYrG+wyQmy+mlZQ3NhoJ4/P3yslg5bfd5P2Zn
Uea+g2AEHo67bxnyve3u0WhqGSKLE2QPKS7fTqVf3YF0lBMmbMKmdL3CDblPBj3+QVMznmL884re
6Xj+bCgR4NEFnU5icNHtJVU3U34rgrLZxr7DnSNJMXv0kDIOHsc44hMrPRbczD8YUmyEIL8+227v
HmDEcNksHWFvS66Ze2t0kWmV/Scdbo5XL2Udgr/Z6fa5AXx6VYeCyJMaBD/ddAwtUnQB18aeg5NL
Pl0OehDNtvdNjtla+NvJtrtvPRTwC3Ko0bsRv8fvRpKrN4fJO3INSE5u2gPXDrT1MmO0uAOck7s8
n4VvbN1G5MZGsSdkuelw94j83HOPTNiaxjYVcvpXYLJcySrBrZ3yqKfKPztVPh/dYRCP8JD8k50b
88b0MDyicBfPZeUOV+dWB7avCRQ9ZqBzSdLiTrHY0aJaCHyM9w3myGzly2C4A3xmn92WhaswDQjf
cD3Gw9gvVrmqZl5S2CvIUaYRMrkk40xXWTipM5CjaymW+FcIuOJoSOeGmEGV8A1d7BOrs3iZajO8
MOXUgoRvhVm3meAuRVUfkMeTYc6BDvaFUi8zntHZAhqQDj0eRuYYr7c2mZ66J6NmXRnoHCgm5UMg
1X81mG6JlNTlGuXMeG2dTqHw1EehRmNLlLJeu9q5H2CxKKI8WwqzsN12zlucgrQcrX5b135HAsVP
z44IZqSE9jeO0PZSet217Zo/YdYTyrXlpgjHYdXQITUsznwPy2vt48GJTJhGSGHUTWXeWNIHhj0k
8nxu09uZ0upq3eJ5wpaoyNzV/bJTQvvDihige+y8NpqFjYjrlCkmrWUoz0he3oaP4fRCg151Z4i0
QFuAnlo4kD8eBw83N2THooOCJYx0XiWGCn6NmCO4+weDgXI8JOlvZHYh1jxNMATSJTKEx2BRabqz
R14cFiuFobaILvwm+SL8GLWd0Oen7Jls8+wOXcrs48vvzK7G7WjmxvaWcOFtMUCGLl1nJyZHbBAL
zYMJ5jGaZryLZYKJfAUaOn7xeWlvMX46TRpXbikVL4HqIjZldKIjMcKJHkHL5gs43kxcA3q+fgVm
ix3CyrrpVFoW3iQ/lg+xFcRbkdfZH7gDTAk4i9Arl0Ho7cyAvSF8Q/HUYoFrrOxp/CAFLvat9GZc
ZovM9jqGNDvWMsHb1/vWXUdRzcqWpERxTHXvjgUrJe40G+2YrumyqYdN4VTTVRRm924Uozz6Zavb
tUWYmXs7QBxe//4hz1nRQXBxxq8EuZ6ZO9wviXtilNXnQcjivbOSnsua2o+LNK5jM0lCN4F80lmL
db4Xy71lyHIXVJX90FbnBrJOOU3AXweSTeSsphf6DG6csZmcEe0rLdzgxriIvhLNyebddD8DoD2z
s84nGuBC8+jMxUcchsMHTTPytc3G+o6XWT6WcnF+DVgUJGYaodhiYwO4T1J27HRIOPnKShbS3SM+
6Rl7adRjesH5tUBsnqHub6BznAq9OFEKf6JdGdNy6gxi24y3/OiWWRbbYimXawyxo4vwl8q3AH//
RjfQq8rUsY9+ccNS0UvWRIQy8+9WphjippEfUmm42bVwEt5lt+/tA+R5GCh63pID0nsLet5vc071
zqP3rwEOiAxtV0UFyctUA2gP7jlnQtQ39EBS7DBe7dA3261J8GnLbmt+SsPepXrLSOpdAPz+EC46
2cVO2kRZHBdvRjUuL/iIrfNCHF2uQGBYR0hpLbUtqW0eEmF/42eVayr15JebwgDfLBgLXhQbTRiQ
jB60Jbadf4Y/k99ZQa+DVc+zFb/Xp00lLm9jmV/w9Sf3NtdddqsLvXtQgkL5a+Z5mkcQGmxjo5Oq
fmRENofD3GbLc20xvK3owRyPou88chdyelE5ABLYx8sui3sDiYidgB/2yY8/UgUJZZb1t7YQMnXv
4GVw5lAxY9vWK4rM/MzNY/6MlZ/x0LWmnLpJKSpn5edu8+JTTPZT2AVRLrvGzJhmOTnWwfxIc8vy
9l2OLji0zY3MF25VQk4HjnF+XFDg3sM4+boZy/hoBTDbQmyqFk6jyUj2VWtexcLPWef1fNSU27OY
bVcwCXNSKDPAXu5M1lV2fEj2Y5i5J1Xl3nVCuVkZ/Wjt8iociO7RmrZCFuy/mry8YGjlB6Wt7mA1
hrsD4KipMyD0ApknLygXsObHJOY9PWrB0VriHgd3Pr/QY1JsTRx5UVCZdBD5jnqRzWKsPQlZShaV
hyBRsGisXeMZV9xGORo6j7CCR4AQ5aXDtLXK7Cx/M7W2DlNXjptugg1RdbnEhNFXm4Rxa6/8Knz3
bMDysenV31NvqS26zgw5zfP0tbs5PglnMphY/R4kcwohZCRAM6XtrxDa/kmh1vzx2QlETezCzoSC
VGLFP1ZWa37pijw5S73AiiM19ezv9WRkp6KMgReESB9/4ljM54UtQLZWpeFdMKvwIEF5+SqnzsK7
1genJDaGHair7MHTzFEmGfutP9BvtOR+c0di8BaXBsVixgDE2159l95CSLFpL2NgD5jBmn6tTYNx
gCw6bglEO7wXdA2M85mhM1vnYeXcF5OFsbHhsV4Lw2HPLPHMZmc9pF+ho78biMlYxPptWQ/U8wHe
85/qpsHH1TYCzG5rAGGaSvoY2GY8l1AncOpoVWWRmEewZW7YLiffG+YtiT3jKRDaFh8zyEj/SC6e
EJkHY25LI4fzhyGrhtKFDe2VQ6rdqZmVke/OSXsEAszs1wUy/MbMYJpoC5xGvTPhJSpcf+0s43In
egO4Ru4+MUzqYx4iPdmix5bTZSHT3M3eFZR5pqM6Mft4NbPifi6ALezLnvtxVeDan4f8ZLuNd+GJ
MGxoBy3PXmJN3aok+/aOl9A+WyVAnIg5c7l0Q3BLqovW/yiYrK9wOLozn1d3ZPYa9LZr9fQojRbw
k/bZ1zuGiX7SeNVibWIm3DWaDM2XxEqK60IaEicn2bAPds7l2e4lXgMsnu7Fhm+/lrJFbmJYLS1Q
oV79gN3E9aK+7GPY/0TcSXy1NFBtkkXUBmbPJn0TMgUg24BUX6XCMY6Jz4hBfvFQy6K8TMA8i/XQ
l3fW5PmPMOscmwHMZjebYxz6pg7L/IIsEJCHkP4He+fxEIBJGVdsRXHElkkqU7R8AACY1QM7XFej
qvAxsD0j7jUHzz10nQHMUKc3ii6wFZC0YOu07g6GLWCNukFIN9AEI53H3Y6n1ieCBwQwCgcwhzvp
rgiw46sMKJ2VPFANBBpuSqjcreGB5jEhGDRr0aS3QNJloRtoNXlNuS4Idl7F3AFCZi2xi90iXksR
2xG0/Z1xu2KgFO95IZZorrcVtAtcohKzf/VHYDRbZ4mxtzxFjlkycHNFlquMvPM6rNO3sJux7aXJ
8wB4GFxd8kJjpr/iOohVJB/uuZ0DCJ6DO/vGSykx+toZHjEuI19UaZ2lm0OCcYMIEAxng0h+DbV1
SnCGrNy+s9bD6HvrZQaiKut0OPiyZDk4g05yvXih1AR2Nfa0IZJog+sMhmfkhZRQzkW3LQtrLQr1
WU5wWsZ0P7BCXQMdvV9QmR9mONfQ+MRC/pbegsaOYZVAfcI0qzvaLELLPuZVnzzFTSBB0SH8JtSZ
bFoxjjfg0U0Za8gPg/OTDKXwMnbKdAlSAGMCllZIbaMPjwF5W1DiZw93CVyGgtc36MiaweQhHmo7
094x/Ph1NK3xHUYEK5c0Lbiw5APuNNWDt1sv1jQ9FiIv042XNOFr4ZTqkw1lfOq9ZXb3HeQVBhr3
PZkbgnmD4YYkNBcuOPjKzezJaxKFh8O2l32jhFpxcIi3pOqL6yCSZl4ZneOJHaUn/dH3/YEZNICm
REygeQNJdrU1b0UxBM/DIN0TDxi5KrMm2Kui/STBa4NSQ8AbFHWoJDuxXovpx9JjajGdiuCSjHaw
544F7CQVTfGhg8C7qX8tpGJqTX7xycro7GtA9Jdluis95e2U5qh2yb8drDRMMJdaaj8EqASrIDXD
TWZ1zclMeObzFBLzawJs54MChmyXgUqpNqXf+y8Bgwt4E68sgOsSpTr8j+hq/+vKR1G/BKLVfy+/
PYxV/vn1j/rb37/kbwIcmIlboxljqe3R0uYIZLa/Aygorg/oFuXn73BdFCFtZH8HUNjWXy7sCT/0
/9Y6+g/6W/iX61im4Aspt/XgAfwrCAo2Q/9EfsAv5LkWFx80M/5y/qneLUkACmaVVe3Gcer3nSnH
zyqjJCDBQPlgU0kE5ArzbmE49QnjZwpFpUoOnQryEzO1GY1kUV6DSrvfYScqCDQIJKiGztrCA3wy
ZEWpL+LPqnPd+MiZzq1YLZ/e6DzUjB/2iHThqfJkUNW8nkMqsvya3B8ehIsNf4BuXSwAtfMdOywp
UZ+Oklg1JIDCXDjZpdpSNeBH2goyWPK++VK4WKCxeqbF0V64mMOQWe4rUj2/sX2AlA4870tnVrrn
+833DWXEsH4MVPjGc5JXS0xuxK0Ju5QeMwp6YvkLxatAG+e74vwCYCmzovmehD0dkAKTN6fsCWFV
N3yCR9KhrcrHhqPxkxY2TOKmLg9zF1C9aAQBfE2XoZ/MHXVgslbjQ1ootccmXp3qZB4Js/SuirzK
YmE25NaLxl2edEpdM7Cilz51qLSOp3pnlP6DxfX3ZQhF8tMWWfeeebNDJIKSQ8Az4UMWtKzLu7rZ
UAyRXSdGhkNo6dfcn1pijZl5tWXrHkZe69NQxtl5SoPqdWZBuctoG1ypnqmUtwZWwTb/BCCRXdI0
QMZoMyTjFdG76eqEDPnASH9i+LysTiS+pNFr371Mx5GB7eQ3/tI/OtfBsvZD9ZYCY5QpOtnINi9r
TPORwgSxyQL6vHJ/Dt8dXNNnUzfOyS47G4LtUnw7EtNRL29WsB6rzEVXtnGhQwddSjih+7tBA941
AN6hFcOKkGk3H0vhxJe5gFzrc3LgBA2QPyrDumu1/xN3J9N6t3O+Mzv28NobaKQFdo81T2zauK18
bDZLommyxA9QLSt+CKCcvFpewnTpdyGM9RcLA+A9dMyOau+6fWNxqS+FZnhMBGBw7Cr4HViHRzYp
lPWIVNqtmO3Cu5LFGMQ6Gs/3Io0hvnGQrwrD+zPOTnDh5B82rdWGW29oCVDUliLaXYPHDP0XNpTt
OpQutV2Zzw4IisNzKMlnswMsPoFfoIv23Hoi16OdO4aZsck7Qmoteut2YVEcKT0CqNUEG72xRhVa
AG0nUFruSg/WMpQDf1fkojyUi39fqW5XkjrDPLg0d3EQO3g5iL0NHpcI1eyW5NYmwTgOFUFPwEBn
imJdBADTKWDBuipYNaOQjw07z21jcLpKEiOOKUFGmZ23I1FQnQJ2Ax8yI9K7AuswsdJt5yevaj4c
r/yiWGXjLv25r/zf3Na8hyWWwb7h6L6hamMePrdfsUQFJVXLQNYsT3PvPAVmhlOyoDaqBfF4xXUy
rAglQlfIKBFRWfltu/WlyxZu3ANzmjl6xlPtNeNbCjt5JUy57DrpiXtiCQNW3cpEok+GY93bzoYW
eP9nIN+09WqW/t1o82ESNxxl5odXmw3MxlGOxcMjVFE/0dNSu/Wy5X18Q9diVYcK16i3BGMDekOe
bgoJ+5lFTM26A+aHLycStYAxD5IwI8DcvvcOPVTWXTzGy0OQLO428dkixDcfIVHaW9EfP20MpETn
lipcmQZdADJsiUTGNAE3eiTjOrr4BcD+cCs305b/u0b86oSJS2BgYiL7+Ab5BHWQzqnzEM7TUbSK
FEMxB/sUXMnX7FbDaU7Bl8GuF098yGExZjeeRzHfdpXKmu0XQPW+dWM8NxtZIY6vUG+CCwzRIMDx
GtjbfMqBnMde8g1/4MWeW+46JM2NghQDL8S+cGp/zYHhvk8Vxb79fNEZf/KYAXHKqqibNArRgsD5
3iW3mZhm0ijXw4A0nAfruCtCTZiF7k67S2m9CUc+/4N2oz4zM6xyLl4tnxQxvhxuT2FkVPG0ykP/
POZk3HCPJkCLnVO+QFN0KBiplkmd3JqzG2MWUyEWc1hG4/wtMcfsZy6Q6ziegKtnj7lNpw07cLVd
AqwiWS+cLTflBRmXtjzb5Qnu4pGKVGy3m7FcJnCAtN5N/ksOj5orC79AZMoGz2bOY2OVxGXu7icv
ZuW8OHEkBkBnkIp2g+gX9ORY/+I24j4Jr5hO/OrsYKd9PCUf5EoiVWTPtu1frDIhkEZZG2wFgDgD
QWduQQRUVU9s1BD5UdXSObC6aKOYP/mbW4b2R2/n8zprUeA4JYBSx80VPnZHfxDgbuIB000MTKvm
HQwb5H9PD/d+qZtTbfjDTxk6hP9dwixthSRTyLLa9i4hMn/pw6fewy5fqnGDPeMdw8klzssTxpeF
muXkDpqLxTGLZyquqwHTF25jsY5zHqrKFEejbXHS2/3ZVmAJlDVRyDyY6PP2Dlf+roMzDcfp5rJD
rqVRZxkO3a12QwUEoBzCzPxfP2avQ3cLt4FXsWAveLWTuT03wY+Pov4nIxl4wXyFGB671gl1PaiQ
KrMB3FI9D58EvrqffBFwHJWAKyLTZiJhhK1p7dO/wAonGJ4lJehcE29YCK5kWfuoJzGsdUNqEs0A
0OxQImVnlhZEw0EVYBNVu76t+tVs6XknrMpcL7SNrMcZGLwm3HY1yLseSuzv5c5LNG5zO+1vYWoO
6Ta4x2PEoqgMjFedofA3NSNKIpqfolHquSn9IjJ6DHO40jm9yfeFj7hCX5U/PdTVRAS3Si9D1m29
kW6LwR7fzaF76bjiraj9sR+pU+F6HFL0y7EX3lUxiuNGi8J/z10McTVjBXeR38jbO7umDrLPTgOJ
mRmOznpmcUYNrFNCu5A37kEy8cDo802NyLM1Rbuv3fFBk+qUIv3NgfY6A4zq2VoAg8H0lSTtNjEd
tjQ5QDFXLybnLlMY3hlUcp9k4qLvuPLcWIMlCHACQ5eYsrTCBaRDMoH9cZg6I95Ywml+084mWmXe
rHNX2M88foOzXtiFrthHOcD/w+pgmkydTnoRtczoguoN7tezvW+XXoCFDPS1zotly4XQfTApQHXL
/NtJGGBL5YynkR80mv14hym1Phr4ltBkMAi6vdWvRWOHOKiw/FHfrfY23IOo7ozPXHvNXrdFccbn
xxF9Y4oPQIfQ8jxFUXjqnvs5Nh8Yv9tj4E/Wvqnn5IhVHKlRQbBn5fBKKDZYk3ROWfJpY0ZjGYKn
rg2a+zA2zR29XJ9Bwa7SJW2ymTl9kHi8Q2sgg/Xt8N563WcLgGkNSMghxtnuvEHm8ClN483NyuC9
Kmdjk8Egf6kcWoS5XY/8OLIxwpFi/CgDEgITpfc4a51AQ6qEu2KP1B+9Vhb7AY4MVwtvb8+Dx4ta
Juc4MRo68zikEjRse6jGtyYd2rObBYBHMXSupdtSI8LezbgVl4GaR7Vl39h2vHdIkIAoiKM5gZLm
+TKMFtdxdw1wjpdKp+2jSCzyyPQ1PdldY1+I/zUHZrD5iXhERTIc6LONCwqog6ufLKMUGDeH4rsu
TX/X4rP9EzZNjPLI0hCScbNp/Nw5Y62gRnQxqvIzs7L0DGQdJrA5BxbUCp1d8fsVt8KDNnvtRcGR
UaC80ktO7dKNF5LYpbjQpMPnemKt4KV9fyMHmHvhV8mvyllMeD2+tZ6Nufx22jG8GLhmX7VpGiuY
7TC27bH/CPs2eZJtXlzrWVnHOQC8vsJIOvHSg/9tuAlgjyKs1ve3w7VKH/vcQSd1UwY2uH5jGjt7
A94aUUAQxt7cVhcH4fN0y1JvWAj+4NXvyDRRD0DnoGZ0w6i3lYsXfJiqs7F6l/YTcKOeOJTZnpI+
95g/PRejlev+4spKeKFMwp9miC3Iabk6wPus770kyy6TmWZ71xkYyB2g2bVN7rY2HNYUVRuYtAk8
0DJXbcaEyTzIWJRlhumCfA3zi7V096VIrdWgoI9M/lCyJiXctmqs8AZLYhGOIfcPf1BUR8x0J+nf
AkA0JyPxFvoPZaS/BxZVq0DAqWnmIFmbkHxWfJds5UwJz8+iik/U5l4m6tja1gzvrEbLtRe4U9RL
N3sD26dxeKG6YBSJMqSYu4YyxtJdcuCMJYKy1c+n2yWfuoXqp52bnRuU1JUMod5QdxKuGwSg1zTF
FbLylQn+i8/cuoCfsvJaOkjHsTPPDiNY1FpW9ULxDr5movivCRotlilxzSHsbsHYBnO8M2UroVhM
jzlwMD+ZebhoRnIhtkZi6ouOl3YLkVitbK3uc6f/4u2pYKmU+WWsQRa7uuvZxLc+d27P2XWLSYUm
snUTuTZv1AIw7NDl3v0IXH9JxSXh+bkhQ0ufahtk27o1jM3UGNaGe168DyjTg+pCHefUkH8QKa69
qQ+p7HBzDMJuT/ZuwvPX0nh5j+sSIsbitxG50rvJJ2HM9xLJMVMjwfnC4tGeStZZ1OLFaPRLaL1Z
ZN0ViCaHnunVBBIlieqGKC+DL7HtswwC6kySaT6XPAopCDHUdAXOU33QoM2Hx07N+HcX04pEQoaE
zoqUKX4ZMeWPZWcaT8pxy6E8dNgkWZSkYmDMdKcLpczVJR9y8xcnYHdpjIJrLv7diDgTPtwlM1US
4bB4H0FivVrm6GyIrC78cTLN/bQEVnTANmzuPOwMO79JvKeuUvIW3BsPlNy6Tza5rd04Wd1vr4OM
BTlyzD7qOhx+q5KwQt80fBgnHp68NOEpbk3YYPwm96FFsmjyHIzidU8oz+qcd+7S8+s0ZuV1aGeH
ijJSF6lZke4DXA8/EOSNVVr8ZpZgeE2s+acpcmvDTSg7pqAX7rXJv40KCKVj2wBTPJcUTF8Z5j2n
rbkpnVvddZzCY9PG2cipSpIshLc+gwXMthY0MbQ2ttQZpnOa3fjYiib0r36hKCcpLYprqrq8EwS3
rG4JwM6wumimJNvDLJPHsLPx8A71s/LkZ9fMd4tGHc/n7FtisTn4LdSJqbMjoVVLc69667n8BHyG
fdvUZIH1r7qtjGOGB+z/vJ/QBH0AbEb4/z9VE9X9cxiyPvns/itb9z+/+D8Au44QjnDx8flBKDwc
fH/TNwPxF9etMPR8QdcW/kL+y9/1TVyEJnZEEYYCvyzKGL+X/4fY9f9if46H3XNMvtT37X9F4PRD
858ETp7RPoJpCJKeIS4U/yRwijifJH8r3ql1am2Viao49zmxPB2yhVtRT81MyseUiYPCWE3Rmd+M
1GArSxmrwRuciGekda5mandreAtQrOKSacX3i6vMZuOZ9Ud6SFQ9PXhllZ4wIhPn61yfCiIlw41v
g3Xvqz79nuxgSSOypkG6HlI73cfKK16XpMICHxegtROzghOSWh4B+znWjx7GAhB5y5Wdwo3XQ0YK
1zY2vNLdkMnoTmkAE1cFuMS2umZNE8UqGeCrFMyBu8qa20tWa9iSmDrENXaz4t1WKrkSLgTsJqz8
q6XW9E4XbUmEHcvIV1KH7i/60HwAUWP3ORNWou1b3loqQpbsduFR3GFKvC6kbx9U3xf3DU3ZG54T
clVZikXW0GzMMrWizO4sxnye1VDJWerUnvkVZIHCoFaPMYd5kLGNTj35NXtQuVYyKcLvpIbZZ3k5
Q1/ukxJcZaQ8yfNZMDwwQM0M6njEoAdxmuWJdSSNR7umrOke8nIiBjWp5qyK47VvqUwCzKHDtGAk
hfCq2mqTOotkfyY8/2705vwzq5zyR1iQwXboC2TXAftxORSh7s9LSOtH4wIrZU+z4JkJb8EH5Fl6
LKDuEg6w8C/dDQGnrwqRrUhm90OEXKwFmnaG2QVJyENPrtP3sihBVLAkSPd2/+/sncly5MqVbX/l
Wc2RD47WUfaqBtEzgsG+n8CYmST61h3t178F3itZ3luSqjQtk5kGkjKZJCMCgJ999l6b7yMmlniE
UAYZrLMIG+pqciFqraqw5dAQB2FyIL/W/azbcoh3RDhxKCUGhULstYkIYDUkONWhivq2zGqgI0Lh
j7GtG6wqzmXodeoBgEX1jjEGyr6nyyY4abSjek3Mv/7RkFZ7VQGg2g2EA6wBQdrWb6LTSH6sod1s
n6Zley98O7hxHGGEG+hSlO4BMbsp4qZpiJzFwqIZSra30ivHJ1gfKBch686Pria0s2FFj3GL9eV3
Mk+4esaJP8cuMzwozFQMqbqQ42rhV5EYwxhm4EQhnqRTQI0DiP+9oUfi1PEwPFEEVN+5uprpBCyX
6zZD2pExJjqnxsyHasezs0F1RMnAHfQ94uJavjTMUQjaPG8OZqIo5HR6T170buIxT7kQjCwnH1kM
NuSFCHxTDg4zERhtWPAGyq7ip7bhG62k3XBGUWbLBOk3chlzEZii0PsIc2t+HaJxK0DrM1TYP6o+
oLTXzNL2O5mAAoabcMbXsae1vlkAjBGKzMM4dPVlzIKFdK1jHQlgIg26VFetI8JF22Ya1fOsfFDF
kdIOAFw6zAD8VEdQBpwXbYbGdTnV5Y6VKxLvKMPDNMXsJ6Z5WzXAD3rGg1Vtx1TEQA5cfHfhUwBr
Y11q2w8WI423NkSHgDrptsbdGBXNJp5LXGbIwosyOIB92Fohja5rK26SD1Tx+BH3ZXwyMwHNs9E2
Bj/DsYYXgwtF7BrLbjtqT5rutQDbjIhlEINjWwI8bTUXbnOD2FdMO/DFGK+p8MIhbdR6pbF7khvs
vO6qaRa89FRWnHLgW74o0w/X4DF+ZkUPnqZsuU/3ee6d4gBXw1Z2Br24c9A8mtpKz7O0Zqg18dg/
O2HUXgJJil9FD1V1VbrohRAGXEwbI53c68IvTKzUDUAaVRJljwr9w2yWmDxFFdWRR4mbraM0b36y
G4KZbLQdeQ9kqeEM/BdSdOBGk7tRIgW8hwFK0sXJmC2ZBxrPxyGVx9jL0ojyPwQh9THRyEpby+gT
v615yjh9QV6lbY6UJJfXBa8U5X41lAPiOTnkOkvZKj5UhbZ27N21ecDmF4DojGzqsAQDFw1ecFFI
tgamozZ8NJvPcZjk0cRLsEE2Vt0KIyk3pwBmFBQXtidzkowb9NoGCz0CJb2OUt7qurWeJlZuXHRN
RmiRpcMjDV/NC/q3BOyYM60CMmCBJ+vIvq61LK/ZZPiP7FJQ1QMETHoWFBnE3VQLYnoq6c84Zwlt
I4VHT4HozGIzVr74NBtTyBM/IR5ar3dzTCxykq8aL3vFA8pSZ65btziEjkVksB1cWhUSv72Ee5te
kZuydoDr6X4IgdiuRwMGBquTxIjXOduYndFUyWU6hf7zlLIFy6uxuM44U69ziwMjDonkBpA0JvtZ
CIgx4K9JZzdPXWRmjzXYko2YsKWavv2g6965IcBjbTqAhofGLcyHBkPNBxw3eg6tyKLPx67sixTz
Pnpq4oQPhRn5N36VPFQ4qG5CmkI32VTiV+qxfdwYqSXYFNVVt6aY2WXio8kp3ibm0m6sedni9YTI
UBC9l3hOEhqY6/eEhN1uJCHkwm1admu4Ww6YAfwLHXF06PNh/pHHIqH0t0nJJ3ZVfA3+WV0WNYn2
evCSt0S3r0XN+mDsgnEfJl259r2C3rmOYo1KDtmd9Cl+M4jyHtw+LneNMeBVkBIEUTk0coOpgfC6
pdBKzz6O6TeSl8ggUlij3FJTRlNK2ZrORR5h+FsTG3UuujjRD808VNCc2/jMvqDdalwdXHNRitO/
oj7IVI69xwlFAArexIPLo+WWlJYdrRVeSziClMRjhx7U+0xzN9lHari33BFiGs/CGEGvt+5Nh0y6
6IK0X9GI4F+aUe/d26ygmsXjg+qlbGyJcpRX02xG+lSqhTAW4NNGoPPz95p13Ws3ZdkdAkLw2Ta5
7fNU5iixruLaJe5GJnjg/2kNhuKoK3PqLh2sc67NW7wSBc3hrdJwbGnQm4iWuMFSWFLfZHUJRttR
fpOAJBP2uwdNwtvoNIqfCGDF7Y41d2VcAdKLT06UzhusW2G4t2OoW+Bfu2m4CEJfVQcNF/OZCnHr
sSyS/g48P5H/rBDXgxXTK6RdhRe8M7g9eMBWmTJz/QqXqLptp8iAfRh1DHSN2Zy8OONahQaSQr+z
p0uEtYHiV6Lxtxxgh2ZF2Vj8EiP90mA39IthN4vtBzMdm2diivVNoNJsO9L8eiU7D52Bx5Yzbtym
5R1tGSEZCgv/Z+WATiVEb01XRh+Wx2BBsbYA1KiuJMK9xaTi/aCgWIuNbJ3pHRgSJANVlMaWbXH/
nVBZKnekZDqiq3FwWJgxt32macD6+i3xFgBnAAv1GvT+g51qQLjYgQBFUhLMZrqsb+RQ+Ku4KR4x
yNzlcYG1Mo/UZYC/mWs2dPgAOj2eSdD+EbvQGrClbfHGh7RdPNeQd1gU1gN7b8o/MMn7lrSf6P1p
LgNRVXdBVXl3PQLomeElvyTzkL8YC1po7REe+IHVAKEto6FgDazAvRql17O8zvX4JpPJnI4V1Lrp
kAWCgTcuLUFCJ4qmgya+9SPMo3Yflqx0VqUxcLiMar+uYAbI4KpsovlAx6r8MITyPqIobLttn2aw
seEOyXbjFbzXsFLsxNpbVQCiLVAWfUd5+jIbBhFd+JL2rp+qgGdb3D8J6sju/MnKiUt1882c2Jqy
pOXhS6+rWvHC0z0wROEdNFj1fYRVd/aBsz20Q38SDShlygt67z2uEroSWF3H9tYMA9opLVxfOPot
+k0zf9iYA1Wvq5glM+9z7gbdCidzliEIpzOEqIbiQgVxJV3lneW+mJFoxhXmfdWuzKTFbGCa9Q/H
aDTrtjY5V11b3SYUtz63ZH5/qsYNDnmZiaee4CUC0TRGFxCXFAwBXLRUKJQ6ujACZzYusrIxDxBw
RpgH9iSQr2P9RukdZXRjq7tLtHMIx5knaS3PhEovGQlQJtoBwR0mNrhcNlFbQbXJnTsBeyVmROf7
xq6LuQEh486wXWANwOmr1LEoUgyZPQ5u2CwgSW/oeZnpqrWXF9ju0r1rqvQgXZqRVwOogLuIT+Zh
EF75XVZz8bZM2XjHCLznG0LHxr3Ztd0Nlpf2ORsblsPCBiDGkmRCrQvZ+Qjl8ifL/mGgAuCkTKh/
VRAhzCR2XIXrKq/S96LK2/gAoye6tqpiqajLat9ZAkzpbUdNRKttz+ZyKQjgUpBntAk6zpTjGWhn
1z1FMVb6FXOl+UDRZ3AH/WreOpJ42zqfOnBaadNzIKl6Wx0V9kZqUGbHmVaRYsOhdGMS1S0Tg9E0
TpeHclLg49OKt4ZjvFkQuO8RcY+aJ9J7kuGJW5eY51lV0GaDMxeiOF1QWrOztVzclDM2XRRL5cEf
a3G1MLNl3nYEY3xSFvTbFp7EzwI/1m4ex4JWF+ysSwtK3Mo18K/kAv+p+hijDA5om3EnMbBW3zbC
Nx8Ld5kptIRBhpiIt8GUgpxsh8xceBpMu4l5vM98dVGSVGRHVRbjk4NHlGgNtRoX9BSHbywPk2Y9
e3N+JiDUWBc2buXo2e9GzQHQH0DK/MueV+pETw9T/fEf//b+s0jKTaJ0m/zQv3rthO1KHHV/3553
eG+n9/L9b3zN7/48sq6Bb5q+7woKN6WDC+93f57zDVeEZyJdSaKwX869v/jzzG+SZKz3m0Dl2P4v
Bj3/m8fugjq0Rd9a/uSfqIhyfSqvsPRMdNpe/PyPf/MdIZCtBKhHm1wbBU1oaL/mYzPBsz7LwH2l
vSGvfYiTMFQpft/RjJBSc6K7Vxeq/0Xp5fhUgwZhBTwn9+Os6Q8kVIOLtG71fcATfWE3p8FT1Un7
xRpK/2qeTecxcUN1HmDJXEwMbt+rxLBBb0Ujn+4W8nfhkkuXZsCysBHa+ZmNM6xV1XT6ymMh8EB9
MUbWxChKUEK1dW6llz9YuRg23MWYbUnn3KjGzkh5LBJO7BUg1djHUyeaPhXSVceWR+iTWcfpOU2L
XUJWEwGfVkla63G+9olE6cEA4fmk091MWms7JfFT5TLkXOZyuOemG0G4sst9oiBRO2PGVrHpsq2N
2HTPIdjnZpzqq07IYEOAfiNjlwrDxDMvid/UZxs+7nHMMW24ZDGvHKt3liN3dt9rU58rjaM+9b0S
jrujLqJcCU4yTX+Xl9izeyx4K8JsjL6dexV2LW6tZuxZYXfBq2ipd2Bn2GO7t4A0WE12ned2e3AX
Yz+TN8aXTs/vQcFziMAK6MW86jZWDJxSz5hVwlYTP3RM6zHM6s+y1LW7KTX4vvVYZMMr9p3oSffR
8DLFoXoIcAl9iNmZaVbGttWvkkZwpJxMHnwXmC4KteN5YC4N4RyEHHIQNVOiP76lExuDXcbx6KaU
fXiZyGI8BUY8blHi5US0YpbJpuqCYDO1+URrNmdHiccvb/AYdTOFA31XUGYywg7pBbgRs4J73NKz
fmkXjkFQ0m3u84n3xWkKE0cO3CkWxbdzjKgBA88+Z/CgNoVR6ucx9aKtkkH37Pdp8sRhO9qoxrhD
FKxPaT9Yn2Bq3VUB/QENsGtgYKbRNN5aVvoTj+IbLIbwXLczCCgA2icrt13MFOyaVjqthFiHuByI
wvjUj/d9l97FlRTAV9V0xMnhXxc1dV9G9jgCNo8BUET9ZU8v2XurOngSljMcokRioJnqRRTNt1Y0
hgd8NgHq3myzBOdwf43/YaJ40RuPTRS7r7HdejQmzb3x4rMeeYrqPLsos2F4KwLPfB9CULUxAahN
paQ8DXajNkkwbDLPvU1G0dzZ/Visgy7v31O7aZ4wkcb7turs17qvo4u56+3lYBH6YlURzDs7BcHq
DX+1voqUG3jE75zoxEkAao7f1tfumJARknX9HNJyB+ejMDv8fxAYeRDX2S4Ncxp6zCklJQi3JDIK
gTeKu8M1IAF86WNMW3dsFshHsLuGJ0ZK/0jcbcLnY1Tn0Nd4EfGvXicQAs912YktR/32qHqf5TIU
JDdZe3XtnbM4AgoVQlH+oEFEfEjsRB8d6sbZEj7Y5QGuvQCnDnqt5/jZAHlX5IYHzxwekzYum73w
pJmzSOwyH9ONCDYFMxNlTHbqnhp7iT9gsXTPFt0Z2yqnfrELl2UrEX/T3dROKSXLPOqbkcXo5Zzp
GrjSBFzhhHErfmWvMFNZNnoT4Ru3ZSM3zRFaKLM3Q3ybsHo4tlAzLuE1Aih3Ypwu5Lm629Hoy5+K
NOVIOCay3pzWHd1VWav4lcP0MqzYGeAXn+5dtmq51fmvEx6zgfy8LR/ZnLhXWSOGl8ZE0zomxDQ9
TorVdGEMplvuUU5tnNfkR9DrR6taabf2XzrEE7kNctnemEtkx66m5abNHoEbI+nXZG2APN11Vj91
e7yXKA2lFRivXjyixeBHNgAmCzWOZ89DHzskiVVjYQWrjJk2beLtOGp73EaW4LCtjCHFFUZUFqCC
5Vb31DUTeBgoGacAJGzVd5PJj/mk87wYdJ9r6fs6No2Tj7lo1xW1bpfTGKlxHG/TvRnBMIVRmXWv
CeBhl851iolXA75YINCKEvasM5A+TeWGAFtzkRKutl0Og4gQR0KRHuYdTUBdsRn4bA2vfGZYUJTD
qilf43vHtsbZOb9LMj98hjKoznngfDZ0t767SXDnAP+tVjNQMII8eYVfiiPpsXO78W2SPfAFBwvL
m9OZaqkvzaYL04uwPyZ+DjoCkfEOc+osb6IsNFDynUIg0PntsAvSgF+g9RdXZh5gr/HI4A0oFEX6
CHRgPFENET2ZTlI2SGBIeYRJUK8GJo8PIXmq2MEw6rWXxJQ+xYN7NrCIsptx2GKtdNG5Fxjnue5b
LoSXmtDmA8vl7MQUbMHhpepmRM1An9hj7uj3oYjEY0cy6JwVLhaEDBdgsi29Egys3/Mz+7ksjogU
TknnBdW0K0Uu91ihoD/juyyciwRgXL0OfcBZayp4c5DwJqjnrOSNM+wc2p9hKn5At4/yn43RM4JQ
PTFfUSTFFaNDkT9Tx9qduIeKd1Po6RmUBpUqpcNsFPpzyr23tNm48U+TFMAj/xrw9beqJ62ELhRQ
au+6xmuT84SyJigYDHk89KCMoW+VwVM0j8Yji+f81rHHCO7+CHsu1nZxtrF4sIAIeWW56eprmOUM
NCQE9VPfO5PeMAVXb0ZW1TjlMdFwjdb2vZtQUbLirmh8LxvKeMEcmS29AQGlS2srlBwV4A3k70lc
z/Xe6HvWDGD7AiC1SdU2+9QqzBc8fyQDS7P8wJcii2d2ewiw7TT4dylaOUv0gTxh26cgPDUK2U0Q
C6DdGqYU5ZCRO5xCyEMranbi20HHZAkVJhB428kGW2n+nfeKMNKM1/FpULgiqx5vDGub+S5rY5ra
F/cdgnwjFoJDTYDZ8DOShFZjmE91usCp587xyQDMtEGNoe9HBzyBQQcZ3SK4l6H56E0Yu/qaUZjv
PviWStZWFocvdGzSlIDEw6yZ86pGRlQ/dWr0bvWQBJu8Tnjf07ZUN4J0+XkeTe6opnTUHZas+m6Q
lEavtMn+0msFyOkhSoqLZOmXQbu1m7XDE45Phjv5ByPtxE5UoqMPq8+SLVZMrA++iGlvSNv02iOM
JsitlBayIW3BRhOwH4Ofa1557cgrEuRZc2maWJdWtVMnKCqRfCfOYf9gxuTHigAuIliPA69vPIF6
dfzoB+EdULd5FzzBo8dRMTcGNz9tXWWznZ7zyQ3HjeHm8z4d8OzypKVjvfAE4lGRgpDYV6kKLkP2
ZKfR0bSus4vR6SZJYvWG1B+DWSuV/ZnXQfERQu46uqERfZ+1NU3rSM3BJTHxK1ZF5sU0IyD8a2j8
+J8MjZYHcugfDY033c/uR/zRttOvc+PvX/a778H6ZgUEphbrg8V09kuxsEtEyza5EfGRs377k9/n
RkHnsGNhQ7CwQwToS4xzf/E9MFJaUriBbfNxIxYm/pnB8c9jo+dhxnA89hUBmBxfLtilX7BKbh1Q
hVZ3zdaQ7ms4sj6Q7BijiLAUCi/KSdONuwj3O4nOH7+8Uje/zab/p+yKmyopNZAmpu8/TKx//tbM
079+aysVzE6marbMnCRMYnoyYgoq6iz8PjRC/vYR/jH+e/RR/Y3vZv0ZIEWqAocf5hPX9BzHsv7k
76AlJMWjgUMZQdQ5Rk3Ido6g5GaUVrabVI2smGIQbycMbHnHAcnv/XVWc/7rve6lr3jyOnP0lBbZ
zaT9s0vrBb2hLjel8JkMCSejhnsH6OsTHjm1/cevlfgbPz5KATFAJn3X4gO1vJG/vFFWC+/E6xtq
oDJdHXzbRn+ttIEDmIfS1tCzu4b3KyGy2+NNQKT23gE2YI2Nie1rSUF1zQsGzQj0tflqOOVlbBP5
qFiC+73L0T650A3h73Hg71oFcINSsjiLBrmHzl02azk1F1FjmQ9GaeKZhJLHNJNvJvpa/Pl2IjOX
Yvnu3fjOccHCTsN3/JAAm+ItIx/LOJLIUZLd+nF2V+fTvdP8nFqnW3GWfBuTcd5z3pk2PH99HP4B
m1/B3BTIbgm6Am0n4JJvXMkvM5b2kwNBZ2/lVvTgZeZtaeCoJeYQ39lIi5cMWtM7rQbcUoN03I9M
FCcrxdXoNKXprzxY+htHdMk1ySggBWw6MddmoK987tCuEQZHxxjCS+AiM/mOVIEmRXXF6V4etark
G94MyvvKpLpGlMAxEyw259IDd02z/RawoPWdDS2YzE6bx16cWMIMV4M5I3CbkhgPidtqhwdqPpYd
38JcNqB9yWKy9OufSZL+TCJqoRgPUcmtZtg5nrg1FHzpaoqPYLNfGSuPjRM8ssgC48xb4+KJPwhG
4XVNk8hhwNy4yQvVnIW0wE9VD2ii5eU//kAuZLk/XL14hRyHS9jhI4nV0kLY+vXzGESgiGs9iW2X
59j3YclWLF0aTelcSX/CnsWG/cBoMF7SGmi8xYS/CU/KhrxP0lRwkexH0hlr+izL09B18mOEtk/a
0Mz3nN2XsPqCs4Zn8IyG1J19mhc/v36F//uHW4L6EtV+VPXU0tSo//Q///OhKvjP/1u+5q9/549f
8Z//64LKf7H1cQf5+2roMX5vs/i9/Pnrc+2Xr/z92eZ/CyjtYJm8sGQdT3JT/d3T9wUNRBZjuvoS
N//q6HO/WdKXfAFPQsenUPivTzZLfAt87m2ImCTNXM9z/pknmy/+ywMmgD8M648nrHRcFNo/fkSx
kKZwUaZ5X2DKb9d5Z9IRIQJhx1vFyBZQChF6z2znTFpEWi/R21plsl9HU0toi2W2s2z5mv5+MMHN
Q9nSdJTmRnGWY7fsjmJ9V7GnZ+lQDesU7wibXbjuh7iryhM/UAGajl38EGAhO08ueK5LrzLbU42o
m1y7GESCVUDRTbLJaZXAEAjK0NqmMUUaTqmB4s3FxPHO9Web67gx6TKv/HiGvoKbjTtP5LLM47AP
RSAo3f6QEfC4o/yPAsKJk/tGjOWLW1ZjsO5CgUVMZWKdAQhe1ol29+Arj8Ytywhz3O+FCPcD6kC6
Nijzq1YDDv6d63g9DkW78atdMg9OtVE0c1wlWjB7ZjE1HJvIr2fzaGUQ1VYhIyjzDLlH/0DG2jYP
zkyFMeqkAygEcxZTZhKXxhu2voBwMMGByypk5dSAErxUcIOXWvjKB+9g4WCikGuisLuwAbrhgGsZ
F6s+lMAcqu41t7KBKbnT1Yc1GxD/HJ/oqqHr+jKck+k8DqDm0DuIQqw6FTA1uvWYwVqxhhtjNjDE
223xwy5ixCz6+iIw+81gvKjGmYwN6RpV7R2yNTeG5VJnbkGjYjGueli7YQWGr7LznsZ5dF9aumav
rlhbSvHp1WaQ490S+evsayIRHcMFRLJlYE2SNgHXXLdLm5qPyIc91AhOIqnh9dSY/KxWLeYnMi9x
37YHW1fNXczTmqxZApQ5nVMqw3Ni9NvMLep3U+nxCms6UxlrUwujuw+pr9XWFr93jYGJYIlKZI9R
byqnvSaFvqtcAY41ysZnMmzT2YzK4KDcTD2NdZU887Rj8LNnOSDkS/lShHq+FxUU9BKK9MrRLOgz
EQzXqZDw84g7rJ26yc5MaPAl+bf2mLjVJqT9kQe2JsMCPnyxpgEpmiEVTUYyn40uosc2bMMjQkx1
sIqYMmCbRzz9EcVTK/BWoXw98uDBr+ch3SpA9U1PawiXAXmhZMLygyMl6F2bAZDfdKBUZJPIRJ2a
sCUKiKv+sQYvtva6bjwSG1qcSXO/bkyPbZo3tQGsHIfXP7PC6Ea4Yr61rR4TS5mO13zW7X1tLQfD
uILyIimEvyWdaUFUc8U9qPn5CQOjd8h9OQW7IW18cIFjXT7lbOqfHVhiT/RGdJ9sENMnX7gX3iC7
g5Pxb6cmwGxiItq7mayieQV8rm6pdhbvQxCCTgTKC4U96UxYZbDYQOt0LtMo9xSglggA28GeZior
POt9mBEPYCMr55FDQnTt9PQbs3Uvvo9ETq5la3tvaWyobVyQcuMEq/o7W1L+O9WJuEjY8f70VRhM
qwrpkECfQbcATS54dgIzrT8tNgJPyweBVix//oz9Yag3cjDzR5qS/NupGBcTE1UvnK6Ir7MxG/g9
WWhuckaXV9uOYmPfOWPpbgJowFfkTLvjxD3iLhyT6KOIM7jhXj9Oz1lQ5vT7cms+2N4iNqR2aH+S
41/6vAObGmiVWd5DF5S4SLsOdNEMkv+uLaLy3Wsdrv6eDfuqYrV1Y6ItWgCkyxadS46XrhVp/FRz
Mu9G4rMbFncLnyYccUqatN54fAaW8/4uciwW6TTXt8fZZFO0afPWo2RSIOXnODsBHE5xdyOFTcUe
4eevygeH9gttqbsIcv8+qRC7yYd16j6FbL/l4NRc0OrgnWwvD++i3HFoVQClWS5QTWNQ92ZdjJdo
wIMNFWpKb4MvDme1IDlxFkPnJLvdXWRjS25QGPDJBFbgS29BeuZgK7D3LaDPzAX5GVj4urk/LCRQ
4Fjz7eCpaDiQItT32BPyh7iP3DdrAYn2feSf6Lo1b+mIGo6JE3iXOTbxI1SGAqdLh8ZN+UJwXdBU
cOir0T1iUTVwwn9RTPOF04lNS9PPwd46YebwgubMpWA9egsINWpAoloaOCq2qeJ9VE3wjmGr2zc4
qijeWICqQmsfw1piPfSCUmLoG/5WNrG8jNq2/hGF0fAe1CmI1sh2tVxnX+jWuR9aEiDU4awI4WGY
E+UnnektrFlOGwd8P/hWGtuYNpYLtkmHY3WZLrTYauHG9hObjpW/0GTpcZsu4oUwa/gLbLb9As/S
XsDzVtZBA72B28uq+Q1TO/TDO3ol8Nq4sMK7WEO0XfAi3TUAFEC31Rf0Fhm1PIcLCbdcmLgtywWe
7K1qb8tqgeaqhZ8rvlC62ULVxUzT8PBaWLtqoe76C383JiiLfmyn1k9k01CtDKsbyKxSaHkKvhC+
ltWbjx6F2E88s0H8tkmN4kyjQP9WujCAcxhY+8Bzg8cgbgmK+y1GPlmlgIMzi+Ze+LvghJNelQ92
2YAHwEGTnhCqzKXIbLKfq9okTYrh7CJRHmwX5pvq2CvIxZrMPqXv0IydIM524UI4FgvreK7m4WYu
FS8IgxCyLqHSZ0Bu1Sd66PwMWsvb59jWwRNIfBKzLO+CsHEu/daGlTV5ynvWX+BlPdgchxDW3fAC
jzndTgulOYf3/1wt5GYObECcQ9pYsKGpIKdVoZOvAYrmUnryYjp5vQdbN26oseDjvPChibE6D6jn
ZNS/YEe4NwEfldjLyNMvOKR6ISPFCyOpjAhFWV/gpHRhKCGsBtuYCjc6ZWcYS9aYx0fIBd0FqSa5
tXTjETA2dgk8ABiaKQSrKhl6GmgWfFOSOd4an2D2Kqd2wTstpCdqxSWsmi/8k4AEFbowoTr02Hah
RJkLL0rYCqhOLQ/Dwp/uFqqUAC9FdK7dU/6Mzb6vn1snb/e904Kj8nvJHSvtXXM/GgrkHoG3/D7h
Y/JMbm1cJWE/Hwg+kN8WC+/K+kJfYYcGg1V1tY62uNqcl0Dp6XvtS2iuE3d1tjM5uVweP6Hq8LDX
YQySmYOOGeU+zmiMooi/HQlL1YGtShpv4EUMsLBNFo/Pfbi4WBn6oLV8WVuDxeVaTYZx42F8zRcH
bLR4YZMvW2y1OGQ7hxy4+LLN1ouDtl68tISL7UO6+GvTKmp3gBWxECW9/TA4FyEv+Q7kAXAR5Z4V
QJvLwhyc7QAQBtHdJO9QxiBKBKghQCTRjZK63hieuPKLRFx5HJVBTJrDbbjYgbPFGJx9eYS14BlL
sH/xDvvN4G/6xVDcLdZiMY7tJbiWIdsaajEgFwQyzu3MYXHVMs48uV9m5fnLuGxByvBODQdErMNs
dTdE+CJwxiXZ+3mCO+gPVgrWiFPiTjQ0xK1CA2Deyl080+BzgytS0vFN9GWpxkQ+2dzExvkoF8+1
8oT3KHNvuvRyejxXIH68p6Xy5ZabnXBWoBXjVy5gc2cDE+EI/WXsXize/mL2rtlRYglfLODBXMuj
hTn6M/B6miDjIfKbTcZ586IcCkzk+Zeh3PG1Mg8ARPFWf1nOC0rnyh1IFkqIOuZ1ekbwT2NkMnFQ
rnUU2YR5lJ/Q8me7Fs4wx3inK0fdl5A87bXmzL6psVpd417oXivfm2h0hQ9z7qQPG0p6eq1SuIjs
yHrzWqL+vILCZEKLsaEV14omNEh0TZO7G5e2EkiZRoh8w35nAINRxso+jLWg1gr4GU5x7C3PoU9h
BZaqMIDNhKeRduGOqsIjgCcj29TlZOJtn8WzUoYT7bVnylMwDcO4Tq0oeawMWdAlXbVTt3PSyvlU
rQODtgbDMVFJrX16ZX3J+iMnuRFfa3tZVOV5xX4IMtvMQy8PoDLJiXo0DhGQK9W4BgzIWYO7/0nH
mHC6ojyNbH2fuS25dx7rNLigFJqV/aTv6SZTGaep+XmYI98gwJCMitsv9Jk2NvMZqoUHlfdfEsn/
RPcHsrQkDf++PHJ6b8t3Wsb+aBf77at+t4vJb65rYSsIvMCyF8X+L9KI73wD4ebSisCO1pXuLzg3
Ib85LiEkk9wlVDe2BX8VR4T4htAGaYo/cfgvnvxnxJH/IvuTwkSzQxPh2Slt+Sc12VOuUfs6gFuq
COWX07UXZp9ClrueyiMj1LcEzD8bR7f/jQoP3vxPuqEH3I6lBktpj1HVEouu+IuOjc3FXtyO0F3C
oAUJ5purDhmpXQ1uL6ILy5y5ZBIfw93KT7Akj6pmc5izc7xKhKo/HTeYRlwm3egB3WRKreRUnVI2
KBXWblbq4Mh4vuEAmOQNxiMuko56xJ3thtY6prRtP3u9fzQi7e0iZst5VU7cQnHasa312ushyr0N
SMgfKdMxyQ65S/HdrbWBgZTOvDu6BDF9RpSDG5bJdYs7whnb9M4eBXDQceztK1EZkDgikV35ysBU
xkN+uLJl+hAFku8HjkntcWoUt5NbbfEzXDLbqTMu22VfPAtKz0biy5wiEr54mBIax6qm/0GxvfOo
fTWqtepEdJ34QXvpYlFfC0hqhAwT7Ki1RYTC0m66ouUhekoGEdx5bj9CWY3rTZRXezFYHXp942zC
Sscv2iQstM5ax1gA2zbxtMU/OBhKf4ajFYyEMANgCFGqg5+6HhCopoEK3qgNzEeWtGCrI4vP2Ia6
9vhOVQ3qEkv6rMS6G6XAcDNoNagJ8cmyzeE0uEYJZ4ceJtugyhjOlnNtEi2Pt1Y2uTeNQRWj5yjz
MlHsorp6JDsawWmm422BYc+Nr4+YTiBYwd4o95XTjZd9ShschRKEIgjH79JEzycK0etH2CB+t25q
hTPMB+f1RFAX2IY2JDzVbKB+tpN98P/ZO5PlyIH0SL/KPMBAhn25JnJP7jt5gbHIInYgEEAgADz9
fOD0tKZ1kEl3Xdqsu6tYyUxkLP67f97epbbDwCFzS0BleJQHjDu0ccVuL6KBfkDlgsI2c3QJmKgv
sFPNkvkHfW5DbM8WIQhRhfMtf46ABHZJ669nBJ65S7kxMQ8ZorvM1z2+bwDaXqykX8QeyF86GKgx
JR7ZFuMhHUHJrJxx4i6AB+iAS6F64CAPlt0C+4UGQ7pxcBgNYbjxZV+ACA3EfEoYCpEwbD1xrRRO
9a4hHQX+13xLzRbg3hCIL96Z/KGnQOA2KD1yKd1czc2OatnszSUvwjxe5Sm1StgpIABY451vK/6V
xc6so5OU0UClXuB+aOFCalmK1aqE2oCnhb6uZpsRq9/Z+WTvi56xjt0uzkODPNRttWUPy7bgLFJv
1nPnV0chH/d7WKz3Y2JFH1SgZ6/cYaoQf7hsr1EKShIf1Gu+jAOsr0Apa9opjDp40of+GZAL/iO7
kf5nlxckYQVk/C3pUWxAflVIE+NpZ/014Hg9ZoOoX0aPVlEqxIK3htjYuMm4yBlbWzvmU4pNn3Y7
AhZip4j9PbY+o7UegzoNDF1KPCUp/BIBzaEsa4+3g9GYLytqPf0psBlW+v6yy0w7PFjZCN4vSyGz
jENoHmekpvEA7lg+oMeQU4hSs7osXKotJjgJqwi9wRQWkuU0bmcxE22wyrB8KWaDfKNptrjeiem0
X6YpUc98TgpHrmhoDpZRBDMroR2cFEj9EfWzxrggihAXfl1ldzYZSZovkdfLeGksiolR0l74SL1N
K/waOEwoKKNwacJIubdsXeHqHfjQ+r6y8mK3CC598C2n7o3oMcmSiWWIImHX/2Ax5xMNSSyhxwRW
48XYU4wo7sa04J6OugJPK6ynlbWpaZIcJl4pqc3frhNodmERcV8EA9/EY4LUhaNoGW/04OuXijZ7
jsQuVGzMhBHsRxMG6Xs+9CA2U+V5Av6i0QD9nE2cvwCf7wyMzM8hJlJSIckYhLtEN+6bJiv6TQBG
rrh7FLtNbka03nG7pH5VVNni4fkg8XSyEsMGH+o45Q0nUDO7a02qp3euHznnltry7NBXDg0bs6GQ
kGdl8e2CK5n7mFILAxemnIAZkq3pd/BQk33f9AJpgxzu3qUArtqCTUbjpM4V6w8PjgRz1pZg+tzW
qMu41WYEALidPbRIr+ePWJ6H/UmG6kr2QKzJlixn8mo0H9KWgflRyo9gNCw8XTJ4UYWsz2M9lpel
MFmITc7GRz+b2UFLcgavZBlY9NIw1zfuUIYwf0tWanozwTLPaPaEzT2XDBYTy8eptB2qTEzcPFqY
JRRHFcifWY3ZvfQd+mdzGid2oxnpmxC09J5flJaMtK1fG25k57QMSc8U9EJDE65SKg6bha6PxoyN
QPWQ3GmNwC9pfC4DOBmdEUILzHWswfHrD8Wh1Y2bgO/bKUKbGPegiWMWEvjIjwkzGSYMKkw+zXRG
7VGgpuar1qdwDGfVCK/cga22rUMqAuIQepsi3cLvNiXZ/Lb6a59YfsUd6hm+O3Oa31v25yuf2TCq
XWVX77WaGOkA5Ax8MGg+uv5YBGiutrI6uqDm1XjtG6b80Mob7hgugKEjUXpnBr33l1uVEYdJvtCm
rpyvCJImlx4ThOXUVgfbzfG+he2AL05CuP5ectBBsdf1gRdHkYHDmA/Nvs/dDrcXPqWTIoxeXXXj
GLx7Kst+lhJ+WgyDEbeUVZUhb1yRLdSmDtNku6dlcldkZMosZKZR45PdJb/3LSsDmZCIGmisTSVn
tW0HQegPtaQMbmEBtqtLanGnUxU0RNEMR7qMvZS3nTDR8SWATw/KjGmMHSU37di+jmtRZyO5V2WF
1RKNwV+552BAxFkNRkBBbub6j/7iZDruZkyFcZ2ggYlsMsQWifkAf3OmMVoYBG1qO/zq7MG5NBl2
WMhiVkq7CMLYEUaQf6Vc670jQPdcTo77JyztqDoGJo/ZLsJDhtyHwzbDXRkMPxQIFmhAKoA57uZe
+GA6PsSj1d2MhFemSb/NJlXw7XQUgrLWzuomHmvsxSYM2YzIPn26cNhc91UPHU8UBsiGg9AKgXVN
tj1Z0cuC5T1ku2SDt35kSW0S63SVvuWS5jCEUne69fO8B6Q+1yPgyhmeXpCtjKlyqucz4qjxJ8kl
FI4cFz0QHBmaMeU5wwcuBeYQdKUaH6kBIDR2+rn4nDSh1E1k18g4Fl0Rj00oXPeYjoKzCRY9/axL
TXJrNriAn9DSHSZoacJ1l6Lrlc3hmM6D2VRLuKfYUnN1XKpOwqtsutPg28E3iCPyhlAiYXNWW9mJ
KHYGck/e6GaverLDjWfQjrqRSUYcv+6Rs81Z4l2kvCiOmgRBfrCMr9lKxTs9HAwoobm6BsJztIRQ
GsKaDDpm5T5ByVILluBJpPYtVUYYNP21P9UZ6fTz5m2Ny/iYRt5U0CMSuveFgBKlwSLu7V5WuxXn
wZY7JncQ4z3ajSgP3YdM66LFtl55Ep0fDaZhJ0cwtgwMg+guUFLSnTNpPMVFFTws1py3O3OIskcD
Lu81SirvH1+KF5qLWa4qkO/NIeyL+TVxw/6pl9CcMPd707zFxNhb5HmF+ok4DX65GVRZhN4+q+PW
Scw+xhMb/jhhD8JzMbLsyRUwmiiptt1r0sQz1EYjK+LU5imEa6CbbGsR1v3JDdrexNLVj3phUdmI
JhFqa9Bni3e8SUEhJAMV9EeFI5VpVDnNZwIj3PG7qh65B7DT0tLAmMFzZydjG2u66qbmNF9vSXiO
5sljbAHXzc8fRUkQosWEvlsCOmqWOlhJSp0MdhpIRIwxxkFq6tCXsRX6xrmsErpeJ8ALUAEzP3pq
UQ6djZPApAcGWVYdANmRZB2mjwqtZ/HBcNAewgkJsBdvbeC2zxY1zXuRr/k6hW/qMtFQNTIsWIkE
KeL2K4ItLuGaIcPfMkhp9eyw3FjEWGuOiJZP+hq/kd2+mCALnnRvht+wSdsjQtgEmS/nO9pwM26Z
C8jis3Db1NxzjfVuaY4iqukY1HKQujetS5SOHA+jJpol7zKWsC01lmQMcTIwUHTbtruXoS7GeABC
Rz1qvnDAVgbXnN6V5h0xmM664I+nSBOTkvkUNKiK2qj+MiCDzVBOIREjaQVrerM2ivTo+al1xovt
3bTMPrDnD/h3zjARzTNTHx64hG/+aSg8edc7KZgft3QRgVyPa944CYbDtmue4M15Ijba4tuHvCCh
wuTWhVuyd+8XDVMbKP+6o9YWytnNlJXPqw13S4M7GXgHik/v0k3cGsPWtlISz7Z/2/MFuM2NJNzN
/gDRpWLA3gYcP2Q79hTNBEO5U/PCxWLJi22myGVOozb3pUMXBl0/zT3Tz/qunmW7HSxOjfAhSP7y
z8zEmtvGyncGrV8r6pnDBYEcOi28npqM6kjMw4oLzpdpX+q7xpfmi9nUq02ZqdgW6uMrWF0VD7nt
P0BbwW4ninnvNdMthJdJM8VR/rF1p+iUBHDDOZ/Y5Mk9A4AL84P8YtHRuyHsGy47U1YN1lcyy8so
tRu3SZTEJJGav2EPqTE0+x8xZ+VdOo5Yy8cmem/puzoHmU28rQMzHLKBxgFvEKmslj+CfR+rUo6R
ecdPLI27BRNlEE+OmDjxZr14qiVhertLYKFq4iRPq4/gAuiITHNkiGNA2vRZBF35kShzwWNhzsbP
qIKm/wCnDuCA2PJo75skNKFIF6UOWUntaQslIGVAg0L4Tf2LvALryslyzCI2sAK6LacBaIN6X42c
JssijO5JI4bF3go7Crc8jQSfrQTRWOUw8bhmclLYluueKUIM1iCsQhaqUAO63nJG6s/id9kZeGnv
g89IfDupPMFjNxk8FCOhEu/o1VwT9m3hAEiy2x6UnAiUQ+CgsfyPIdDWX+HldrJ17aictyEuNLLV
0RQd6073Ke1eGYdobPr+3zB1KCJBybn0eoU2F9MSxKaZcTBVtO59ydodWlqDupzwtgvWQDnOgzuY
TC/S0GRJTEJfb9GP0zkWom8pyayBHGGsSLicF1Uz2szUbPNKSSGO1bDGr4eQjNy+NabhC1N+OBz+
Rx/9r+mj7qpa/if66F/5Wf0HcfT3r/wzS4tvGXibhY8k9AML/fGfWVrWYzxb/7BEr4HZ/+eJtv8t
MLm9RC6sqoCuWRy+//BEh/9GNAd6E1lafhZ+RP+/I47a/n8su8Cd5nsWU3OUWLQ+jGj/IlJinzV0
Cb9o5yS0GidgnTdgnkhGMeNWV02BfpWYyr74ztIezdoZTgQnyiqG5Cmus9IYXl3NSRIPbVa8+YKN
gQe9aU/V2iC2icKS/ooOQYsq8TG8NbNh5U35vs6vJBXJX+7iqQtA+0ielekjL6g2VyM2hYQ4hbuA
QtsNrITNps9FMW0LbnDbDHz3dyM8r96GY0hCP3QK0AhDtQ4o53GasFmirj3jNYDRQWYRfwSE8MvS
d1KdcQT4r9BYbMYkNm1MmaFv22UA3z6uEp/fwN0crdCnMK3MeuiXBB3ONhD8m77RDdWuhglAf3TB
0p1tTpDmTstEGmd/zuxHs+EStS9paay23cy8DITbioDUlBE3WwLHU3KbBeQmd162MLJuaxe6Rd/p
St8ylQr6K9t3h56jKJAuyNUl4StuJBMOKo4RZpwXtfjpQDlcMeXO+52Zz/KqBe/jHVsmQW7sA87g
8qCLmaOXTUImKWHz7jltVQP4gIEdSUcGN05fi/KrNIAvnWZLVe12huVtEq0hNbWiwW5L/MFHPhn3
iavESB1lMt9wlY/ubMzyA6DYQk67vjfbZ9txcOfh2ZqSgw864CzkZIK4G+VEiLkM7lHp/C+WNSff
Kepda/p0J96aMA3BpOjCr3aMWO3XTuXqlYOBO+41wa8QaxYxzNgNgu6CQah5dLO6IzoTUsCxEZzQ
9cmdhmxemxu5uP0unN7vIqrW9ZRwVnv01jUWFjbL7biuvOwsLMJdtmrHZWTrm2JdpaN1vU6V5f91
fxfxZPE4IaHRsLj3yRKdIKQAu+1+l3+17gTuuid0v9tD7ZtOGeslqiHh/W4h+nc7mX+3lvl3m1G/
W45ad5/udyPiIgcUAiBViTa1blWwqdm2TCHVj/+7mbEjNbC+fjc5wlaaYN+69yW/26DpNMl9ve6N
9u82ieTGd1D/bp/MONhKU5tdtYPr8K1+t1pELMxWiUcNPQoimshGU0ZAjZMz1I9RlIfbnttHubJk
a5urDsfD4kUwnK0ANOwIvmu6X2ncFRfTRjZQAb6wOdDF0ezN4gWuonkgcbDsgtxdrtKor7gys/F3
k510cV7qAF9o1AzWvSXz9kVqSmNHRpeWN2oVR84gCvwWdfOYZsVuqHqatIoEzeIEEowaP0rwrik0
pjQE2hYdgWnkZDAPEyMXfxxSpVf2aI1gA2EuqbMBpG1+8dyQXFI3Q5snhzwDUd2Pyqwk176xQH+s
izL/kxhd9qBV4/8pcceLLQfzLjvpuWqW27ykhiG2+MqofeQJ39xyap249tFU6oQngFVqucW5NOP0
M4ziZSArgebsDB4nlIm7QkGVpq1IaQ0zy/wm6TPU+LTEYRrC7v9sJwGCKSyAXpXbCc1igyjucHFW
LjYzj99287//PbRC27e46+1xOFiCQPL/bO7/pc098sP/dPh5/fmdzZ//605+fv/t/xX6+n//6j+D
TyHGa3Z39lGW8n+dgGL/Xcec62B0zQ78Y4+3/X/7PQ6EkeuaEXv9v/NecYebgY87nFQxLA/qsP47
ezx0DH7UvyQYfMv0MUrYjEEDsk+rEf3/n0TmEJmnpVz6/VQpsE+mRPklLpvd8tyaL6QYrdewS8MK
90JQXeWIftY5bAT9pTovHhvXzinwHlOkKD27315eRk9LM0TikLSpTXN8w0jmJU3bZN4YRhuu+H3G
FwJg9WQ4JtOe6qHjqv8ceK2HFUCNt3CwXpBgJoNbq37KPVE/pUvTfCsvcG4lXexHm3WRKcySneg2
gfVTThWO3cCbVgPyUFMGnFHQQiqQHkRv7lncBjTZ0LRwkqFFzfeRSjAuF7lfgS+U3UMz+fXyAAYK
F46fLfWjMEPuAQW1zY+11RJuXlzNMCZCHWNzcu1sPNlpNSIjj4n4NoxQYdLoGsZ+DnC74Ypexyii
r9MOqFPnViPv57kU3y5ezfyQRlM5vhhWGn238B7/LJZuraMto67eDQEbRlpow9/nUYSKb+AHrW+9
MGj0eTG88WeAGNBy8627D6Lw1lPrY5N0ZBLe2y73AF0UGL0cxzgLIxMmfR8hHV4yd8eT45MP2WAP
phykynxz2WSTcBmqSQomCiqTYnYQlEHCcE8gGPN3Mtbpt+oM+TWZfXBTB/kcAJvohl2CRcaNMWDr
S8CE64ChRcOCIvV/4F1xmRR7hJmrvhsj5tFiBeaVOk6tIb2iJa0uPxYejgdMLES3BrOhsUSy4RCl
ohNnYcK1EcnMPc+E4BgLRRy3Sn3oBA57k+eWNqy6RjO+pnqepvjyS9U8LZDxSyI4NdzABeT8Y9hj
DusZ527Mit8bGd2PC2Ox8HG5U/tprnjCHuvaT1rV4asrkdFji/pT5yMT6OGM5MaYDe6PY1Hujphi
HIvJS7d4cPODWSwDVOI6yi/+UD8Ip8CB18jsyvNm7z4IvOhdyiq/TtHo/B1F09mhG4KQ2x1gjrg0
jeqNI5Ai+WV707ChdQE4OllIgrAK404JhbeaEKuyqhDnnhavA9VSjNHmlc8GAYMq2qZ5CAtNI1hr
ud3BLaAycel9wmM7vsuV/WYKVIw40iF1R+NIpmMftknoHM2kXj5ht6jsFcNxRrvilAXMqzO/YPTO
0UmfzAArzkarxQk5h5o5ZR92COBKrOS7XuegZqFcDFjpmWxMV90vQS8rdafBP9lOtndLH+Ye52fr
tpe5FTBQk/47NmpJ1C3EuZPAX1Xuq+u4nXHj/YL+YH1kCuI0vomtO/aUYpc+cjCV6NNsbotfnKBN
V2zJd91Om+nG7YJUXScjIlZsdZRxPcJ+cJuHDFYjNrwAC/7rwNMVYkqqKL+jSSNEwNeoAwBhI2ze
YiUvEhEfoPdV3gmXSto9ln07hzscgFHxV4M5vgKhT3vL2nILrWCxqhfJC6W3qi3Kv5UeIskFKZEC
oCEm0i14RYL+lrmgg/ShwVkdpEcybuul+pFR0cW17+h0lxSi7E88mcijImcURyLPvUfNbW6axvO+
fWNq7KNL5ig/K9eTf5yoklAKMkaQaDIc+3E+5CwSE8BD4ODP5FCQxuDNuvuqdFHjTNGlcRaKgCMD
Qny8wE2ytwk9LExfM2AyGxZIrIyqUB0Yx76qt8QwEqpwCZyhDk8lFnK4xvp9HJvwemRu/toGxcy5
3NMzoywbI7d0MEegNEw71qHU2E59pI++NejrMeqiO+x83BfDgnhDYfjTvTepOXbJCDzUY4NHTuPR
wHfRpO0pYeKCpRw288nq5vwyDLjOPEN2T1ZjO681Y9K9JRGW8eL5CKEaobRmi6zhmJkmjv+xwk5h
T8UuzY211jdc1MGcVXQlSIjGDRMD5g9trfA4NOLWGFr1yfxs+sAd4r70GdhuX43F3pRj8sBumYcH
AGf9U2sV0x9Cre43Dg/9pGWt98DZHiOWpQkpkqryXTa2jwXDENz6GEzOXYfye+ASnx6tunO2NVPc
A0wW/LGeO4xO7HHKzPZhNS4S4qH/ngYNH6tihnop/Tn8ifBRbAhXujGgQPNYDAOcu6DGwdFyXdcM
h5Wzq0aKj5jitce6HtudlPhrPOBROIDawSr2s8UvjLEFbQo/65Wi5ZRumCa1xBV0Gjx3vVza567S
FUTHqV4tK6NwTwJ4xwWGFi6+ltC0t5nNIf/w8C3ej2p2rouujG4pasC4jKnqi61ZAv9O+3ccuCij
eprEmZBReqnxevNaZhYqz5nkQ52DhEVXHKNbXsvwQVu8+QI+EKVY6XZ5sAPO17k3g5lM/GDfB8Vf
P7QrvN4LoY+kzgc6JlTzbi6koiZvMA6FHLxDa7sQAlpaJoNlucsYw9xwcqG2ImpqJoOIFF1k5Nmp
aV2kCEvJXYlXnO9bMDlbi7TEvQlGJOPiGc33ljIW8Uj3rXG23VZ+2HDuEd5oPmY60XZ1uNWoxprp
az/88bvRxb8hxvupIsF28rKmfGuBOKa3szswITALt/nTApn4SkhKIVRMLWpAD8WEmQ8KcLEf0zGA
NrZC5x2vCs4ixGIFwKHlP+fMAxvFT2MxM40gGBGsaXbzAFGAI0wG794t7Db2dM/KzIdrvWDsaYYd
fUYAKfnb9ZbGCMbBAoTRYYYB+OO1EXeJcuS/m06mfjw9jCfwPOJK+zI4e9yZ7suWyhP8DTM4IK8a
i2eqIZsDlND+kmeJeTD9xKeAIuAHcV+DUGJVFZh+v2ezQSIf+7WYj1c4ZvyfEe1k0VEWdc9EdHaW
zy5qCoo/Jmf+zGcj+Rr6KcBy0o9NyjfWJeliT6tMbcEFvfDBc523+etUpdYCxA0ySHPbQY954GCa
bYnRwNV2c6K2ALcqzA38zPRgR0X7EZHl4PvmNHrPbZsytaQkBTYQbHlv2oEIOPpIQ/EotEY3SZJP
R6l+N8IKlRzwjOSStqQfNsJiZBHwknYpa+a85sbb1yFMuy9aw+kTclrQpXnmjXhREcfgY83TamBo
ntpI8dqkbBmHhIDZCKbnQBC7JXV2JOnaO1b9eStlEC1HDjutwPaSpM9AX9Z1B1ql29tw3WhDoddU
JhyatnNb0F7vTHMHIrVgq4H8ttzKuvPgtapJfQ5D6+2CjEqtuO7K8hbCqXRJfNRWSQ0UxRQM0oPp
epAWF8ke3f05XYboKepESYcCP+wmnzPzSFqSJN4UTO6bGYE6fizhs911LtahHQtMiAWO5sRfZwzG
D3ZmonGzd86qFgt0Xg/hETu7Qek2UwyYlrxnIOWj8eANg9tvPEsG9/lSGAG+L20/+uw6W+Gn6iVb
hvzRoZ72Ts8p57YMt8B9hY9v3JvR4vUcSYyVXcp0ifzbmPqPox/lt9TJEWkyoU/eek5XfiH5OA+d
YKE++vSs4e3CZbfDl258s+IVe/Znfw8Op/jLyEZsOQp5z8g5rbUn0OE/mEr7HySv8GFEGRWhfmcT
sNEzZpjMb4P3En7mXW1K408b1sWjOWcyv9j9UK8W5eCHiHAurmiQok5p6T0qNFGiXhY9zUfQ2+MF
lFqZb90gMwGIAW1r9j7q/LzNG1ahY9fV/pH0hPFMe1017qpe9Adz8IZLnRHZC+bcxOHlCYjLs5Iq
buyqopSy1jDVCWO+LiFabZsVoIIDLCOUAzFn3pdWS1dlWxKHNdJc7nSTEi9Ne/Nk1eptMgdmc2mb
A/WZFS/E7j6SlhIItiZxnjIUjVwKVh43de9zxJ6dN9tpuslnIrImixdTx+zFLqFVuJLRIk8hilQf
/bSBe+x9R54m8ky7LhyqvQsn7xDqrAVANCd/Eyxdt5hWWf/mCMCrnLgdGoN7gOaeHRgau1QjT6N/
k0ITviNJl526QtBuNhsNYX9dXro0UF+6HMR9YMw060KHA7w6Be0TQ5N07zPWOpLkSAETUP7eRtlD
3rA094oXOi9QqTQKEhmSNrkIb8wPIpIEO1LVX2GbYKem5mOrc/3F7WE4WW1YkjUK6hLEmh6+S2AK
elfoCihTAU2v6Jg6bpvOH86aByQ2jFleJIYPDouUxEV9OX4uYfe9CIOzVeUm63bKbUxkTXIikymx
W9nLgStQuh8peme4g6PhGiM8ZRyB58QdaKiNTFHPCPBBDarNOYw7IhkXgPTDFVxINFtDdMU29KR5
68Hoiiuj8K+cNnnisb+nt/kyTopYo3Yx9JSI2OB4MHXge+otHW34ODE6lCnZrW4psusMDFoZF7Oq
XnAPYTlK/Sjm9okIHjXdM2yo6TMX5XTnLzbRGROU3fW8+MHRt0motAm5+IM59S7LG6Oud982b0vR
y9sSOfSQ9MNRWXQZYdpqGu5pjvrg1JnETel5b/3cjn/E0l/XWdVd+qqotx0NKQtLjJP+wZ9j/kk5
bsQ4Wdr9rOYQ+qSxXEbsNKt2qx7rjH/bCTsPy6+t9h25IPAl0vBo7a3tm9YP9NMQcDZH4B6wa1TG
8M440zsPlj3umloxOpud/k/Y4A2tooCG0yjRj0nqVdxzBnOvqeY5SiL8e8ew/NeQ3hB6XehiHLej
HBdzx2nkruJp7Hb1SNUEjThWvetAyI8kKFWDd9YOBrZwq8tigpwBt2HDER94CKx6mxlq/Akq/KtP
QTqFU2zZTcPNZLCzeGA3+Za2oZ24hO51LJa8+ZhSiTyh6JpINoFRiPSuLoT5kuRjy/G7hFFTOPaH
TTfrLSwQ65twSYvLxa1gSgs+h5PidrMnW8dFgoxM/lJ2k/bwNAobN4WgieQ4pV24o5uL2pqw6pa3
MRPeKUABOk2qt7kvTE5zh0XI9o+rQPKZeoa1G8sF+dMdJx/jnDuwhw3NYDxaPc0hgx7dmP1FPGZV
MHzaVc4C0Fv10fbyD1m02cUhRd3sKqruIGSjs3Cvq3CgJq331AXzwCBicezrlBQOVYWNBClm9/YS
HAZGUsbemYxiYNqLseaFTCrYYcGuSa94shaTB+kVod59Tn0ob8QQKYzpPX7uTQGG/keYk7oJCVi9
mlMdMG4BG4mZZQiKt7zJ5RkFp0GxLTocODYG/bMRFE79pNfEOHr26F/VRIN7GmomInkLRYw7cmg6
nlElDoMTvEd1V0e7juvbwVnBRKxIualjx/KWay6d8oMU79LutUb/L1PaabmaGU8iTMIrw1+ouMDC
Qq6O6CNfuVzesOT77qVTdXFrJY77VRUqfEWZwXHEfsRJWniHpqzEjReJ7suVKSG2nAnH1dSttLAo
q74LQxjJsQuLHDJEJjF5WwtOnE1JGI4KR4lgwATdlmD2hPasLdZlfQ0VrV+vhfRD7PIKq90mxA2L
UaZvlN4IkTL6c3pMF5cqW4c8OaFojsOU2YAFMOvBOfbcxIo9k+ywOozBaG5l6Q1B7Eqh3pykW4/K
5FzZc4iHPpXIgR75gEpRK64r/tcaZlqc0d7g09ESlf65Y2L/SQgJcBzcRKIS2GM44bBFzQF2mQ3z
oumsI7Gq+5Z49WsrfFv8hiEelhzjrg3Bh+GDwRYFXa+f9+FMSnSfU2J+4iRe7cdFMOlMZtVzvQOX
3kGdGQTusSxMP9xuFofGVz7JzSaEfNfUobEf8JVuae30vnz0D2MLwL+8QManbCDnzPNW9Gvzt+Ur
Rlqd79zVNK8eq5rxFE+wUz1A+OmOOnHwsxFs7cbYphe54iPxmyurWN0ufVfzJanpfBK7kZQW9a92
bcAm0kNSi1MRyUTtVG0Vh3IM3Al8UTK9M3EljYfHqX9RMxYygAETXiUdrHZQuxwWDLGQIwDEYv/7
pOLQeiJrjKfJHUKfc0KZOheC9dh7GOMWnzYTTHSLfDKs/ZxaJGTrkQTNOQrUAs1Qceni8SQKWKZT
4NE4ZE7YCTE6H+rG9s8IIkG+b0LwxKi11TcRBBsm+MygtKLERW3w+kv/NqdW5gWoRPHaaRMoqJpp
yqbfIMRIWBoBzkKs/RbWPB6V80DBY7OBMQ52R41p9FTnktv8RK0w2Vur+JPMmsGqgiFgX7FO5NQJ
mMAoCN17tXUKJ1qBDmkYjQ6oSBoAtjk9sl+Sedlz5dsA9Urw7MTpbCQ9ctkBLLrMR3vkLmCU8AAl
3kWMQE76CeQ+AOsh0UoZkoY3xZRjaQ9YP1mwi5QKwZr1f9mWDRaYrdcMeEOqxkKwoetwZVjlo7ih
PnKi8Rlr3LufFHRNBZ1655sk7StpmuqQirRXV8K0cbxrA+TZ1nD69DvB3Z7tJ1sVHPaSBlM42xLr
ytRAsX8unNE9L1G70OquCNHFmm2S1lc/0gfXJx9g2D0uxJGU/hWhToa63CIN6kHl1OGvo2Sy2NlZ
vtzjByrFgehDgwsPavy2M/nO70ayrtea9lsdU2K17Dpz7Z3RjK5YUM2V9cmq6owb7PM0MWhTXc30
qHex0bHLxNUs0NFyaSImAQBjHViyiLr0ZeB0X7GzcQVbsbNJUWBSCB3ABcBMU1wGdCogFs0tLzg1
pj657gk6JPuqtn7G0ggfZBhY+9wr8Py7RjtM1HEW4Fu8rBIUNlUUiu16lk0I3ENn3KdcNcIXO1/m
XeqPOReYAnpvqK3R2HOtd/Mfl0nnR8WBzNsVVN8+oOLCz+HgSmOUDvKHkpTMkZBxNu7BPwQvAp/T
ZZnHFalGe8QGv2txV3XVmzCcZNfmQVCeCjaRXaJsjIHdMCZbaiebTwY6xnebi/mpqCJlwOnACk5X
KjSqS8VWKDdTWNU33CGn8IiJAC27HKMvDnPyj1mE9fNiTpK8NmEmjHNGdjYshk3xQJSyg6WpnI3j
r0DNrHL/WgYELlQLZz8hKFyQdNy4cDx115sz9T5G3To0bwZ6OTo8uA9Dp8VDQsYWf0JJ5U5mp/aj
7HrW7AH30RNUcmu6ZJ0S+wV9Jd0vOhizuDZ6lCiom/6yT1wSL8eQx5dIEi0J6JZ5posbxIZy3i+L
NS5XgkCff+yn/8PemTRHjpzZ9q/Ieo80hwOOYdGbAGIkgzOTSW5gHDIxzzN+/TuIKnWpqq31pL12
JZMlkxkD/PPv3nuuoiyabaZD+10q9WM3R49AeYieT/r8Dmxka2gweypBA4JTL9n4iSCDcdyt5Q9m
sklxtiWR9ZhyNSHnlOJmixsrfGqk7jwxi5KbEG5EdZFAiqKwPa3rFzocy18AJ5hFjYY9gOe0Iv8p
W6g/Ho6TzAcly7If1wJhYJiU4MN50DNRNlb+H/PVz39JnxU6s/FKs/q//Vc37yH+q7/Qu/7nz/2m
z7qQuKSimcAUULesS+3mbyYsd4V34akhuMqWwxYG2dU/BFreXRP6nIUlVRrmHwlVqb4RXYVWaUnD
UvxI+98RaGn+/JM+66zdntI0bH6eA7PC1v+CpkyZNkujXcKjE4bZTWWyYTsm7dDe1EZBMjMQuKl1
GKyz1IEHcN7548DKUvFw5oTun62h1XYMM7VPnUFLeKLVS1+FsWDtwDEfmXH4ytcdtkdchuoOj1Ny
xeR8g62XL1TtLneVBajYDJzsPIfMWk0dPYNxLTeN6Sq+fkPuDVSqMByrp6bhNOz7Mb+1+tBJSCv1
wVM1jlLbu2rmQd7aS01cruAHkxKMXPBEJPj2xRIFQDchNUx7ka8+D2iD5aumR3VMIj4st4onxbNh
R85rK8MTKu+y06Tz0NvUE8XwsWbDWtPrykNmoxlDQJqmxORaM0LzMOd6x29lPFRTdx1VzWPQ2A4O
Kmg3kJCJvscTSTEeFDysUnYZ/eLhXsHfQSS9XczhKmjKazuueInimX6xNtyNRM+8pAf3y8nPknu0
ws9oUOOpGOgG0EIALYVtsflb/eq1u96qCGIBvxkY7qiq5CLllPNNHDf5TQTZ4prJkgjKjK4m8uuy
Si1fpb22r1lkv0+mss+Jgx9/ap19opCh6qXIvFxia9GSx9DMYQfDYKcOaE0PEXBi8DGH+6FhLBml
ARu+6rNHp6YPBpb6S59Gp0nn/+OJVR3IfUaoqvkHZ8t9jz5nQT0Dyxz8yg0eXQSdXFzDVb1JIrt8
xY3NhE5Ra1tKi96FBAA6sbCtzDCpIXgtLo/WTL/NiAz6pRwOFct+Cq+meMVf7XDfwUMjEwQI4FgI
CjWD4tjk9Ob0tF8zcXV3Cd4m2Asf4/hM/G3Ya1GQAKNYuKomqSTJo4dP2F+X2xKtFwVSMn/kob1p
h+7OwVXju11lUG7HJjom3QZEbr9yF30GYUHNO906UwL5gYzwchN8NzWHJUfdnwwtNSMvGnPxRQT8
FzoF7BQLW7GhQ0clZj0nTylp4lPfuzTVVSw0TJY9pEUO2tzfI+QO2Lzb6Rk8kzrKwd6VvWFuSVDA
E7Xr8JCzinzkCIDnOHwEarZp+zGz3TSxwulGvl4u3aWBPrxlCmmSOHZFvk5L9k5HXCUjQn+U7jLj
si4f8E8jZuiG2RMtjQDCZwSbN9yTq32HE/92ss7BOH+vkR/3hFWLO6Y5jbXpcAb5wWE18jo4rynJ
vDCbb9CYZ6/DlwSVubnWFvEwT9HTGI7NFe9aIkDdAKj7nhaPgh0GzxHXOCi7yrwZxM+2o1syTrgc
D6q5wVF1nSoMacswn9mPH6dWPFMT52xoWOp8TPsPYZMcazrhmqwSzzJmBnFmJtWJzT+m+Yh7XM5A
ta9ZJRdKfzcxcl2JrF28yL7Oo1uuXZgxMH8tOsXejHUd0+rr0Ih19VzGW7N3nUfXwlSa4VzgG8tZ
7bEcwlEpgoYOVTDRiq86nvF2t4aA9I1UdjLubDZqiV9XWEE8nXDFfMi5JA43hZ0gxKtagflB61t8
JiqqtNiVBcmpWNqwesF10/BlUmnVeSSI0+5AMHAIryWYl2lTtjGxxL6j9WMLVn0eeYTGLtsuCHkm
XIxoxlQwr2N0vijyRZPCkuqxyWHjj+ZBGWzdGbeGNsgzJjNFXQIja+Ya7bZJKJxol4b6TTrVc7Gv
rSjLthrcr9ELkpJsVFoFH8Zg1WvBTGbVm8ZeIo07IMErsn5Ln3n2MIgfS5aB5Vto8eCcwBvLiq8h
RnzdGJ18SLua16Wo7+2A5TtFOuMWrkCFwaY4tDAsd4ndPXfDtbUY9TYMBCQsDMAmFP6N7DRSovSo
kPyKYZLYXBP1YCa47uLLzJk+N4YJgBaC31sFr343J+OnXoAyB95GRmuWd4GoRwIlPG+ttvmI7Y+s
1oilyoDNPAATn06ZkfUmKKnEFns7Ku9NV39ISppbp8y50wmHHSJC1zQRNGILPsm+6qwJi2IZ5F4c
GycqTh9YxtFiF5Nb0/hEbsVSfWYt3Qy8R4S158rYNNF4x4fsedGr+Jcyx+jIRRdBIiuXqyTtxs00
lt133RGzn6Bf/0JOCC0PzF9leASrWPbDMyHz8B933r8y/ZlAe//p6Hd+B9363gJk+pP//vc/97s1
T3yjVMkVTGt8Sv9kzZPfcL4DJvnfXVZSfhPMfIRxDMjkEDiYCn/33+vqG379tcLdYJI0dOffIrfq
gNH/NPvxs9d+LUY+w3AsAe/kL948yUp76qQ2beeu4iS1cMj409DS7LFE5q9w3VcS3uJx7E/uaiVw
Lokv/RL+0mwt3tIew+2m4Ob+I59N173B5komTC9a+WnUWANJ+xnImybRs+YSQ8sukTTAUll1ryi1
e9FMFYeIXOZY3tPsk1G2A1uCALdZ8JhvCiuQPvjopvGTiJJcJgKLkhOmTs54N5dE6X5Lc7I6hWoB
TDK8o2hQ/wXnytwmE1ZHr05791ivYT2ZRpq8AQg94EWJRlNxF9OpgRqbarzm8CEBqNYwoI4r5YS1
Rzl+o8Ch3lDmTH6Q1Y1IH4jN/uCePtNqqrHAJV8niUePAZrhFEf4hJepMZNrczBYGBeXRKMkmN74
aNdm4tVhQpjR0XJr11wCkbPkoemN1Cslty1+TvwleG6smiYPTRgz19fWGbKD5oRjemqmCtWA8CS7
h/XOQXMWmDZap9eIp+z0lNSOMPF94cWn5dRhabXmQ5Eky2u9caL7aU2WtkRMVcNwhWUgpeOK5ava
soppOxQEy9m4Zha/8NOAtwxhcxdgFCiPKqsIvDIYEn4lRmg+pDMrvPNqzQtAQ/Smu8EgQGwWL7Y2
7UYau5NNYAl2zWaHMYvaLXLUnhgXUzs00GNeGmcZ+31fhcFwJu8/u56K17CvM0p1V0yTPnqxE7QU
WgnExc3gZtBJyqHSDwA/iBG3UFvco8BTWF2RB2a4JpLRD1tFWuIgJ6frfN0oZbkNF8l/44whu9yC
Ag52VM0O2VHMZTtD76QgAP2rsiTBqGoimBFpGW48MtLVmpbOI8DrxAuar7IN9OnEpw58jrjkroeG
gIOvdA7DqBH92kjGaq4G6AnKTXOYWSlUs05JIoyPytX76RDpPReoCHkUZIEreccgIZcnY6TqGFdg
k153GMDum9i+w7ZjPbctbk+vC2rtSE4gOjnjCMMGCaNCEEr0B5Ke7dvizhYAwxSapGTBggPQkdxD
IMUD50LReYqbENOhLlK2Cb2o5se4MOhkjKgBGZRoaMGhsli/bfoQEMBUpnLcyoLasgN9vfnZZbfb
HSZUxtoXyZC/IoTVty4nYu03sFMrPxAuZb2aMsyneo4qHPIyZx5wNMfogF0W6hphJqLmKZzZa8Hh
CPWr3uCZsGnD3Dw3FZYBH912xgmX5PFb55Zy2tozc6ilh9ht9Yoltl9ivaVPTQTftSUL9guNTV4+
lcVXVmn9hk7NeBcG5vSCkTD3ahYm9l6vm/wVYyPfmwoI3y0gF3DCZl5eFSIbntrQSljyzahnceZO
0DpN4w68B2FL0zWSQz+U+bbgVpJvEjHI/MAy3nzW87S9aucxfFOpjNzt0nVZcA88jWHDNohV711Q
x9Q7hdHHVGk4OdBvoYksQu/5eGT1U0x240g4by1/ywpmAQA2LHIC28q+KhU1J6NZXAMVwlm+AyIq
PuuhHNzdkNGks484cUj/pzauThoktia1czdRXWrHgMILkhRhmY2P1RgHLPPJv9LWSXKPVhsUITK0
MqhOg1Vl/X6aDZ3F/iKqxE8NNrHewpJTeErU7cuQzPYtgb/Sc6FEvelhYBfPDjoCeYSJL8rGhXrh
B1qplE+nI26tXJuNTcZDf6+akY9n9LLEmvjo+owpXpYJKIG0oaMnYl3ZghjgEb5e41gdr/mfuD5Y
Zqv4jrqGy2Mf8t+JFIWL2WXiruPpZrVsB7MOHvK1+ZR25ZXPItnubRnl43GbrfWpog9sE5urJJno
2MrUrsxFJu8WjMGBujjRp2dzLWp1Qh45XrLWt6I/CmuzYHi4C+I0fCIFXGT+EE5c7OmwcktfV+uN
yP2tJTZ0x2eXiNXC80qPcfnyysfbpTKt+2yqNck+mbpEL4aZW/nWvEYk5VpWG19a3Xg2AOIgc2qt
DlYmiGPsAGvipYitLbUPKeRke+3G7WJx4MO8aMe+ANo1TWXFUM180B4kY2Sw62ouCkWWxF/W5NYv
JGUoE6JtiNqgOl4+2ThmFBrYSnL9Qakrff6KjnXK2verX6p/W8Vyd107UAmco7BzX3DWF6GgVVKw
PU/u2nSZGRAaw3hnu7lyQNbq4Zmk/rkU1Yi9O51wzJprX7HbEygA/hfmNxMUSljI0fB9XHuO05nY
zE6s7cdJLhzwP07fcltcL5zo2JQmj5cC5TAFmXCYLJoK7NHkimSE+k0wRkgD5aWHuVxwAW+KMVxK
3xlsZ6PjLg5uTXKu88Hsk8q9mx2LiK422tEZ+ob7aq2W6URqV/XFRW3jp4Y0Sbj54rEOVru1wUPO
Dy4WbHqTVnTFR7Las+PVqC0vnm2s5/i3Q7k4L91q6gbSQjX6avSGsoPnG3ZYehQTUFueMWv0GIf4
bCa9l419EtLUmCfeMLGx1+rCPum1LeR+WP3m+eo8B01PiF4PsaPXqzO9v5jUsatJz64VyBA7WE5a
vdCZJVZnu3kxuUer391ane+0hyyHKRf9evMB4RFVIzi1bPXLJ2GJHEQ+pNt3UTheaRdrvbDGbltc
DPd6Ets3w+rChz0QfpmjFb1G7fzE7RGzvrwY9+3Vwx+vbv78Yuy37FWzaHgWEUk3FjkcWYNYHzgH
MabqRSa100BQQF8TAyQVnXu6+/INxiT9KYN586Z0Mp43RlIPv4jJED0I6cBiq9dFRBKiSzxBySX1
cFFVtCtfAgylmU4foSTVMJpFPHwvARLF9Kbo5VetDNHcwxMlDrE23rgn8xKTiF0dr38Yusj65pqk
MPAM1Iw3a8AiuIQtNMY5OCGXEEZRGMNjfYlmxKkGQeIS2Ci5sS8PBjGOoa3S8qRwI2DMc8f5nnAV
HB5jic4ATOID5lLCINHUdHtEXnxkl7CIbUYER1bdCiMTzM27eGmiY04E8VQkWnwI3NG4FaYZgavq
xnILfqaH2VJlW+IgIWc5M8hXY5JhUYUdbckASt8m/ALLlLyLphVEX8A2OURmiswq3udLPIYHrfsE
ydn86ofaqDah2RS3PaD+7/0EQya5BG2MdKY4XZZ25mV1qL9QDqB/t5jVbtpOhXs3G0JE9ouqoC4K
g1jFhmmuqtoz0sr85IDMfI4sdAl4b8ZLF7TvErUx8qYhQ70IJU2p+NbrF/2ibmABQOlQNLOOnhbP
xfc67MOn8aKKsKGmvIV58XH8TTaBEy1/4COqPfeiq3RmzqJ4FVt0lqkTM/m7Pi1cglFk2NzpR00a
PPm7i2KDjRD1RlyUnPSi6uRZ0Sc38UXtcS/Kj3ZRgeRFEUIPym2eeatSJC6qUbwKSK1d0wvYr7JS
e1GY4lVsii+6kzQ5yiNyNw/N3IYPfPaXw0LdOk4PskC9Xyx9T7NnbHpua1TrksnYyVXqitG8zIv6
Va3Mi6hxEnVsE8A/L3ldRfijJDhgeu4aJsLFEPq5okH3zhwpN8NxsyHYEePqiKYTvYjl1gC57w3t
8Jb2Y1zv+hayEbqa3bgbI1KKZgO3exi1YNmHWKh+VEhSR5wIDVsdq0jLQ6y5Gt0PuRmzmbAiAkJk
TrVX8tK9dsKvAQewN3L7eWTRI3z8tTpU12YAnpY57IQDDtqb0FwvZ6XdpiWntzs9xvMUZLsSGZq3
UC2voMHHN8lvYfkJCQndc3i9K9+EFr03jWZ6q+HIs2LTU/M2joDHMeDyhE2orsF71VDKY5TTzzyo
550129mx0cFpHAa3NM9cGpzghG9PfiSsQ/xM5zrjM2SgbkeLi+VgSfHho8fDK5MFtVUeLIVtntUQ
DVzesQ5QoZEmW77Mes0mOB0++Ppa122agVyLdMHpTuo6PAR45lhQRtluFFQYsERV+a0UDEPboBax
fmrdKLB23IiF4RMTSLhVcb2xPC65y54GLvmmOg4wb+l67q+I8ObKPiMqy0XJtebnJmh1k9SmgSEl
hr/7NdSNOg5Rr7/mVPf4baSaQ1rxmF9Yu8cbBXJk39BVtYWAjTVDOSGGZrxgKBbQmUqAUFb7Zmp1
cBvSQLW39CYiXuLg7A/namWMU9Z5vzRd2Z7qUkKlaN3AAlUSFtYWrRxbRD+GwEcGwhfSw4E+3TqV
45Jx6mL3K6Yb5hHx/zlas2QbZG5WggXhjrxa7B1kFVIKqXBOM9Y/XM8AyiscCXf2gNegwtfW4PRU
bBTnuG8fmmDUN0bT26tXNW4/E+qpu50r3a452F2xxkei7qvqluEWFCjb+lxSKbVRZYgrR5LheTe7
UfgZ78MvyC/LAzTTjsk+tq7BMFr3+NWANkfBeMaAfhXaLnSgTJXspuucWhfT+mxxjtyldIkCFyrA
aLL5jmUt9m2SMfEOlvFCJvCLj9vEa4y1obfir2ygIrENjNzPYofXO2FCnnTrxsy16pSrll9oKKs7
h2N4F3dN+MZMgaLDw896NNN3ymXVFqfqajcqDB/9p9hCVFbHtBDVY1B1Yt84IJB4cPpl2Rp7PS7s
L5yE+iEQjXk0qvSwFA4ELqtPE7+iI2OXgOd+bHR9xuDuiA9yP8UVyI7xHWQHCJEghSDkdrOYDlla
Uu/MQ3L8XHoLK1WR6rXXBso5dWnN0FWj4GTeQOnEu0otZ94uVq2u557W7HJipk9htuyTpBoPBOq4
7g9Vejc6xnxjKTJFGzVm8/UIrdXFxNAtP+ekxQybMkFi9s2dp1lZ1vUsKZu12sLkTpzBaKlS4Usm
+Z+ZNjX7hlT0epj8qF14rKCYVX9u2TfvOispE68COhDsc7b/B2iW+zpz0n3RRRPiRcXyI7Wq7plx
t2ZBQfuch9DCnQNkll/TyPLLMSIXoBPhEMBPy6tOCvChKKHebrBptF5N4hHLhOh1L1Y8Ltnc7FWZ
HUcZVvso063bPjUpvwVVpHlSlQXDjpZj1uzhwoR2p4h2cT/tbbP+MTaCKOMM60woWz3Qd9sdwFpP
9zSdsziiloUSBvIdNb3IP/CsVT5esOYGioy+xfMhd6QsdBKPIzt78o9MNOouqlffuR3HJ9w4KG9z
fzAm+wZu0ugRXjOvZiX1nULWgfTD7rzA6s4deQCA0YbaduAw3lmuiD2Qofk1D6pky1fGecG8s8b4
m7r2QNfjPUQRA0+Kwz4Ww/RkWVO7G9sS51jt9uqWvB36VZhY83nMqL/giUvliVFku7kL69OyhJW8
mvSk6rZs06CqRe2rhmn/SVl1R66yXtrnZXCZ9sLUgKmfsGbPU8G7uoBDt3j/myLstjYO3fCEYzTb
ijEa/UEpVe3NJbU/piJ7hyNIEXtJTbjVLflPrPLBnudD+QBwA49RHGg3mYG51AxI7SUcrFhlC4y7
UVXu6YMePBKRxCsy+6ZSQa5DHx6A9Lu4aNbOJYVIlDbF0RaN81N0xp0WMHa3JD8YyIL5zjJnazsR
t/d0wj2bdXGSwL/bR1PSHa1pYTc1l4v13ZK5elUpbo824iQJ+/jKrpHVZu4bYJ4YbCEgqvljoQj1
GZyp+DU2vcZ9wFV3hIT2iaWW7qbS5nQ8RwPkEH5WdCD791krXbZbrFjTgdF7phkiye/SVskDyMN6
22CDnO9FGoD3myFQO50ebOa5pU5wwsUtGYdtPFtpQgUV8MaxvxdGThpOATGJsv/ICv+qqUTYho3H
4v82lfjvX83733CV/G21lzR/O7wPP7P4TwVxQv/9p/zO+TG+4QVhpGSFb1qCM/d/OD/yGzojIU7C
6b9RAP6wmAjcJ+wKHNCzOq4U6AC/ywxSfBP4UuAGCIkIsfpSLmV9fzSA/tbv98f//mf9o8oVXAYt
1wU0wC8iVv/JP5DIE3LDk4ERdDtWySahKtIyo53OkjdFD/6H1+nuf1edrvD4P7MGBDWuOoAcG1HD
5aX4898VcuSWlWoDFsDlbrAHMOL1AS4nrDS1W9z6NQep2I0vrCI0e7kNCbR6kfEj4y4FXPlqyqqd
RSj2//NbrR2Nv/2yx6///q/1HeG3ouGDDgb+wwIp/6dXIKji0rXyOthW0bzlWD1m3L29Udo74Jwc
qCDjtBx3vrVzsOoSBPfnwFwDMxWBJlrYq/t//gvJy2v+l9+IlLSjK8PiPVHiL79RzqqbvVMYbNul
j/YyMY9hocwHdM3gdoqQVSulZbcsQHpcftZyisvVUg8uCYPEABk1Kt60plD3QadnVwbB9yvTjI+V
XeyqCcgLkbg3e/pkCYZ4Svi8LM4Wm+0UDdMhN10oyKkhnXza1uC6zPYUWwd7j3Lxa/pACglvpdZ8
UHW7iurzJDPPZO12fRSfLO1hlOUDWrQvuZmamJQVQ4kmen9kJi6EPIVWsCdvfN1a8oBDh/6RH3Ou
HbWIoXv40JiEaKiAUmScKq790jyk7vehH14GaIob7nGRV0320ey+B2N/xDngMb7tjQZvQUu7aRfe
L+aJ3vWbzFEeQVHPUXh07OCkos5PQei5QXY9q/GR/PHJMKhggjRjpWHu9Xm3qxNn3mkjWr60fUnQ
hWUMYP7mPETWjuLpyUZHN/k7MxwU5bAzam5T6sVy3FMCgR454KhThtuDENRjUFVdRiNieWhw7qM7
8PLw17hk9erxoQRoyPu5STTj0Hewh5dx8EFYsNBpfL3+iOxbWdTXBZcfrk/eyFknhHuqTL6Zg7MV
Sc4F/TElv65hu6jWQSF6H5Jga5of9VS+te1n0Qzs8VhQhO5tG4ACmO/gth4cfcBiYe9ioERgYvsb
3G/VY9wFb6Gda+e55p2z+/QWusJIWc5U0lnLR0t2AXnu3Cw/Q6PmcoSrP8fbXbGc53j/2c5FdC9B
Pr+7RsxWzlDrlwY2ZKwH0ZFl4aOt98hmrISP7Rj2r6CiSu6tbrhHL2ELZGGW+A7NCGY+WiEugWKB
JE+cneSt6vNH4n39Trda2+8aug7ZMU6Y0qvKmt5VM2cH+OW9ybAyhOvBG18bvXGrmta6b5bBfuio
mttdvqf/aU59mquf//1f7195jFOuRcz67P7xeAMy5/7TE/L2K26jP8nuv/+R32V3+xvPXBZmiNrs
m5G4/34cOvo3k1ON8g+BtxLoHEC8vzsuJcUfF23dZseFLo8W/nfZ3f7GdhQyKs8/6lQ5NP+d89Be
Bfw/nweOcnTHQN5xCN1Yf+3miHHLOGaJwbDKSjBRZa5ovQRHI86R3UTbxm7peaz0YMsWI8oxvuXB
tW4xTQeIC1dwiPUt1RU5/QkoExXQU5qRpST9sXGC0W72slDNedLjyN64OM63Ydc5OgC2sTkRdKh/
LLHK/F5yj4mNjNmR6rlDnw8gyNt+DYiGxW3MoNFt6rAbXB9Fjw1KzvcKKXE2uSRKs2ESlk5mXsVT
HLAdorUAA7mhncekSWsgEdQEb3J30n7y/ce6hOHK/YjdBqOTGInRqSQ+lT1ldTRXLOU1M4r1AokW
wY+MKlnNtaUDA2jcDDRJGH3oE2NNvidd9jouIj5joXkKmgX5JcyHI1uH5p2mgOjKlCC1gqazwGWb
2VnEidxPA/2MwmYnzroxOg40ZLEKFkdKvbMdFbHL1uWl2+rc7QgD0BoKHmV8aLgqAWlzzg7X3Cs2
U7EXtukX97711o+0QYovORY6Q7uyh/ltWkrrOsJXtaDwgcj1YsqvMnhxhnFKyxj2PhshMv5tD7cb
RVY5V1oXxhUPKI0HUJbpLJ6qacSiyOnsPOvhIu6suZ1o4Mwyl81uLGkXJ8Jxm5LPxoqRy/adntqx
Po7AHK6sMCQdJ8oxuCU1vC5HagcVJG/o2LwaKz0jx8fCh8SFbXL+LVXo3rUDnRye1dmmsyu4epwo
PUm8oILCBt/MwRobEnGPd2hyhi/HNCEl28qbGCDdmzb0koI6OkjZYZfrP2kAtBS6znPVtWqrOpoh
0zYfbjvdzngrIa6xgp8cdi5ybIZHRydEvMljQ76AVLW+l5XOSrgaG/3exU19iy8aj4ZqgvLQAzw5
5K45riWkRJA7IcMPeHjJfcuicEu2IKwJQ8wzWTv+ScMOsRFD75ytOU/Lih8i6HIHAGliPYinHY7a
nGhVOpSHurLLM4iLDp/Do2zinqjksLNJG5djPXllOg83fcdrrEOLeMVl2d+psmHoMME9OizUwZbT
Njfr8F+nBdhgtgZuNV4yrSm9BjgHfRtQK/YUynZ8q/E97rGyxNipC42yi6qRDRdIeIbAztnL+qYm
xp92ErwSyGquCf4V57F2p2NYjSzhEqI4hx6kINzFqVzNgU67IewQ3CYtHTjwNaj5hniONChHPba9
RsT2fRFn7Xc9baKOXG1mn1tXb35MkloSX28qwig2qaYrVQX9BBxZtj0QgdBiFTwYzvyGdSc2HoEy
jX7LWP2Fr5adETwcy6roFx9mlwQfQQT9RQujaTpGyZq6SsLBqcl9mKn4NKwgcK8LKiITX1ERyVtR
pi70H9uhQlDjx7NwH+ZnKIrYdfsuf9HlRLtgVMZUfoo0TViXqp6FaM9jGvHGEOnWVn32wiJu3Pcu
SSKPh/33vsappxtde6ONonjOGqXgW1Crji8km8SXbSf2nm7l7NzIEiQfnS27oUuYIXCsGLelPs0f
BQaP16yZ8C02nTpMfIt4wlYhKcyuehpjiacnEwuSupfR9fsVDl3JSGgFPxOtnQ8pKbSvho0XuxbB
D0ao0MNtZlAIsJ9CQ7VPMbKa45l264TgyEpnepjbGgHbbtvJ2qE2LEzjCZ7gjmzIuI0TNJ1DIKm9
93OM79m5YG0uj3lv9LjwZTwyCqbh8gQeRsLpikyCxibOr8hvHZOYksQRNWDJddPzBPaD4yU0dhV9
KvT89PhDURrK/UwwixRKyVuZhbdZm2fXjQOGUjOnadrQ1EYOhYNnk49tdeqthABr71JIOE9Tfkaz
HZ8hAIUQAFwr2ixcWd76hn+O19CSA2N0nCoMAn1tXIWgzJZdbefgk2m3s5NDGlKB5wVxPn8Ks05m
YoCz+xHVGlSK6tLAXV3auOdLMzdRQlq6xaWxm1YCNmfpWuTd2jaVSfml3zuw1q5v69L7XV86wO21
DnzMo7E8Joj0x7GS5njO1tZweHV8C1otv8J4EpN+JJJBHJLQdwLvAzko6h7siR7yNmvEe90tDyai
84o2DfpHMaVkrwiB4oeggMRm7C0GmoIQLq33Jpypzkix+740vepdz7SgiR3IOw5oeJcWuTZaw+Z0
0XSemMf5J7hW8az0bnzsMDOn+MXm7tEiPHJV8x3GXCXNB72tzRetdfMrHtjmqVUapPqkCf1xnM+L
m5mT11tcKhyVQs1ZTrJbG/FaPcPrc+nJ6421M08uLemBOMpb8pO8lVhSWEbOu7YZtWJvZqbxi8GJ
gbi6NPIZ1EI+K3zl60+nsi/Vcyvcx1A4npMJDXNnk8uHS1Syq9/CC+lu6SYhJI6n2H2h/zM/6MhG
JVFwUePt1nRc4sGlS9C69ArmcH2V36YtOHwKXtfuwWkglOYMbUZiPhW3zaWnMDd6It7NWmFYKta4
PuCt/rVeKw77teyQqgZ6D6kmax8JVmjvmCzpRVT92pHYr3WJ4tKcGF1aFNkx57f8q+tTEGmiPVgV
Qg4J6L792RKhIHdLJxbsTCiK9qGkJN0h60tExAOhGZNsEREPbLoMNXLSXT6e7UlUiweQxsLeoPTq
C48pzmm7GMoTDhGj8syx/sQomh0qPCCfPQkAzOkT/mCszppaKw/yhXsf7TZsSkT4Sql0c63wW71o
MRWRGzG3yXnQy2dnrJVkGRyH+ta2bXUF6j3ZJvmQ9H6UF1/ClIDJ6dD5sRRleWzq1Z0x9FZ/M6X4
AzYRy0B4Q4TGc0Qioq8IuPOuSPv6jv3fwlc+6DS2zUYSEbmvyX/GfUqmIWTJo4NTluOPOcrBz4Bv
TsKt5kB90EwnfO4nK/rZZ53BV3rAu7wt+3Jhe74UGOamMK/9pWsQj0NJmp/OFGJ0rHIs1w8kF86h
74PvKF7c2o2I1b+1MueIBHjUN1DRNUd7BtJDSvcBXaAJZBOWrnTAiAXHajp1eOgciCFE8U0M5Mju
wPrS9mWM3XRrht3kce6PDJd8Kk+hYwSHLsyq6xLr1BNUBhxwpJh9QzenV7e2sgxbtag/QnwfsM2i
yPic8hKb57AN0nJ5Ref7OWCvIsIqQki9cqD+ZDVEQrigeWWF9cAgQaOm2zaOlj09o5JNRdeIH7rJ
afSyurW4lU+GukNXdY5L3IIWMJqMFHbYVeQGRgg/lPK4RfpRhWpigcEDwh/NEpM7WrkGvKd0q0PD
ceF1nAHHKc6qh9KNx+9BB0IP9UWOiFdMmVpUXFFphXeu7kjFH7Q2d+CqYXjIN4V0xye4IxBDVM0v
TaNu/mHT+PVDUrGrfFqQtJ+NSR87s4bFz56c5p4nkKAqXBjkdtK0bO9ENbrXpsCq5xOrc+9SyG6P
QrdUug8skABYFIr6zSI/RAVblRS6z4A2vzoE+T/xHPLtQOOr3Su+eAyG/4+9M1mSG8mW7K+8H0AK
YIZx6/MU88wNJCJIYjRMhvnr+yAy6wmZ3Z3VtenV21VKMegMdzhwTa/q0aSIOei7nX50rF5eKOsQ
t2q09JMvfcLCsupYMsrInXjOggZa9+yw93BexgNXDzEXFZvdd7udguRQzklwZk2lMOVQ50ZPFvFo
2AOThEGUahYQwhTxIc8Vu1hDe9Gr8IRLHdtQUFTX5XyAbSmpoWNks94DX3cnyx2iq4ESGWI0/jKC
9S0IgFzNdL/kJtXqK2ZCKkWCSV8IjgN8wTFSsRVgwRrs48JWP7hJ0K6BMnGV+2YqN+Qzii3vGVSc
3icvRjdbDJo3KcIQt0P5rN20P/NltYkUUIvUV9I6WZS2EUbObEBG3bDlrkr0zTOEtQHdF9rg0xYi
WzRP0VMa5cH3iB5GPnTA5h8jaahLUzmBoP/Rp9Go1431AUu72rCKgl1lZGycJs6NeG2qLVbMcxNO
RM1m1uQAkPMbmc7FLZWyqVj3BhtusMvcWKjROQ6NbpDlWBkGuenR6dI53+CZzx9jXiuYiP7SowOm
66MSZbGZxzx6gBmQvQoSJg/JEHH+I+5SXxOBCoc9hDQNC8ITeML5Yplihy0bO2zSNGfB12I7qqGF
wGgcBn+a1kXxgB+JBju64qY78o4AJu1K9psOCu55ilgjr7uxzQHyyfgwzgwXm8bN52XHpOPveJMY
FsFYbmvHU3vcGXO0c1QRnyPM8LfuojXlfACPYKvyB+4X9SWS/BpMRhYG5SyeVu3AA3cicv2I2+Hk
8oGGHL/evJS77RjY0QNC59M/K7r/m+5N+ymdH6jsSHSeu8gav2rs5NFrJVmM77PGSu+qgQ2RHbvW
hno670RDER7YYow3//yii0j8m4iMmE9ygKwNersgRPD7iwrKL+bQy8b9EEf5hSmjvcUJXm6kib+9
mptux5HMRYsb6h///MpLLOHvr4xsYpm4eegQsP8m81eOM3i50jOtI5Vk1PFsKkFL1zg3k8xmkn/h
EtllA/M/Uty/k+I8ssG/fDgb2nj/689N1/W7QsS7f0/fdRu/F78JeH/+1F/LKVojPJc6iS/ljD3U
v8Q4N/iDlQi3UofoyVcS5b/FOGn+YYGS/j/Gn+UfKHvsrRwpqakwHec/EeMITf/tWuIy4jrGYxgs
SzIUw9+vYiyso8FRXO9M5ap8b4QLw0HkDsE/HZTuEXwASQumUe3ugy/6Q+2KudioBQqhm4D4lhKR
fxZ9JncDedaLC6MpWasvooRHsIRE2xdpIu2U6C4B/Inui0SR1d7Q7jHWwqnoe4zNjK2we0Dmh1fY
4wi8sL5wj4SoK9rdOqWqvUva921ORpp7LHg20RYyLWc2oKNYu80ijC4sWNwPycC2xd8yIH4F/u2c
WfNVjT1viysnwzmQlduq7rL7XgDpocrFwDK4MDpIebofKmuLV/Yz9MbBXlj0KAfXE60YID5600tf
cl8RMKixV0MvHCB87b1ejQ96QYNgX4ESYi7AkGnCa1LhHX6Tvj2C4sDPAv2PmQqezRdx5Is+AmuZ
TrD8i0rifhFKeoW1edU3gBpWUSGrG0VSkO251QVv1RflBOIuM2vyRT8Zsnrx06NIXkM5ct5Ya8Nh
aIfYYhALioWGKXNy2F9cFQMLgzz7PTjMvWYwto4lSZ81wYTupetaxm5iIppfIMsXntjYKDY2PKhk
23GaSu3qNl/ILrFljU8YHwjfwIVhLh94eJ8q6sFK0EUDLcD5UD0rXRBk/iLGKIcKDUSGmoHBnDvn
Of7Cy0BFxIcyB8mCQrPLe8uN0nrLv2B87oc2vy2qOr4DYJo2uxDq0AGOsN7LhWeT/sm2AWHl+Zil
FuiNv/BvOiIkzcm1BstYMxyAyGHym8TBsCHnOF8QneALqGMxCDHuNWbBZwZdhFi4ieWu7hlBKQCa
qpVlY84lxK7bcEWJABJw8IXwcReaT5cP41vqtv4FjFOQAZtZyD/9FwUoJlQZrjVs5WABeBZyP/yJ
ChpSWW3bL4SQSTcUSOmguyBmiTvqKf2nLCXkH9Cd2a+NQiu1Dno13wJylfk9VDB2ObgoD8lCLrJw
qZzHHnzUPof6QeSTRPUbnvXs7HkL+sgqG/cT75S3sb7QSJzb2lMSTi7A23GpsyMhtIWt5b4FUQqz
SVnEwNZlZ8D5rPouAJFVCTL1tWiOvhzbdFc2sKPNEnYNdRsG7KZyaKN7ggXY5+s4DV5NrJcvKY7I
D7f37bM39GSVTIO/PF3QUHbpv3Q9xrs1LWI2ECnLfvccMiA3EaxOF+1i4UwFC3KqLuZhQlDs7FPT
2wuLJgdqv5MNqCqnjPVHnEY+/OQvllXzxbUS2dzJQzYJeFeRa/LKIepdh6kQROa5/uJjwXpBu49p
DOrXI2UauKr+5Gl9sbWwQtKSMY+2tRGVgL4V+Mw6KyYhvuax2U7k/Ej4sBDjgn0vbSPB976QvMQC
9Zpq8F7pAvoq+IbPKw93yyf+vvIan7izH00qneMAu9xKLNiwZgGI+V8sMfy7cMWiBTFmzIWEB20v
cOsyuPicLJ+4ovCGKRDY4RepjIfJ9JZ1U35NZwAkM05otkdHRyT2CCdFsKjxn2mD2uZFul5PCxKt
+KKjdanV6bNqF2oa5ePzAzcbRz2i8Yfvfmr41xjLcQ24Xt2cyFxnr5ARgbFRE+thC86V8QIrobuG
cWP+pGUVBcxPK3BuNd2WlI8DejNNUX5vZR3IVfYFggPQnPnP9hcgrvuCxXWo4B5lJQtEjvQhLYcU
BwCXaxbOnLcQ5/wv+Jy1cOjUQqSzCd2DCPri1AGsi1rIdXJh2LWi6t7zhWvXLYQ7sbDusDEZDza3
M8XYjqi44KkQPyManZcGuv4dzUS6h2Rh6AWZwcKAGGNPFKSFsbfQ9loaV6qtRWBga1WyLA5N2NrJ
g2mr0eHPhslzDT2HLvnYz3fo9PKYjQK4H27Lipz7YFrf6QT2btDO5DfD6NWtmKySNfbYPecgBpNb
FbeKG4qInGWFOxTf0oUuiMY5ynW3MAehmhGOSZrS3xIxCzgJ9fngPUYLqxC8lWApoKgmcP6EGWqa
JEiiU13O+ZRFcjKGDkvp0lPgqxcgotNPCNHOHN52X8BEUvgYLPzW465lL0xFvdAVB5mFeMVNcydU
kK/thcKYwbs4U0cjDlHXx4+gocmPWX6/rRaCY5i13Zue9BCuIrXQlAmUQVVYvocGarNXXJy+kTew
A+673Bs30q1fygjRFQ4qUa+UI0uZOOE5wfAKv0nb38c4NY8R2CmchCgkbV9NG3tK4FW2bKhr7weU
5Y82sg0soHQmtSHVFOuOGm66XqLRfmmzBHdbWXEn5jyoA3TIEpvD0eYILtcT2mp1HGyKFej3KyF/
S8N1evxvE2H4CBlt3o1oviOgBP873Y0wO4TVWs9x5RvzqjLbxDkM0KXGaySL4nvIwg01pGfUsWMg
cnCtSJjaLfWCc2Ausm5qbEVf0zcQA6XlyOVv6C7x9CaXSXoswVdv4zT17jMHeInTh8QIsAB+IraI
n34Stm+5L/VmnCf9YcAcX2ezayebwUSXXdlO6F57bolwH1AFv83IpJLHbEhLXqa0NIwnGzh0jW2v
T8q1j6xVbESd9PN1vSzStooLJtoorAVwtsJWQpBsovFYJYa8rkE/JbCdKGDe0hpMeaEXZ+kxmKX+
AeBErJSbE/Kx/So/KkVQbc0dARiHHE3/Zp4h4RCRbYKrYa6Ci0lHCOgLq4s/VKXlyWkaAzch0iaH
3xbOCinH6ZsJozPdTCj3dAqijwOTQcf09oVr0dfQmkhJR6qf572aAOPgMgGBSpZXQBTNJFYIMbqn
TLHt4kDt09foCv3MEMW6EQqF+NT11Lx2ZRufcvzhdA0LH08nD6XxOmqChcQfNGD0PMsJLdJuVnrT
eXj+VuCHWrjJRjxvrKxt3EsfYXV2gD9gCudmBzayWZ5+LKXAlY4mr8euer6CMw5MYQx8Hz867vIh
mMtniQLjoQok5dGHNf6aDnWXHvAW1nc9xmzCXOwvp22X8FdekhIO8Q0O/+hqTDUUYokN+R1zVX0n
KuXeh7rxWHwLt21WUT+TblGd4DohG8fvLPPO3PU63TT+wJKc+oVhZTCY3jmRM5y7kLdnTfsuQBNu
485zRpE498gyhqmYmHDyt35M7/pL5KTlD9EoIlsZQhJ/hIh2syWFPgOW7dr8nUEhvKf0jcWjD72U
1s+a+kO+NkGktplKPKDDdQoHmBv0BHQ+jdvnLLQtNko8o286iurPRdeTV4Yi/0N1jnU/ZDRfbqwq
yO/ieTSeRG0GzwKK0F70QfCjkz24E8Mfzr7jGG8TLVT1OqzT+W4oUywvpsW4YNetsHHg6BTk4SL2
g5zxjyYI7Zcymdg4dDxjXlyy4y0RS+Cs3ATMNNvDwABXTOaVeolIokAyKZuZfaRMhClGI0U1B4ID
6uR6Pdvqso/lkbS2m+9qM4McQB3nsuON43rahzKOktPcutnZ6eypPnb2goxLUuAamy7Ig5990atP
3fh+vSTkCrHVnKWe7XSKIdXGA3iQvckGcKnRamIsV+xDgbsCnU13zjwMPbXiRRkY72WjvcME63KJ
N845W/m4INgHcannuLPBgFH6r5iGLf/eARCq9wFXGvFkassccshh904d6kpPpIB3Qwu5k7o6bxtB
5zf2Y2G7R8n3iQtzZhFyIZBAOykrlF5es0JnYIXPjvjkO49Eiev5lIUTKeCAmeA276y5wIE+B5G4
5Dbt5ftYDV2+JfnVbbFdmq5cS9X3nFRyLBsTfIG4ruureC4Zj+hUIBAtrErZ1y29oDjMLN3HN/7g
dazHkzAcDvC2WoANTnHHdrs28FEwk+DUpgNuH9AVLnd6nOPk6BDxAykbVY06sFKfph089kl/UzOh
iYAwk7uqps4Jv5F9KCBFjpHlMSS1MqTgJhlYjKMPgicVwBiTtSUmWlvJjwjzm3R71LmmbWhSq8Nq
weg5U3Dh8V0Ph8y3upMNHQtirqOtQ0kB+75FiMcAGLrjQ1zAIT5OCb0wu7ip6CkrSFSlVyXEFm89
U4xE2UAGtYdYYW9s2mhw9zRLBCHRaALBuwp7Bdmwgu7aU1F3Uy2gYwpzwnEI22ZL4Xmu38aMcbuq
x0ld5WA1PEwe+DQQ0FENq1NhUtRyYMWzCHeO8uJnHlKuPoJULxhzzGG49IPESoRJTvfqCQqknX5Y
fIfLu6hrJ0B81RK3xLDG0U67/W1aB8FbynAHGRashrfR/DqE6Jpkmg9WxMb8HBv2nG/90PHs1Wx4
7c4jMkf82G+MMxuLtyA1QgWGCr5ynFGVqOyw+mbIMSDMYs63KVmzlARNBxs3o/YV6Q29c5Y92NXR
rdh6hCBeBSspWNHsuH9iPjfE0cJWYGyQGPDxtHk8fU5RIyX6HDAiZvueAFAN07pjs7/u3AikjnAm
dexlbdgU9uX3XaS5N9EznZ2jkW8sU0uYUBbjk+JYw7HpP7TnA/yxTJ8wdek25OkmjsL5IdENCrHu
p+hZRxDT0IDnlCQC66ubyZW5uKJms482/LRJKqroTWNTgxcC9qDikbKnxlzW5wRfam79GNZroZ8I
SnFiytKqeVeGWxyhOxrr3PXCC+govYBLZsul18khUTorB7NeHsn7OintPX2e6piCZ50pX+LtcAe3
QeAd20fe+eBgBxHdj23pYSMZZn2szGJ8jzT2wWlK2hcMjG26h4grTiA+PMLZwWStOx+RN8p6r1pn
rIzMtVdapiI15FRk5gDu59dB12EqmaWvgp3BL0b4MQvOvjtTeQOGA7JogYOr3lQc9je6Cd1609JZ
BFCEeHyPwxX2Pp7XwN3+/1U3Fxn1k5wUpi5o0/8tqy5i4W//sf0i79x1P5rp/odmC/gvW/nyJ/9f
/8+/5Md/I1ziX3dRGv/vLvvHd5XkOOy/d78ql3/92F8+QhzyqIzAUoEpYCP8xVbv/oH6LPByo0Fy
yllEzb98hJb8w8bqjloiA2Rx30Fw/MtH6NOs5wh+yrZZyUp88f+JdLlo+r+K4FB3BOxGKRxejQ3V
4jL8xVffkG/twEw1W27rQKgUnUtG/U3ZMlo3TJBGm51s7v7YhQhx//JO3f75Ir9Z+hcy5W8vvtCM
XJZDvCfgIfhFf39xhCUzHfiaba3coF1kaTsxljbUZtR4pKnCRrNIxYVbZgzexUxwhljmJ7faiAby
EVNj3Noacg+r5uveYYM2zqNz5oTPesoBmVU3fPeTRgdXMtH+pmsmzFohy9WJ1Buskaby7hi7neyq
WrazeJEeJcrG2osEf6E3U3Yy88i/sUuL5F7n6itG1yzBg96CCMJ6uYTQW1g/Wl57ABYeLbNmdqmo
LbprJp7XwtfGo4drZ+1SeX4zSBwwnidtzC6LZGYY01Oa1BTNeNQaUeBE1V3udntuKc45QCPYLyHB
42yjikM6MwxGY5avoAk9ENAea1a9aYykG46g+kt5rpnjiDJ5MtxHCTNsQ0wWBFI8+d/80Ga9m4lK
3CPdRNVaq4BUY2vwrmk5HaY+1Zc2ath/ZXWs7iAm9MRkJ/MNJUVzKnKMYlrTFsaPBmIYXukPijOg
NIN6KKR+AWLnQMMUwC1Ee/YL+xwQzztEaaMPfeOTOKqNb25nBldmZ48uqTQ2y3mnO8HeNyW+xJJx
bA+zGsfrDnGIDyvLzj07xT0dgNlekHPv1mntl5eCxeoxzkcUjD4eHiNZpntO2nTqNZw+NWVm27nj
49ZWZr7nhWtu3aLSIfARNe4zI7hRIFUuqOvRLiMafQVRkXYmzynYdPP89gztHyww6tuAbw60y7az
LhN1bNVirMAMlw5hhaEl5+Nv1AyFBC9Q5LEHLwwBWAVEwcZtO/3iRpb/4mWZeVWlFdd05Jx9qwbp
v1znuDbzNVO5fSWnJnjsMYOuYtW1GwJxeiupokCgCLCJRnU8kg739aMn5jxYOSQIH/wI9x3JNRdg
0JpGEh1vAPJYNLkxZ31L/U5au4pWKpO32CzqTaaJl25ja3CynT3PCtFkwBm5w5Y5X/uFJz8KO2zv
6eRlCvEwyO6nwp8eBhl6P6hAbB68QQdPi6hNPXXcGd+ARo+XpFP2o8xggm3Gcqw9toUQoLbF2JcN
x3AnpAnNMOq9CwAdshUsi4gHFGaqIzaD4aOaxqRb9akQl7SxGusbO/AJFI8zrQPHIhAQzG76occm
vx2out2Q8c8fdSIcin/qoy5QEgiY/ZyXaZsE5EBeWtKSyHL+e4ID9TBFTnIFtCs+zg02KCus0Nij
WvbXZBDI0TsJj9RutNondxDBZxrK8GiU7rwxHEaAgo0jW2+tHJwidVpvEkvrq5ng85aVf/NCGKmm
7WGwrs1ydt7DuS929IMlP4VrWTTXDMU9JSj+QzkE1ruKZvfW6mh6C+OQt3D09RPnuHKf99q8tDha
XuPUqZ/LVMonVqX2Mdbo3hWP8BDC6oLm6Lps2FdaY/JGpxiBhuIJbD7R8IroHMsm0oSGc99+EmVS
DvhW2/C1mekv5Cj0MwwlVSf2ZFLbbUFBmQ8slWcYB0k6bXGY0BsQozgETLT+Ju2a0VxHJjXPSIGT
i+3LCJrNmPbJO1faOK2KkIoJuOxBYm6MhLsxlmBsfnFWIjB7FRaNDYXaikhj7QWXtprUaZbAvne1
nXFM8UHi0qPnW98cwwlQ1OYe1KYXvmgJ5GOTGgSFKY4cEmMbhj1fG2wZ4Tsz89IAB0bxjFVjeO7S
ovWOIaeKkCkvm+/oVlwaDaEmbUPYZ+9FOlbXbRNrcYqVH2x7Y3qb8KWJDa1N4b7oc+Oh6GT1A1QK
YY+5jLeDJ6Bfml2HSWvCNleD3VHFKxf/vGAvaateI3hQFUOvGbujzqmRS+uhd4e18uoFzt/WOGHt
obLexqqXi2yQWYuNpLBXNCa0b0YxaHvrAb14oVnGfK0TWC1mPYvPpGsFtSNzsAlaCLQwO/TNgML+
XdNbf21CX0j30qEnEkPGDHconxfHZcS5bc0fS84oyEhpUeXJx5CuaGQJmy/9qrTbmoNtwz8Ak3zG
njGeURsHCyMqVc5Um64ynVUV90yb+wXlYUm+x7FMQToFMp1aC1fOI5myoTL2ilMwRpfluYMlrnzm
0RMCpUGA69bl2FdPWdLO56xJgx0fGb0Gqd9SspmPl7oKeeChjQcrkAftCQgVBo2cnpB2rUpV3DKS
Y5u2+TpUBgQ+CHTOLSz3OCa/4EnKs2hXYlRv1hF4v4uaGsQLxJezCuphH2coPhiQ3bRY+6CyoSBV
Mr43rMByEftmvZj1B3P5ohMUxjsmtpEZ+N9pieS67SbqKWGQBvpnAwAF+S1DKTTbEVq+yUFjTf4h
flV2b2+oVWvvjAx3U+uOtzF5hHtIQtGz1TqUJyyV7CH0NiynsUADKQhbxV7QXHQcxTfawxjP22nY
TyQ2+s8e7BzfmaTxsA5FE1nzmLJbfGj0DUvbaa78Ob5gz9wiWfBA7moIF2ZZMUGI+LEfqVGk3YMf
ju06uxalYbFWzOW1DTYA4CdcxfuxBYWBIGie45DMvVIYdLC5sswDbLQY6pjJdokZFaQz5Ce0DmfD
EeYmmyJzpRbKhZ1WvB4/6O76UHmnthzKPbZUsVZVRX0qvollgVH4tyDXgDy4GgzWJhNYqDi5VeUZ
Iov/ylNu4CTHRcUcxCD0U4FUuCZHP+ZHP4Hl5IrURYWUeDYRufgHHUWs7IZYlQ3Kg+jHD9YOfru3
/aT97Hx6yHYKSjAc/KaqDh675wu+sx4nIDWe1TpVHrygHEFDr2ilCyE4J7hmV9CemNYyyhnZbkxU
NU3t3K2hFWmfkc/heVh1SffSOlq8DPRBbD3KOdE1GVVASLsdG0LT921Yw7XpftKs4t3ZmKufrXnp
IKn7JFv8gIBUW8H0tW20SW9lpDRxFFJk1IBOQXBb62q+zsymPzSFZ/95UjSFSOlhd/3XUWcN4Ger
Q5rPfHesjuGY2BSCQtXiw+MGXq2XPUyyAufU/AgyQUEnrBiFVwwW+INDeJQlgsaXv4YEbToHkzLH
S2cEsd5OUVle4lRVP1vwmdziU4sSMj4Xdl9Uu1NdYbk2N7GkHxx9aWhjGG4KZbvUA7I3IfCGyjRj
gaTA7CYyR59QJV5j4gfTzBuUZkGCU5mB2Nk5uBQf+iaE1ghFDZ512gvRnwK37v2dZWUMHWUenLre
y33GHnNkAnYhI1uTnZ2qMIX4HnAqwv8ziBcq6Fx0xiDtT5bdyLOy4vEyc9Oh3YxbxRMOgb44jy47
X3hZQz0gyuH72PiskxlZYVmcwbDh4sVvO4KZmxFUPZMxajuIQifsSXzdYwdzWU7zmQTNKZ7C8CWn
VPKZxB6YA2obcFY67RAd8xJHUtzUxg/TSkOEOuurvcMojtPIIX1d+nH6ymqWTBJySfvCpw1j2JrB
X8xKtkeHm/kh1Lk4zzbeiMAJ24sqUwpDnHA5uvOrbyf+ER3LVXu8rnoKqjdeTACSFJCm9g6akfNI
doVt7L85j/2N4U88B4QDVkpPYgLzyXtzHP31LMjiG8BeYlPiQX0Zu5Xoo0iKBwSkVxmoBxIAPFi9
GE1BJ9902s93/3weJE/3+2mQl3dN0ydKTLCO5N3vL5+FWqiMAOkWek29ouC0uPDm5+d/fpWvE+2v
J97lt6QrgROnyevQVfD7y0x67gXsUHwGEcukrodXQXJaGv7Bjme/X2d9RXBJBFBzCh5PgsgSRNeV
xf7wlWiHQ3Fd0V3cSrX3GQbJq+UtW7uE4ImLVNMrRpRqnSwKKI3FEKdvEWjL8H8ynX/awf6NHmO5
JB5hjPyjmezxB2Ua0Xvx/qsk88tP/iXLWH984Y/J9/P3feEJ/uvPQg3Pg4OAaIpg85XgXJgG/5Jl
AkAIuNACx3aE75v+L/FO5w9GngAfoU8cgKz+fybLBMuX7dfL1HUcabmCXh8yptIWfzNjJpmfaJkO
ESNIe++ivB9UO4o15RfdLjDU8IMMeIFrPAgOmJip0RxzTRbJJSbOjWYX0MFqbnuuS2z5nPvuNEr1
zpqpMWgblnUxTeOUZ0TulYS7ckSvLHctWvL3RoTlbs7HlD5uWno+aLsw9VW6pF1XzZi4r5w54+e2
KvRVXTYc9Cj8gV3ZdOQ5vHGmg3MYWta/kRPAvk3NJdc9NBxfbAMqcjF8hnDruMX5Z0bK/hWQCTm4
shJEgyw3mXnG0cbZuH6CXM8jFkKY3Rw5FKdPJJZsGtFrd2A5lo8ExsgKGMW6YE92AwbCLtepTR8W
hYSBc9WFflJgGfGcp6Ix+7cAHh+AHC9pj1WQho9soilfFuTCKOECgnY9kT/CHWSMpFhaClVvWp4A
z03hJJRjNYl5ZjVZrHoqxS2sTgeOg8NnaSqFpJ5zv9K51jdtNhrxZihgPk655TyH5iAvrZTGY5x5
5qtRFqhorDD741T3w10PH2vbyCj67k+EjtaROy7/8JxkVca/vYuRJEofRhIx2wulUgg2fMzFBzAw
QG+xyYjEtCT4R/oB7hLJgTIzU+sG9wHDd+ZR1xqWeLY5ccklHe8me8H8xT7Rao52HPqbXg8naGvm
VnSCXtNoiO+7MTFWA8k7ejzo77gow0lDIKTz8B7FdXoaJm+44oLq0nDl+hwKXJrTtlHuUeLaBJt+
1IwuJPFYozXuwSOY91zpssWhbdRny2D+NAyPSD59ZTf0yUT7UpUTuh/0wjjIzG0O4+rgdsqEBlGG
R2HoeqfmzPxWz/N8iu0ovAUKRHtnyoXalIP30WbFuDPlqI9ZiQWfarTHuh7WQ0B4Mky7+BYAzsCs
21RPuFHCXdT59ntiddM5gX3FkhIopcuUI71Gv5hm9abiZFpZHsMRH9OzDnq8gUXXkgeB9pU8qHE4
NGN6Wwn0+tg5udUu8mbGDlr+Vt2IqQrkX3dwipZuDGa7zFtVOkoe+R4QmyTzdB9kjlscOGGkp5zV
yqv2TP+RfXxJWkta0t/zhxJs8KMkbpA0+fTABrc+0ALhXEM/JRzGaB+u0KeSowokmQBVuvZzkfr2
taN8ebCaxU40Kcp9Q29Ifpo9UJKGSEuL+BDqD5xITB9d5wePHvFjkkcJNwo8X80SOnKnWwp34jsO
Fu6GfY+JKWf2o9uK9gdOz2hX96PvU60wEN/ZomD3b1WS4stM7OE0mYVzTdseB7JBUkEc23kNvKyz
7gNRewd/rsF4hZXTP/oBgPJOecPBBZLwEeSJepxaUTYH4ab2B9d38jN2eymJoVk1a71JxO9WmNso
ZzhUMcHEnneTwoPbTqaCTgvxWda7rEzr/RDV2NcW0+m+6rLiBvOFfOzx2J7CxhEPmQKL3hgY81a8
Ke5tTCgUGIhbW1uzwR2z78wuupmH1LrD0+HSOJK0lzau1GfKJcynGkrxjFLXXvJMSwamuT6Q1V9o
sLl/XRQKWwC5lEKtEGPNs4t3/8BBNTqTQ0kvlp8B8WT3btEPbVjWI8XP9JuBbDYgZljetZe16o7k
pHlv0/9XYRgijXhiGvaeolyZeJxYo3zSNUPcUmH/8uAu1+vGgU/W+aeUnS3f+RQfAVbAHtObUWb7
RA213maJH58kXXeHISiuzbQhuGIZjrGp5EiHWdBah9G31J2btsPa4Yu7pTIs2YN9SlbWMBcPGvo5
7Uwk16wkuIE2H13BTPc/MxkkV0MUZjtLlDPSe9ufI1cJmHuO+ZHNdXbV9w6ByCKk6EY53pnTPZ+h
iNxLGNQZijCUW+5FxbmYoKghsBNG8ZT6gIRVbnPLaA7SLtwXECw71+9eUjenRiYjjG9l7jauRbwx
4Mp8t8vkR6orb+tqY4JfaQE7LlHOoXYRE7brvdM5Npn75EYYNk2XoWvcWUbB9n+OimNkhCczarCV
le5obtvcmF6napFFQzA7dyK0JUjGyKi2DYgTzhWPs/JGwuAcbMq4es3NSRzzqqX5tUk+FikrP3Ec
BvJY4ZjeDJGNrocMN+7a0O7vrd5Or2ALVAgsVXvdCHH2fOdbN1YH1INqVQDhXCEbdDjByYj7pbhY
Nu10q5KY87xyG8BiBLxKNsNel56FLHw8FviloZ04Yb6n3IT/2ZW22oMtPjXkTYnm03E10fPKCL6x
/Ja1IYphhUyfv6spx5jBDuJN5pUOMLhMyVU6tf2+iC0qiQpp1Pd1m9PXU9MFtGpsnzmhHzt6v6NM
4XsjQ0ptrCQVbMgfCvoZnUuqd4jOVW3MMGNEOfn8LsGeW2meAwAJyP1PQtOow7bH/SxK3d14bjvc
kPbRq6oAMukNPMQCYHVrlu9XZenf8GtBu4wc2o6kJg26DgOgt2tqVMbnMIy/B1zub7Pjbhh7rpzY
73aZrtN3boj1feJyfi7Z08uvTRO/VFkvUARxh8Q5vxlRTXmCl4+nFO7zgGtzrqkbgMkmg4Z8pp85
H1pkcGh44VUEsnfrBxICszK8XSOr5qn0+uKA1YpadA+cTqO62yoNo+fMwX2v8PH/lCROX/HzVDvh
zWwe/LxQySFnAXMYCjg3q57NhM8v32PHpKzxlmcAGfU8669xZ5DHZSB7TnBlnkZtjKea9cgGv755
rJTT8kDynAuCdCnWeLT8Y9zwXjnIip+idsyDH7V6IzEz7rSCQ7NRlrPPYmc/t9nT5BJ9YV288Rz4
ohWdXEIvVHa6GfwRdwTECLpZh+aHtAfmuZJLEbcAPhSOwdyIN6CH1QaXyga3y50ha3niVGsfs2py
4CiF5bvD/YzGWkYKRyuW8H5h7qo2KXnC0ByZ4uS5c2fDukQhcEbcbuFVgVYJdSMkSZYXwO5g0bPc
E9dR352FmH5aFvQ59gh0zCEgug5YS721ydZnK8GodU2hgL0roqE+U1ge742Zuk098FQJGqt/bAF9
PMEjyddjMva7wRqvzYhl+f9i70x2I1fSLP0uvWeCNNLMyEVvfJ7lrlnaEFIogvM88+nr81tdiYss
NFC1KfSic3GRd1BIcnfacP5zvkOHUrMyQxUzyRjpWB0Ce534BsW9TultbJaycGnb4wdf1J9g0M7f
1FDg2Y/NeOOEQU7JeWK/8XpT1OiojnLysoz0Bliqs5YBObM8csKD9rW+lTjeFz4DTsom/eSBnqf0
QiDAv4Fqc08ZZrITkIGEMFqZyCtPKGol8lt94h6S3fJAyN+0ZAYEEPz8wR6FdZGdUIeuTuVvQLLe
WVE2tWCCFT2Bn66O0lQOSgNp8A/i8e2ZZTPdE8kDzVDpX9hUvZ3OATIHTtxdWsdyPzADg/mOc9qQ
YewDPZzsuDyXU4UJt47saF9kQdPgFy0nVg+MpsE85hvKQrqdV2u1N6SeHikEoJaK/O8BD7m/yg0P
tNWYTK+D3eQPYxa+F9gurqZfJljQ3Gpn6zJaTYkNN4sz+ESqgfYrZa0Z9iA6h1ZxqXXMTlf6AXFn
7Jc5STNsYSoCMZDIN5OrDC+zSzy7Y8Hj/Fi8h4yNPr08TQ50IfABrhsHizgGm8UcdB3l8pgTboFg
AJR1Cn9VOY+//Cm9ty6x7/kQUldkMnuAzuzjo9bBsdDUy7d98ObeW2Npq7hPivuPug72c5BsGbOW
eyujHg/J+8qOOqLucuRdmeTJ7wUbK9Ok94JrFvXf5fCLXGaHnbzMDgRMSVsjfO9B71kH+AHpWjRQ
TccMm/EQukvPJNxCsjnGdv0z9CbZTKJs+7jgj+IIay7MIa1/TWQ3jmlP2cvCidJkIwY8aX42mGtm
0sWGmAAvnzM4DwYQtO0cJvUVJ12+DFVRfpt8YGi6sWhzFLRHRSKGams1HCcqzwDBMbXnDADPcgyi
6cn3o4bzQpx+JZY386sw2s8oTfzFZUzsezyfK8xDDg0sbfUCxH94TPoZC2aV29ZHrgvjk5agblNF
Zrlj8vRXIiQtveU8Zlx6wA9da1JDRMIbqBTElfDMesnGLSd09ztPhJZwVNhl2fB+SazZ7wSSBj5Z
GL4KBi/MrTqmvRgDK7aUgug7LnGCspH7x+PA37feacw9/nz60cY+p1cPAyrHU/OQKDq5Mp39roZx
N1DN7KJCL5XVR1eSKUxQ6EvbNa4ONpNTV5idinbP+L79qMyi/5p7rGseTZWvBtoU0JXC/2VwZiL2
2+UI0LX0trw9DpOOXp+JnZYnBaT8Q7t+x9lIyn1hcqTFEm6wC06jgV9CUOrgzfd2kdwyGK/kOUt8
FWXeVgDrXgCpwDMN3cXd+HXs/jLpdXEQeeW0mFJff0LNU3phmG7yWnJEWpdUV1/aYYaPO/bRdgr9
aEdz6Pil8jBj70hypgvdRFTJyecb+I3+kMh5vBlNwwRA4jddkowTZNr1vJ9RKh490hZfweRHW1UP
5XvJ/nbHRVDjNDnZWiUD8w1cdhh/21Ktu5aSJ+FXxa2VLWxdghz1b3MO+mcjV8O9NNFpzkqScCHS
YEOAmIT7ge2i2kLs+BMlOaj+MMRniLXKvroUei8HHOIwqrFq1CZEqlVpgPwd9SwOtS/Expim7L2T
CSfXWROS4nFfhG1aXO5tN5e0rrHhz808rYoQsgjNuKK5JrotHzhcE4XH1z3t6pjKpkXFJvoYFJhN
FlEo032pMndLWK5+ikvOsLSiJNmOEkxn5XGLOYnAYliQ5s2LMqFuFHdD89Qkd9MqNgm/9jEwenNP
ADpXYiGbYT5kHM8OFQDad1zK/bPHKfTW0VeyKefYfs3EGB28noLwQHfsRf4wX+QsS+x4pRmcKJGy
znlDX0Fo0RMh41TuzbLHfkHzCJ0sRazkV++AnSc2ZZtfmbISAK56Ht+cBBMMpD+vQXhogW6sAw9I
lDE31tqme35Y4DiZNxPjzDP7ePkRjn752utK3ltMuBi4bUO0XRQPhPfcFwg6+uDWwAOtrmfUZIjs
wgSVI1bcNvC+dBz175ZuKRUl/PtA/47Y1o01Mx8bEvUxWz7MfwKCCxrs06ORSE6dUayhYHdOtdaV
H2NqVAFvrftVDiggYWxsZ0SrjTlxB+f3YOLFpKK/46p8l9UVuTmhXOuuPdDEA16kxVZRG4QY7dSs
DkXSUAMF21B9G3Q9ECOIOS55CTQobCIV8AvbKiEWRoi9/NYcbw38qBEw9HPkSH5YQeOSHB2iYn+J
2P9jQeL/F612DuHdv0n5/ykjjL0EjO21/vr53YR/l3btf//K/yPrOv+A7yQYIygC7BRuoZv+U9aF
aSssSS2H7QpYfP+UdQkKE+pEbOXyhndX2nwRZ5M2/N//S9j/gPxn8pUouxY2b/Hfcdv9a8Le8oSE
rmsqRRiDsDs/wt8nLC2VGqruZL8t49Z7GjCkPeQ8fyU3i6j+Nrw5OQ6mV5XLv71Q1//stGNM969y
MshBB+OJKzEeo/Hd/YR//85dA0gOOnW/VU7nb6LaluVXJuj7WES9BSYWUiB1vBEG7PcUu9K8pqQL
9dXVqU2LSDKYamumpSWWTW2nHz5GZZQkcAALx5qC9l6DyR2poW5imWRM8neDuEdiyfMBBLWGlieg
LNzp2x6qhd1Odc42ZeuPjETY11QI7zWDFBquSQP3t4lwW7lKWtSUCJk64ljkg3bvLdG9546ONtIi
ceRm2dGhSRWlZzMN1Hc0c/6NyWwZtmAaZupcVo1f0EVTWydwRPGN67d+w1JUbW16A091VlqsEFwY
qBsLlP9i9GkUr+fAAC0OQnBJH8pvDgkJTc/2xsemtAdBTFf0EFLf2+lNP2Yz7ckFlSVW/hpF6NhD
yX5sDYw+CaeQZhV3cjArQJzeh6dFNy4823nIS+isI9EpYVMXFAwdX1hXcpOXKkUHxeChyjrmaiq+
cJlhWfIczEoceShNXSBWbnMaMUiEU5JMdwWMG29LBUKzbOjj5T8qOIRC1HsY6q46MS9u99T91Asf
M/OmhfmCh9zpAK+ZDKiCBlf0EOl1AmFwBdOMch8ZdHthNtbGiWy5d3Bw3vlL1dqqu+7ALICao4E+
IRqVCfBKOMcJGusGfCSotSwh3i5Tf1VjI9nOQw0dnggE9n8rSCkLMZyf0uqDXedw7tWGMi6sqPne
4rDyOM1pk6xyoFGroOnYV0EahdwIabyLSfyEWbBCbHC8+1wci89gO80X2U/a4koKXY0ldBz9EXSO
eyb1Y31jB8h+OJ8iqyOtSHshwqFjm05OJkD1dDUAtbvEwqv2LVaAwHSMA/CL8hDOWfGWYSLhtY5r
lFWT9od5Xcshgr7ohdwATbNQikVfFdcMXuGdcijvOfEiIR+GDnlxmgQk9GjZAC2azNqOAB4zrIeh
+5RJo66oX3HMVaXyWayhWGHSmOm+OZu1Tayuqab+JkDAb5wgnIJDEJQcRZB/9UfTulxqfWK6l0pT
h72siCk/ToNr7u/jjJyDLQD+mQdqn1i4FEncugE+9NR5LuqaSybdONHEi3kP5NuTM5B+ob7twc6K
/tUjyErTmafJLKpR3CFrTj2sXYmUepiG1vpdVCVmPjuzXhObKuptm1nOH45nvrcBrDPVC7upbJMM
wSSNRxcFZ0PUCjtQ49IuLqSobaY3hOIXdgrboxMkzjmww9soTeyK/M+GxBnpxw5FhMLdKWs26Wxw
Dph+VJB8N1l4Qj3dlqbhbLqJ3FrWi3TXh579oJyYBnaHzFdLrScApeTktVGyAKvFsdMsm1U2G+0u
LqtLrubmWsXmD84stWCCBWOqTYOdCeLynGvNBSngN9JThqyf6ega+ka7pZLSpb9nFOt2GIvvWdX9
BiC0uphTHEQr3DLDyW+S8U+W+SQTSLtER4+qvpAPsEuQfc7xHhPlkNY3Lc7RIRVdevSQr0dcqYx5
Gqu1VxaQGvW7KiYr5YABJZWWNCPjuTTe2yzA+t5wWFGWfAEQozdN3nc3jzE3J7uIWQ6qTX+Yu/l3
aVesHwRGHJwK4BM8fEnnnuI76SQoc/BUg/WQBdza2zC7GqblV0tpd2DN4H4+6tRJkMqNuQblPCVc
ZALMSq2RdZdmwAa+Dkl1UlHaTg9uTcvR1BYCUiONEXyycHywWgTfLnbilZFLd2e7UAXISJlLgDe8
GqMQL25ahEcCDYwtRkyW2CGJrA7JpfdJbaMh77pUZHei7YGEiT6XQoXgAuUfdqfoQlyr3KY1/adc
32bZ7GM7GZelT3p7DcyV3E7UBFa+Mqaq/okMgpzY3GrzpBVQRhJDnDXXYQ2cDwEeCPMY9o/RFCRv
bYQjJNU2vQyh1W25R4DK8nhgthLXCgXxJUOJdd/37gWPX/aqeZ+oYrPqHTeq/Kdj1nptxsr/nsCw
Ok9NlbHMtnMO0LtoMfQyx1E11SqcDjix3pntuI9nHOWzvYw787vElwkjCB5NKqz+qCOKoev83SCb
nVEG1ggim01i6xV2Q9tCzu+YOjql6zKcqaL2ecB2dVepY+eiGw0+YlI1cLd+qKiyy2++zfQyxCa3
asrMuKat419Gg5hIgjU6cp2NSSQGzsE9uV8FBFqDfUbWZz24Tn2MiWYaEk63jWuaXyE8e735U0Fn
n1jfGc9qjgqmmPbRTKePQbBmZ+A9X0QBWSEh0hMH9hGHYS23bs9h2Q+EjwAd8CaHo3OMZfAagNhe
V+3AB8AfWJ6JDi4G7P3QEI05fMzGEqdqHG2MwV9H3FE27dSJUwjaapUarQUjQUc/YwBv1+/69pw2
4BUjg1LKYhxBPjWkuoLGr7elRm3hHRrWnAXpvLZyk5nl/OKnDDxhcZXrTPHCplXunwsXaLvflC+D
DGE1FXm9az3Z3Y8aZP5U3W4L5VpbViD3GMgSkEpSq7XZiWQlyfzt8LQD1YpB5BoTj28mnAcKfNeo
MqTdRN1TXWAkIFKTUQf08zCJtu0aAx1N7PLIcaH5uFc6kgtDA9iQ0W6uKiq9dYw7nYh27g8fQGnS
R93O5tH00uRPM0rENracvdV7wxtlIIr5/AgCfpBmAaKEwNUq0Kb/xwznbqfk5DL6S0W5Ypv1t0bv
SpTxyAqvgeGxcyZBbx5QJohNidj+8hgrnnpTjA+oWnD4751eEa83YmPgZZj3+j7ODkD5oqfAs+TR
dHvrmeyq/zttMEgjZ7vZlrFWlLAwWf4+hsF1CHipTSSe2FsHthExnBqbaIEhsmc0jECxzUitvNoO
RE3ScP3dRjd6y1CkwQ+DPRPKvfJ0wZuQ01PiusYzHKF4F4XNdAQqOW9zc+rfHdlmR0TAHHoax4fL
lOfNRjQdEmRrmgnAh9Cen5N4mn53scp4TBnRPdaAXh69sCi5D0fUK3K07fCxU7kQ08L36k6FefHD
PD+EOKa2Ezl1NAPG4+TJahW8R05F0WFmpkc5GuNzP2TOrqdy8GZ4OMFaofyr3RTumVysdYQLqd8N
MuE0O1fFu+34+6aw5EK1waV2Y0WWJKAlpjJkT6VW4mSc3ENGf6x4FuWlcwQ1z54xONQ1YhcemsXg
A4DTFTeLRYfqmOIDgee6SKilufieDrdeCppO9PldtZwwmVDGu8e9ndA2nVsvZDL7ZFHULX5if6Df
aTboRLyyRbC/gdrrJxYw7LXZvXUhxf3AwD/3NsrOyUQo564aUlOtU+8rjkprDU8uYZ3Jp63oY7Wp
KKj74dBCW41C/gcvl1I+1Y1Tvs3kUO/Lqm8+eGjnRwNY9BKlKwdLxjdxDVOsY4Ywa5kVAVAPO7gW
Yy0uQ2P241dhi7G6kSyo0icDvh4YfkQSn5sIF7wlM7x4WIDEHf2lI3pSgrojAoOPoTe2EurcY+YM
wfNYWtGfGcWd9l1FgH8enGDb1WZzozzY+ugKz3nuxgFw5VQL7/3esjmDjsYsF2RG+DMOKj4YyrG/
KkdQ4qmrKOLtoALg0eSA+ru2GZAGQ4HQk0Vj9TjVFmvFjK+ZA1tjsarJtgq21ZiwZNeN3eF+zMyv
hD7aF6lMVT+7uDLbi19Ujr2eY2yMa6vB4R5kJMuZz8bU4skAs6CXBZq4dGdN9GpYfAhXHQPOmHN7
U6/bbFLAOROeXnpPXWtVsB8eCyv2FOn3qiTWr0PcLAYjt8ootcXzrim5pDk72FdFZ3+k8xBuc8sr
X0tPdF8EzClLdsrqsZbOLTLAQmBKWpWN6x7bKWBuyueQnKkyv2KQ459B7sX7e1v8K/V8xrtVFtJd
K29yPhS1f4e+HaYN5KniQcy2ugUYr4KFFYz+zonTdTWVCXUcbnjC6zrsqqYjpMZL+NXroCcoZqir
E5b1hqHc1iKE+UDbxnRoFVhDPH/xY04D5Nlr7e6vyRhFgnRV4Q9yKzROnRKpL2qq6h2p/XMQup9d
EP4AIhlvjGl8SBtVnbFaC+ijpHW9P51bUhII5nzjCAVnfhDha+163dsQ8+SkRt6+xWlAOeyo7HMO
OutAeWN2YzL1J3BC2kvK1nusOM5eMdlSnI10/tshDMAOOohd3iTqeUZPPswBxe7W3A6viUU/c2Mk
4YWetfhazLVNvS7dkuvMKtvT6DsDSlZQ7unkCm89AsDKpkKGcpJ4KK9wG9PvahLODc5ru5moN1w0
blE/9Gi5e0Yab505RsVqdGk7XEaZ3a3HAqYIIwmxSbp2Jo6R4pEZO3OZpNS4TW0s3vuwEEz5UTGo
IvTeIyS5T5/5yxZkQrNnW6VKB930M+IsdsnbABhr47fnjpDUU8spj1E2NWabGSLQwXac8uyDX33p
G9Z7XRbdZ0QvyNqf2+hrItwkMctypbZyRHOkd5pv+4mnK2JXWYWI+oAz2VPc4d7JNXHHsvEmzGUY
n6ln9V8pXmkO0MrjV+pPuaCGKuMmCPqScQINiKFtXTWJyYOv+2EFpj59HqdSnEMjy//QoInXGMqD
ALQTtxczY8+Dxe7bP26QcMOirKA+mkGDOZoe7GBn8EFDMk17aLhtm4AJq5I2WBWGU761Y1nRa+eN
1lMip/JZ1yD5Y0irI3WSd+QIncz5O8Ef/2toTXAkXsD6cmxgU11nVr/X+S9gCYBv4CXQ55x6EyfQ
iIJ24H4lu8j+7lUOGl9kM7KuLr6INJaI7aZ+KxQijcza4hRwUoPmwdrBDxTj4c9B80S9dh49g9Xb
UjXcFtk34DQoXKbasv3qsq4/Wnc2SyNcf90UUbqj0g9yy53hwjTEWhRBVL7X2qRNPcmMR5kmEne+
SW2KXrYs8cUSfFr+U2DqGy+AG0K5MxROKkkWerpXRlqvZL1gyJRUov/pTRoGgIxM6ykm4bLwmVzB
lsIu8pZwh1wFUAN2MJrB6PDLB5wJ/uLUiLBxMiTgvj5NZh9+CC+ynnVMQRCTrJmfwWiKx4km6hEh
KMhfnaz60/xFwan0lH/NkA7+FJxB96E0WIZQvFdhVhUrSbvpVkHTSQKELatIwDdNsJTktGrZmpdD
29rL4Y7j4TD2yvi9OEx182T6g9gG4PWPQQy+xwsA+YCykCtDFaekK6mD7tzHNmqcBxJp2ckMHEIr
9l9coNFPsKHn+RGcqtpH48THATaYPMxZ3RUr4jT3bSrDAkV0ydMpcxSv4Ukz5uPYTe45CqZwhehR
by3PN79DPj7fJWbvGe9aQfVkmFZHFZry3HOD2qjUbh/pbr9Oc2ht2ZuZ1/kGM+DWsjGPGXLYpoYH
AwNR6kEK8+GuCX2Yyod6l5WDZa8SI48fONndobmsVzSTuIC3h0aGQMqw8mGR5uKJqXF20N/mdmVT
LfBqpjpVC2+o1Y2jQeoA0078BxFHKP+DbnYtVFJq9uxohfWDmm1/4rlMKRBpU9IemxYfA7HfrqiP
To2WuHQ64b9VQS/gkpfNRzzZ5hn+DxYsFRos4E4vb3bUVeeK77Ysqsq/hlBDz2ZpQLfDGauPHdOt
nV0k8UEAHzzChCuPkRO5OHMx1uUD8OYVPUj5O7Ph9gFxrWnX0m440rh0EK6r3pgGiPZlvA6c6ZfH
5GUFvMpeEq40fwzmxPuegf+TYmVaKN2R3qjKmfnk7CabIO6CTS3N+QFLQrQNhcauYsWZex6TtrzN
xmjy0aM3dhsadr5TxTAzbE71oZRl/KJkxSo4Fk2F3qgAryFe0X6A+eaBO4F4VeFEE7Jp9py5cN7a
DZtZWwC/0iSS7ARkSy2MF7ftCSBMGGStKSPGadI/so7HdLxpX2DHm1xj36aqPBgFpFoc8tWnGXEA
MYIiWjVZHLEYNzuu6wzGsuqhJ0a1qROQWhaz3WnB38p964BGSUc9bOyU7XSVhzGlqhO0grVjhzzj
BZGfpXInmrmSqrbYeER/sVKveYUiZb26Qx7gIptoekK5IpHTqzha6xQWD4m8qHymSCQzN5FsRtxP
zO/zjZGi5R37MBRIsmWB0y5D/AB8lQTGG6j55uDS4In2zCGarFYY949Yq+qIob+KnkI9A91MPQyZ
C6xGcljFVdT9iXU2b+duUJ+JmNWjO3qFtdEkUKgXifGZbqRdsG7FVejVVLYoAX8LC/gjRQsckQeG
zoTwXa986xw7/u4Nc5rB6A2msx/vNIfDjNT/HDlz/l7ZkI2NOK8eRsJTAXaoqrmBx8AzJhiQXssB
Ic7u73z6pP2QFlhm320SOIee92kUdrghg0tQxdb2oXFF9ho391RgjjV306lQYNO2UoSUds+rMDPZ
L8eLisBzYPzxiqe27ceV6U/zM/KlPLiV0Fd7AsRHNbNbngJgN82ihTDwg2qg5DIAEU5vac3owBhH
w1kZeqAzSObVvKyDYnyPXMUGgYQ6ndvM0esuvEWl7rpVkCvvOcHecgqAejqJqhO6XfV4hvc+jTvM
tSUmNmI638RvmmIZ0lqMRxagab9AdZY3bBE2pplhSj2o1hO4I9jyQq76ws0TwqpFTHXNJK6p47U3
exLzG8L5cDMw7hCLtTDSEYPftk1pv9i4iR9IOTnryKUgZFNEYlo1EIMeYFVM3MsHV322ZRJiDVLp
EQB+f60NkVRIkFboHCuXjmHegjsRPKRc7zJFnLKWrTb694lRI/I/h+tNKMcYdFE0PuB0x+itncTD
080LcSvoeTFIeorgx7dCopeRY1lPgX/PPUaZmT3FEaP40fC5QHtqlmynjVwSeuYiNWa2vNSF1dCy
U5iPYrDzh8mQeQxjJao+ZuB6FzXHFXf5ylVnk1IKZJy8ifNd1FbWiwo9ccT7QYQ9w6cRLpoO/ROz
KenAeDL8X1GSzV8lXG5njeGIu2dvVnd+Fm1/hGltrnFz3advfNr6fpmnETsBquf40AA8/zUY7X2B
4yHCJ5u+aW2LvW2189kUuT4w4De3QZU1R9Z2NqDGM38ah1LvlVew8xFQNV6UEZU3eBb6MOIXOjlD
2+9nO+z+NJ2DFYGPLc3crldBe2zH8beKYfXXabfiDpHGy1a1+S53Zn2QrNurXhfpk0PC9mAIoJIz
1W4/eXyvYJgB+GzL1Mx3saNHzmh0EnxZJbzKddDp4pErEuo3IYmXpLfdGxHJlMCg1k+w3flLzTrU
BH31DogRCzBOWMYdkW4M+pLNYd3xGj4RFG5/sQNl7iLWg/dszJZNE1FWi2hdNOEV43TzSHhPMj1g
baHSvnOgLphte81snR5Liy+C+X43Yyl9VWOOmmBOWfc5I6vdN+RenN2uaTa+5lYCJHdIH8nQ0ZMT
erGgNdov5htAGd4RDjdwKSN1Y7iV71PTCh8bIculSEag+T2lPrVTUNlRU5s7h5RHZf2kDnxZ8MDT
bXyPkMmW/O176PfJ2ooKQDje7F46Pc/Xacx+KouCgKTDGEGXzZJJ/XRWGFOfosEetnWhiXaE3tME
J4yu6PTu3EG63LeNSezWHkYimTgQn0mjcq5QmodnulPJUp5rDNbNsOm5vjKh6VA4DGyI+5Zj+6cO
C3X1TdPC3mGP9aPDgZ6bQCpJqrigixf9OJaHqJe0G8AcaeDyjPWJ6eqvok5EsiipqHoIA6HPgyqc
24ic8Zlr15GLBOZcy3WX8U3Y8Wka6HZgVSW5EOV0CZloCvjgxJ8y94HmYiMlXWkVjREtkd1xSSVy
mLKl5Ihw7Aydv9kBW1aYeRxZwnujmCUGAEdMWwisWOUr89R2n/H6YoNui90Y1u7K1Ka9dokzF1vT
lg67aUCTTtS22aeyfcI7/tytUzW5fwhiN0eMENj02e4/TPKW9b1Nnj4ReE6kNH3JQVbHzK3sueMG
I6xwODagQrciq8hZMs1B7i3lVymd3MFy3Rp73yDe7aCRUC6PjnFuR8ki5+mqhOzShE8yZ+YDiWR4
jvTo/BTDNH5HHFufYXxSF6rI87D++/eknRdTiD4DqP2sEuaXd4AKACjWPG54GXc8PHIsxn3nauYw
SWuz0SRteB4M0/xObelm66H0CQPUExvXlHtq70NwO/JLGTMf9XpchqVNIkfivgU7AJ6ibmRJ/WUg
8hK0Wzq9VW4imNuE3kaIkj0/r2iVgb5HP3fhC8NftTqaz13k31mMg0gO2lPNIRgbcrkymfQvWJYU
vSuTiR9+2YLdSkSlj/Xem+SlzKKwXiC04VWKQ3axBZGEuF8o1dnVyRtHvk2SOAG50aKg8AhC9Uva
18xRRJ4AMNZjsWh9w9gjsmc42uvm/g8GHjpcpZF4YWZrpwSrBfSSLJfyB5NcfimZoN7YvDi7pGyX
tFeyte9bkw6FFaiR8R29WazrJDaeg/vtKnMB3nSBN1Imy3xwPdCptaIqxDy7Xi9+Ege3cYvct6HS
Gpqqg8fH30hcBEsPcfg4Z6Z1wEE8Xggxg+Cz7iJ5FhZEbEjju66yeLJ6sTbi4eYYKKMQMLhdN+8d
h/DD5OdkxUGsr1tI1qthqvrfVinjc8dx4iLuqzNFDbj6tJmfjL4UmAT5f+DByExB7DXfTdK/lwZm
zZmcl1gXrYmBErMbAWCoCu9hV863uu/zU5HgDmxCy1jTfpPtU0ubv9KyB+ZXuvUp6wqcSXMV18sy
GqIVCOv5FzSycEcUWu/rmTYozuvIxEUXyP8f+/yvxj5JYzr3guH/O4rrL3/QV0KJAK0M//7H3ouT
CX7+x9f+M/hpOoQ3+adYhEx8P39zCEnNBw9btbbcv9G4bAo/lRbiTu+yiDPdjUr/4Q9y/8G/cJXn
att0KAD4bxUJKP2vSCwKMPj2jEMVAVTPMf8lgw2noaylrVAIYkmRABfhgYyPxLHr+Vp+Ndjgb9ZE
qyXUdxL8KMTj0kwmJTb4IVrGPBq0UWNHxJhZp3BmVKxuLx1VAznC3JLxtlyFqkr3WBn7b2JPnO3j
iPRC3AZsP0j4yIqMgdgnp8y9G4Ai89FPLXuTwxd5EDaO47RyGKXnHT8FcSNuMqob12Yy7Iy8rH8H
dQ+rFumKEuOMIWbqWe7FbLvoFNAxuJ64x3Pw7wj14VRdO20WrZs2do+U1XlLL5xxDVn49sLY9n5i
Bn3ZQlaTubEa39kWU2c+6TmKHpISIw/vjF5leMj1wsG8ejCsSKxMbskbQcgfmkrK9ZMds/5KqVKF
iBKkwEzdCr9T0E9AdUIHaIQlO/fG6S9YqaosrmDXsT1naXWhdfDkzBzmPfM80765gHK6m6f01Pf6
SL7gFhqkaaTTXWlUPhu8cyt2rRbEOt4XFdT7wY3HdoMUTQtUYGQ45t1xaFeoGeq5lVoBHYHJbq4o
D76JIj7WyUjmA3F/5eeMAGiQIbcSgo3IFi26F3cZgqBfZNWn81TX/qcXj5IuOre84sjsiuUsDPWc
Qtw/1PHU7EZlmMy3EXWWZmtjXHc5XS5IPSd7lY1612P336VB17/0tkQUoAYnASE4c9W3SWCYmkt9
ISrjV2O3/rJLpGD/VBSIdvmg3wZurkeYAcMiC0KUDC4a09p3sugnUgNDTj6VO2ZnwBYKGeZbs5D5
Zy+FetCFC5cK9Nt3XRYfWFr0h+fNequzPHnMEqe/ItqgV0YD1n6EtFMeVfoUp7CWK4spHNvbyS/G
gEkkIYO6so2dZw70QyGU3TRX+gj9nEEu90Q+0ZJbP/2JHZgr1v50dO7YmQR/l6UzuF5zXUwLwKb6
tQWrgr3NG8I9dqTpaYyCcU9ToXUVVtqRcJVl/8VxYgDaTQGAPQPG7ZO5/RwgjJx8gJY7prH2c2O6
CJA0iA0PcGbrz1T5Vb1M4hkFph8NWV08PDAjVOnMqFeOpRt03sRYJ/aAHuJzc95B3Ru3+cwIaZmT
DLz2SmWvTmEQzmwM3oqKgXG4bjh5OpR12sVx5vqxtCGLHnQs/LURQbFhuaCXMYkENqdQojDTZXsd
EMdOvfLM62gBV1tghpyeACtbBydpm5YIj1VgFhfBA6z+kHy0FYtNz1hhHY2aYyGgSuOY+bRlLAdr
KCy+KQof85n87KP7X3HadevWH3OSc0gHFp0dOw2Gtdq20BG4hnM3wMRVniAyhdRPtaO/QE+wN66E
+M/ZPY1OIibqg/tFnazw38g7k+XIjS2J/kr/ANqAAALDNgfkQCbJ4kxuYKwqEvMUGALA1/dBvW4z
vZJMsrfuhRYymSorM5FAXL/ux7vpijxmwhFW9Nc4jPUlKYvyXTY8djnz1KO9FfNTEzmci2RjR4+W
KsV3Syzs7Wk8pay2VZw1m2mXOmj7KWnAg5da/LZmXeY3UVzob/5gTd9m2oBITbDu3DbYcnbcUvdY
kY9Ga6qjB6T4mr0plvtcjmdG9fbOcoPyLpWefG7ZMz4DK60/td0A+KOKXByjxTcePCwKtyOT0jMW
G9pFrUZnV73Ouk3aexk5nIBLeoWWVTn+ndrSzbOsoanR4aqeU8waXBQsW+hoKJa9bc1umFEufRBZ
nmDXSPR2XOKOjZvisGggNj44HvpnkviEOm38zSccafZ1XKbLYS5dvBdBD5Ef9WAXwx09ZWoIXitD
eWHbieG+pX3jjn+NTkgf3muqrfJASjgJe5TNG+F2w83okj6fvX4MHUuU7yz6g/cAJ+YdiZf0ICYj
xSOdC652t9+XkOtdWg6h9al8ROpryxIPUpEn53wuhnMzOu1KI1UnZ7HKu4Y6+G2Wpz+EmvwtZp0z
EafV39+H5MbeG3uBejoP3n0MPDgup/nkJ178CPRr/Kw6UxO4tKdDr0jfs9UVJHndeSk94ntJkxBU
1Do0ZntF75HRu248wFPLSkdAOI+3hQ+yPkJlOMqMzVHJYd2xX9WszixQjItVj8cy9uHGEHedDKWO
3Kr3SKHVtszK9khch30qELutRT6fbKjqWSZCH7GLc06T7Kr09EAXMsBiW5EMU5hTE3NKBgTDLXkA
KACkVDaJUu/mqjSPAyu4ra/tCQKlKfWDWpMIALqWvWg1VlGSIve2oSSMtbgOjhgMZ4DQPugCzBGk
9+897G6bAo/QndnxPGsGOz9GgWi+tz40NlZOpKW45h+RixA2psa5JIhbO6Ipzc7qqvmKSf/Q28ty
dHHHHCqW3dBPop9YA/ljobFNCPH0yO75VMgB1Qh9yPlQKKNTYEFimBwDRVPmkJuz2nxw5rFDScZ1
dZt41Ux7sy8HZqOECKpbTVZYMqiACjaNrylS7pkMsXrm99Fee34zHG0kfR4zQ/2z7Mvx6IsGFhXZ
rA+VSBTFpLqLcmsVU+l3jMcyeuALKPlMxZrFz5X/wRoTFblrkxsWyBn+n5ltdDdZmAmX+q6wK/O6
w8JLJNMc92MSN+bWNMaxCbXIOuLoPakt9tbBV2nYZE0NIwg1I1m7UbZabU6+TveUx7jOwSUrfKqc
yrj34jxO9/ibxmM1rYtSRmKXbij6Qe45X6TVpSBIQ2q5LJJkw21gm5xY/y8+Bqw207cMfuoMxKD4
FuGf/iy548zAvmDNUeBOytd20ye7LCns5LiLyZUcOam0IpwEiQX+3bOPZZSkoZ0x4xl1au7twIRy
SiT0SJybLg9PN/dgDm8NgCAVeRFesDvBxK7BIuL98Gmm3fQcLbYd5rqt6vT0U6fT9KUb8bNLpXr3
ivHDbcC7byT1M7ds8FxE/gGOp5em7PZsfe1RRclh1RwBHgm1qyMWMl6XUC2CSw7pY7DPdus/ikWX
aAo6h0Rh+KBZq26XdKwQiSHHO1nIKkxwBV+RQdSUgUck2GptPGDE6w9aWi52jsq9uNkc/YTmbYf8
RmMyy4vN1zCUjynRoUsK6uSO5tbpAAOoD42stGDEF+5DDA7rGqYEPs1MLNRLOz2dH6Dy4/NseGvY
r49Pit7u71Y2kvY1muiOZgRIgboGCMotalN3mbwZaohuRhHZ+7g1WPbjnU+32od5hxI6EYohg74H
52jUWxqXvT16ZhJmPRgWTlfaAOVQU/mDqxKz9eQcy8m1HgAeJnvmb8AghoiOEkLWIZ+19dwjmW8a
QZlR7o76lBZRfefpYrY2g4vKSMmqkb7KVPXHVufNvWnbQN5FGt86Ke41HyrtMw863NauguQFIU3s
He3n59QqfUpkemK+cVN9oY/7F7eTxdOYV+UBgdTct6Ynjgulnifw8E64EiJO1dhY9ABEAY8a3FXU
vOT2jhX5dN2Z/TdpdiHnVDht3pLt/UK9GFG9a7WT3Iyz8VaNWEOJVMknmw6XjeuvtWU1Q0vjeh19
FObEMgvJRUXon5vJSdFIYYpAOyiJUHFhQO8o+0Lf0yDgPpqEf3ekEiLeweRtwElF5z9Mln8RqBDO
n5Icv81pDJF/zFMYPuhxiKZ0P8Li3xi2zDEJBKjOAeQaQefDCrA0ntpATI8++5bX2R+bW5Es8ZU/
i/YtSnW2d1g/DBtCgfEhGVj9T3awhKY0EOK8HDGLXri7CqEHozd9JnAl+QbMbeBwlDAikb46Lrsn
DjXVuI1EXx1QKZy9gybkg9X7gT+dULgx1bcGYMxjqVyqzTvrZPSN3EdtYL2KYfCueksiO7VBvYPG
wo82lxjYizwPC2krVNnWX04q8bx3TurxQeLeYvmoP+pR3g398OBwQtnMOVsU0jjzTi7JjNukuo7S
fLlOR1COZOyKBLlZBTFTaZK4YTEpVlQrZuGn6CFgsq+LqVqYSw6FezwS9QtEu0LsmtRnd0fT6HhN
Tno+JS2n3U0fC/dbXXfjbYflwQgnbgeXOcnFpxzM9GeD03DXOIa3130i7mtUe7q48WsskWub+3oe
3SunH4yjJMO/67KlZjPqD+myx843fY4dyleytGE1SNw8qmRfN7VFOMbMTu4aJLCpRLlEWvrjjtrn
ntYmudCGUY+kzq0lvV3yiid0UuEdYX69gzETsUklVnnPDz04TcGkT3TqsJcwOWFb7JO/mqTnKFhq
PT0mJUs7sDI+/A2/rQbiCxBHruEjZLfjryN38ev4LdaTOE9hDuVZAzyED1KEJrP8r7rx5NZeT/Io
ityb/PV8b/066ZsZ2fFhPf9rw++vg3UmIPofANFnThgK3Lwr7M+/7TKNJx/3wGO5Dhjq16zhcjLj
ZrSOIPavaWRYB5NyHVGw1zOtROvgohVMitLVwAeSOWj39tAa+zhhFxj8Gnn8X+OP5Sn40D0eYsJD
LtIgKdj9zIacLzznwg1yMj+xtLyPpiJTELBC2Yhq7O+cSWWH2Yfjxk2MeYtd+kOjHJDSRnNviDQ9
sgeqr22jqe/LwXK2dcpJ2Zhx0W9qjsIEqauWne9atkQvlbuBO9JsEzKjLOv5HrZJbFprcF9uB1Ix
d6xeveeW74A19Toy5uvwiDzNHJlnKr8keY9SwJDpVCvl+Nfk6f6aQoN1IG0sOz+065CKowpEMO18
1y0TLNZJKhbWobZcx1v+kuugy8iLTO0+F+sY7K4Dsb+OxtKIfUDc7Rtc4/y7uw7QwzpKL+tQXa3j
tf9r0l7WoTtZx+9gHcTpkWYmL9bxnNJI+iHXkb1fh/dpHeP7XxO9Wof7ah3zl3Xgz7hJlxG5zR43
K7mwX8pAvooE+M29o1yFA9EPwe7v76jW2vP6R97Zv4QvzoYE44Tnyd/of4Hq4tmZZv+AwP+wvNqv
7Yfx2t7rm+4bBqPqluKDv39F53f0Pa8IZ5DuXscJ+OV7v73i6mMtXdhlh9H1o+9FTQvKlrDsfIPX
aBGwzuvmSs1t726tOE++W3Lp940T5V+LJSd7TRpHYZVpVnc4joGALBGx762ocfgfFhkZLx3J5kdo
cty53arWGBac1bfa57M6Tm3dXtulys+kgKYTD2Z+bqgDG9fz7wc4aoeR0xSzc5mFhWO14dwBsPBr
uby7OsMbrKPiNLbSP/RzYTyVqYby2Vc5fj5MnGJtjbkaOd89JGyAP7A/ANCmbRGLwpSqZwenNT9H
qtdf/uFDXXOE//Y1OgKcq+W6qKgOMNffsHUdVQPMeq1xmHvfOVd5euoFNchyNoK9EIxbIqCp3HTW
XnhrzdfLdJAHOsWtt85PkmrLsi/+OY+DPpeFM18ZvtXd+Yiyr5zv6mcbX8HAOno/mMECrcHW96rs
wYiXRpPz08xs2BTenB/NHu0AWjQ0pZ0bGx7+hriq9xQQOmc7ECMHZCo3P9QyYKEqe5c19LI+j9jw
8WjKfj2mll+PLOfX4ytZn2TB+kz79YH9v07yugjYf7hs/pTkffns+v/afMJoLP6o1Nv/+v/+pdIH
5n9DIfHhgHr8QNHdkdz/leP1AS1ykbi+DCx77c3gd/u/eEaxkhtZbAamR6sEe0D+0//p9NZ/S4dg
MI8EzycF6/xHOd71dPfHqxy5n4uEtmzJY9bjMv/305/nwAgqCNMdVDLkYctTdTPGbrqDFehjL59P
f/h4/uK4+aebI6/nWBanUI9PBPjkb/XCmZgiZrcAJzNNPYdY5Nkn7uD222ghNkwzDtUyQl/kbh2Y
FMbPI2EJRL/hGfNisWXzZ+NDoINz9w9/r9+3FevfS/ggW03JdkR6v6WKVz8aN0xwB8gD7z2n+J3F
uWID0ohnhHNG1q0PNfbgkF6jaZfMFwkn8h/O4utt+rfvgq0M9kJTuCSqf082YyJzoykb/EODl/5A
LiM6+zgMHv/+rf7FN+7wVrF92AGdKcFv532PD5nVbOYf7FoeZa5ffJLIR50yJ7a60//wwf7Fe5Ls
gWy+cSkcLqR/v76UUJY5ZX5wCCrPDSd/KjYcUsQ/vMrvmXC+PYr7aH9BueAaFr9dVQLNBDEp4niR
gBprmSo3VTHcj2X64z/+8Hiwu5YX8H4I5v/2QtJY+ETXyzdK8WuWRvalU5haOf2hdpb/w3P9L74p
GK02LFbbkaY0f3uxaXBqKHKOd6hth9AhoONNMrJsLhfi1VPmHv/+vYn1u/jt+gMzwEnQ4Y7Afeq3
7ypF416UF3uH1gDUrUY6Z7UXmfcFOHe4SEm+a7A3hwm+gONSZ3VIn1P0HW8thc8V6Q/M2upgV+W4
s3OX6kRTkv93bb/YSeaKO2Sustn5SUVSmcoDttVMSf1GNQsQ9xra9bbpFzINMnNHIGbuN1WW6h/I
zNZf/M4DGbgiEFis/3w9atoutZxT7xBXiThl0vBP8ygppxrlkzFXVKhF3alS8ZdnJw1781w8Qrrz
/+Gj/qvrNeDOjcbtIZ2uW9g/ztzstJwKqF1wKNjHnFABbirTDZBZsQP//Zf651cKqCbCXebbvuSz
/u2VEIw7TXiATvIoLbfTAFRP1eU7yFWx//tX4sr88wW7Ni9RBEWkgZ7NX//9DxVMbWnZaOQdhb74
KPaoQ+kKlpnucDRN967BhSDa/hHvUbnPhp5wQu+b1DVSagNytIZFGnQNhS0e6CTceNJ9AK4nP+TY
+keCAn2xtduBJU/XO9c4NuurPAHoWCk6jTeNNWRTWFBzQ0CK6mqz9IYTrCD/2CA04rUnrmW0XbtT
qhV7WyoIKu1gFhZdsbWMDroXtL6WzN8D/SW3lbQmgsdJ56LCTgL/nJ/eRmaZfRACLE8OmcS9WQTL
cQ4kw9jYeqe87Vk12ItzqwVvfOlIABsRYTUZIAP7ILwuVjYzDfb2voiaEhN+qrYkHCHnTEPziKbY
oGNUzYcfm/4GQi2NcsncMtLUK1KzGmfU8oryOLPPHgyzaW99kxUwQTkwDLmaCPlM2m5fm2mMLuSZ
o+ckWNLDiO7xAygnTprItN9yI3upChGQ7KMi5irr1S0wQPvGK5Mdzuuj7RjlsRotOkTVGIt7SBxI
4nbi+lemY3e3C+h+Qgmte+halR94O83WH/Eu0SKDQXqph+I81ikqM3ep+TrAb042PidiQX4zQgQY
sK8cilaPnxyZ+EzwbV5zXG7YIA8WgeSIAilpi4FgltO9oOCPz9Lxqa0pZdMRlVBm8MyxDeWdbEVP
Art0TsNAelJzWN8qVzrX7eiW+7o1I9ZTcMRYMy48+nH3Y6rfZIVTD7t89NOjiAMVVj7ft+hGPr7R
6Oi/gehEASjgoo05WuneaaR8SxoxXzH/OG/wAlhfM/kntyN4RbnxR3jvuOxMuhe4eSA0K2dGSs9L
HTwTEOiLZ9sGfjEiafxoJVyfjRdJrviAZPkDE1FOpD/RzR7DQHQuO7VFTva+lpgEC3zNFCs4O+8o
O7AryBbKCYb5WuRle17c3q0ZvPXMT4iei4RI1kGwZBEb7gfld9eWY7CJa4LLgQPLS1E/gjSZD0c2
9dPFXQzsrpkTB4eaUIjCfFGWO7+KbvJhio9Yu6mlwGrJ3zfRBP3WxY+bMn67CSqUkS7XQqtwGK32
TKp3rQusyge70pj60jmciFY/MmBNewJgfdjxdztqo47DoO2Doy/Nku93omnVnbg+CmI4SMvF4LIu
JSoz2r53Zc/tJ7nRdp8O2BAUVaDvQRSw3R9juz0ZFigQ18hY0dF0k26shRCHAe1i1xbUd+bkbfGE
Vogg00zgpVKYTx0ZQ3ZIyw9TxdlNVlka1K1iFWQz5aKBaEDWGXVqBV/xQ4RN5pilRrHXM61tqI9E
oLNE/RiJGX0TQYcpQBslXKfB37ewsEL6TuAA0Jw1jRwQp8VyriKBODqtPfNqyMDFNedYpj6RJ7+l
LWbRDApd7MN2jp6ICWOpVlZ8a8AEu2LvE3xgI7efxCJ7pI/YlgjAalhDn7TM46Q5JgyM+0niQpe+
EZ/THFa123A4xhCeXMXN+Or7Cud/beLGl+SQ9DAMVJgv1aUvYGdsG0cvuxp+I8BklbFtNLAOOwOa
L1C3YANZ8wYyGUpm5i0PMI+7C9XA6fcp5Y5rEqIFPsUaumWLf9eNtYasBwK6wRW6Gah5fXJbB/yO
mo1dNXsAAoLsFcUOhF1XTltqSqnVxbZalPdYLCiPTkr3pFnvbaI828ULiJ9i8I2wtl39SQtVj+Gw
wU/Mb82wXsmS2Ren6C46ooTTb7J4O2lz3gpntq5panVixPekCFXhYc8rah3WTsCcbfUMFLBCNthT
x3si8VUaKgfrQtHjaMwq1nYuBVTak48ckpbD0CK4EhJ41i7JaMty5V5jF7g4Vf+tSVm2ZPjqPcvA
Sc0d/BBF1YdVE1CHtDLZKucGxHIDmxGVunR9J+ni7CehsQ0O2r5p9RDdV2ZU7hFUSXn7zsWp2e4H
a8X4ZLtTqPXQvkdBRK8LxfFbFsF35GD8MIOppjcuAd3XyiPBYhXxHJJSpNncN4mPbdnbgTWt56p5
4lw2fRNVah8LDLMHhTa3tbjZ3GCxbzZWawQPCe/3DUTsqHb5VCg+Dbd0J27nLXQJTCO1t4MSEZnI
H2zA927NJ7LpEPTu2Gexsoi5eb2Mieq+C3Y75rb1AjWcYiINfuhWLJf7bvma4aRs4nQNR3rDB+3w
9Yk/DveDP3X4AQCYg7xqge4W99z7d4iM1g0/wvawZJAdhB3kb8KEfQzVBKv9gFRtzSv2AVkwTFOY
AxbyFyQ0dUVd2HTLRuh5FBR7xYHxZBcaNhUP+TuXlGTYEWbMSWNZLJAiV3Pl5h29Jp7TPggXY1ba
tce6yYwNqFnz2HfEpaa5Y5HVDsNpoPCMu/xQwZChmOMwtgKXW10A1wZhuI8UW3IWi8X13JfibmiK
dFex2X2rfafbtw4rC1gelDtyt5i6oP7igYTtG9P6cXHN8QnkHzwntmz6UxULtbm1WZW7jMX5ZqFK
njOjnEPD8GtK4+rypNPuqxaiPk86sh6wnrWhMue7VI35eV7QfuvAxhRrWcb4POZ5/CWXXO0Tvptb
NujmyZNtFBpVoO4XCmEB6UY/VdAON1ZlxGGRwhVw/QwADd2G+XHCqXTQGbyQgZZtgtfmt3Zx/G1n
J4K12DiFSyQdjPpOXJ0zfCZbfxJY3my8H4AXlrCe0vzKoaaq2PRsyvWW5JcmxQ3gSkyiuIoqkfc4
9PhEAjcrDlEVWCcHKz1FVO5V7gyvs5rqy1RPNxNC5084xAOVXHaDEaSYtsyGN4NN72AQdd2H3WEV
Kc12PJVyPuS18QwKC6rOsEC4AItRneuIrXPSQGGNB7d8mrqpv4EbhNOch+BxauJzNZfqyWkSoO2J
L3ZtMKqfbaUXntwcCjA/1+kWg6zeNYJ7c1678Y3XVPE3awQ8Ss7IhTMs6LiHVF7vEDLGO0ztL80M
v742hutEjAVEbL0Hgw3sq88bqvimHatrHxJwvSCe9oAhCFJ1pC4uAn8Jr5mm3zjYS1ajWbSbF5BV
bN19AYSmeu4yIw0br9qPOQ2jbnoctNWfSJORvCE3Q/bPA+9BkJNnH6vZPpVwWoyK5CYgnlp64ewi
CG+axvDPQY3FQNgpicHiEctXuWshqO4YoWjwjZsDR/l878fwTtwko86bdNnB5vU3qpQ/+lZGrx7C
9KbBG2FqfEhLthxJyz7NPR4K6o/PvTE8+5kY75IRSOmo3oLe4BmdGD/8tH4Wdn5hnfsAehsQUWnd
kqn7jPNPpf3xAIpgoCUpfqTPKtmUbcNi1btOpXUxBGVYhTd014UyrhVXEESJAFudtgk8TF4WxkB5
eEqBh2jGg+225cti/0SKK0Ifu83W0lm5LdqG1ClyL19glz6yEe+4i1VPavGf3Tbjn/Yjb6L3qZbX
iVW8OUL2Vx2h5e1QKEJYZfKUiIA1Q/mIe/KNvQRuJID/sqtubJdVoyngKOE5YANM0m1DZ4LeCHyY
O0eiXyStADOm21C7xX3Gr+pEOOE7ssPJ1fPO8Fu5AURBKG1keZcl0dG1xHhLg4i8nRuv+6TzI0A0
kyeCruU5SOVafKaXQ6mj77ntMZgz7j/2LRyNdcjnJwu6/0eyWE1YdlRJRKUMVWAW5zkvSPVHOlmP
Um67d2x8D0nhD9CcqmznW2T/gqq6CIf8QVdNnFWaKGC41zBhYkaETqc5U73BGYY3nOH54laAp9aH
Bg7eju+bubXeaMN7wPZz69g63bpCvY9UknY95/zK5fRZ5gTTZcQ9v4k50NvBPZaIi51FL/1c3ZRE
dTfVxPcO0N4kZlSoU5IsDQ/96snsqa1V7Fuh3jWvGVXlO3hADaz4757hvLiFiYFK8cyem44vTeXP
jbAH8NRj+Twhhm6wFxVHRYb76MAZ3cMGnDdN22Uf6ThQAeAkbJcQRM5eteZNvJay7hJ4OMSK94rw
wIH1Au+UhmCKLcdbabW4X0obGoddDF8ehZW3aU0HvKL5O5zJcYYG2QR40ealYmYJM+afs64iDkcg
/qRQd6pnwJCN374mwGBxh0TDAYnlocVDBcAOCNYY3wCa62+71gB4wL1j7wSRe6lZ4XDon5ibU0u1
N4sA0qfSKQ9Nl+HYX+tAMXju2ReaoUhhBcfYNraedqdHYQBd9SpYilqRFqSetP4x8abOnvKKnTvx
lQpraI4CM/GB561507QJOCyse2ecZdWMX4LtkbiYc4vbirjdJYem+txZtfvsT/Izmiw6qliNHpLC
Nl8A0vXHCgf1Q9OM6rvm2r7rle9eAFrR80EXzaHpk/EwlQDMNeFZYOFduXeQcegZS/DLtamKATEA
COTc13lP5oo4HOLeDk3g39QRoPHB4e8g0AxJM5y6sjA38GXe5pajIrSJ/EcUJ9U+ba15myiOQv0a
Tg6IeqNVZ5yVMhP2UFtJPBKue25UP78N+NsYmNx9wc83xAY1nNbG4r3OiNWqMp7Yo8uM02LenD0v
GXeQ0r4lCFHbseQbX+YgOIpRWuGElsICRw90+nbphW2xOmV0+VWBnsKAHzqzFHAGUFIjyBbFuVLa
5SXQAwfcqkhwK1iatGKUnJplVKTehXsoi54S0jKf9wOdBCz3xHiEiemfIz/AvzrUJKNSTvMMYA+6
E/Z7XoFgcaf+5xTY+tXKY3JhS3FppyR6KdLlJ+O4ug/oFYNUoAwCnMbQhVauxivD7J6EkC+8bHeu
VHBKXLzH9EfW5NRnqrEjJDcBIanji1LJDY45tKFKUUJSDiZaUGlYqI6pu8WYx+VT100okzqKsTsJ
52WISZdxCTYvY8ZjOiJxtfGrAZQkVLd+O2du9Q2tonpqDB1sVZA0H5hN7fuUnqE7bGn2PpkZDQmm
p+ouF8F3dsTBPXqcu23oGCI+3dQAvBailIFHbK4ZvOu8q9Q1GId87wYTQfcJr0jTRu6+xXd2wAFX
bZsOb6XtWel5TsjAgmWvsShZoCyzannXnWMeY1q7X5Mam2aRZQqFw/1O7injcBDMWxYE8Z6wVXNb
2FGNy2ROrwkTZVs/sLMTl983asAaa6OquD1OsZ1cx2MF7LOu0yuQo3gmjBxF9aqAsU6WYLDHbzMN
Cz/HTLfibGAhOYwaNNzWdhfv1apI3GOW8rB0qSFJv+APKW9rN3OGsTnuZzpBsFZtCxMzLW6xqXdw
RikKH1w57CEBMOkt/fJoipgQ6VjwdJxzZ8fW5IEoBffMQOU/ygieMFSeaedPU7w3K7fb5l0jn6K8
usp7eiBKS50Lj7RhnfPs4LdaLJdKlfDBMFTzLrylI8lOVG1DLKt+5oXUU1lU9Wu+3juturypqz4P
s6rxrmUSWCFQNIoUqGyt3pq6sc+9LMV+cbBi75y6jY6WjMYn3c7LQx6N7WOa287FhP6+1wY9nWZl
ABc3MlT2rmiKo9UEk+Kl0wHyfrTQoDkT8PBKk+cvAE6cmQsu1m3saWOfeqCMNk5iZNuih0/bejFa
+txi0MlBj0OIGAZant22K4iX6eYDvIxgbay9/NHj/nMzlP7wSVeXUW4ihsnDwEftX/P8TvIwFeo+
kh13r/yehXV5CMaEpgj0y00TmPFFy+HOiQmgouSM2y4a3Q04ohsEdxiuIP27MVptrpYTQrwgp5c3
uJLhQK+VR9sB1wsmLGCHU77WdtBkc5Ekjzd52z17bZolxD1simTLxv1wGaWOweiLLemNfq+pBmBX
1g/3jJQRv/+SdAqA0f3UNvyt+uQVcwGnG0m8xrBy84D08XPpAO5Rsb1s6kU/D3OCva8nI1th/Av8
yLzrBOtxO8AiUg1GDnURqkPVV8UWi1R7tv30Hg/fsAemcI4cWKhbrhbaalCF96g6w8XrMvF9qj1q
lfE2lxZn8NnDV22OEim06a8cTw0Hz5M472Jl+j+JKgYHeJzNC/JH863yu/4+1n7/6mPaueWTZy5G
ugutUXm3nOX0iin1w5Jf384cxWef0HoSLNZ0KxeKmTeQ7KLvaLCc8NHLm6vKxsq3cbjnmZux8zwv
hPtm0N4Zt1iE8jro+y+KYi0ySFa0mDS+TKwdS1kRLuzsJnjiWTqAxLcL1Cw5D4zBFFWr5dQHcwOT
szRZqfo96LbaKy+9zLMnHJXR3kr89rqLXb2LzHXjEqXG+0yj10RofV8kNX/6oLt7qRvnUEJRuUUW
8fijOzjwcYeiJz1vQkTnLBuQNGxFcUslyL5MqFlm0wNhWFG82zjjbVQUOwrnO/g72Z4JKNo2qvka
FvVU9VPwRIlBxWM3hmVLSrsrd561vJbV9LJ09BI5fS5CeEc7o6Nczm/6eFvPaXqOazQhFjqnuEiN
507jzQ8om15ld0BsyZJStDqBp0scsMBMXW0ss6NPJCHsRsdAeEmUfeIES0dTqqifDc2epyJGV58I
mKTWHK+G32cbp9PUo5F5GZYNWxXjpu7suQ5NA3PLBkUjeQAvIa849NUnkbl4MNKkeXBHysk2Xu9a
NFiUHVtqBA83ojZI9HedDYaSG5iNlzNuWsz2MUOkYlqpd3bkqDNIMhP+tDljpPfJjbQxsqapPfeV
97WEJMcxLbcDDdU2Tl+ws35TkPSOCQXR1GX/xIHJoRfMVLADVQDVGmWxefLn9WZJYB8JObcj+8tx
cwLhGqjgIWOHwOMNveSFPLP3SjrGu2YjVV+gdXr3LD69kyts+8mUAHt3rjQS7GuGozFSFV3wNs5+
vQK5yuoEz6M3ubbNFDnNRbQbJAVJeE7AIO0My7E+SVHbTzBBTAoEs+Yr9yoIwH3Qlbfwc4GUKPC1
y6YNnPwnsRKTjmAgGCabkYeUxrN4l2O247lTu++z53i3YGCK74W3RCimcXw7TLVDqtaGjdENcfmR
yWA5N9Rbky/TATJEYTAwQYpQlDrAZHsI4LI14Fgd66MjFH3Uqh9LcGGJe5ebGFnxKXbxHX3ya+DL
CAXlEc9mF/RfdSXqZ5ZI0UsZl/WbwW9/b3R88hkfJyE0TpLHuUqXl2iuk1eKbNYCB4pQ3oQy3A9U
YOe96OaOnBCF6NFKOHE6jvCLTRq34hI5N4bj8Eipsz2Vz9OXWHycfug228p0MJdDVCm3MwmbZ0OW
ycmezPmitA7eMtLHW9PraAKa/fTsIjNTC4AxFsujij4WRBZ+AHXRvvlVH50Xztocqhdqr3IOgATY
yy4J41E+8vCqPsdqqO8gaZkHlg0GqQapYL6lHIKs3HhPkXvA5mCjQLsxIWGAwj7gJs1u8HEQS+e2
j0eybso71mXEHKYYvUumdHlvKlE2Dxi/aJYgMePz4UhESEd02UX0ujg5evZPKyX7nDp185P2KhaD
NSThdovvCaqT8NPikUibae5wytcXbhh+s6Paz70TNMjVB8bkSWxH0TJFw9vNyn1FRQznbOKwP0gK
6W8I1vrONKP2QYLD+JTtUFwqKokgDUfuV+BI/xLRc3gdO55hbIU12l8SgNAngATtwAKuB9zdkf+a
KdV5m8L2lLvz0xV4MGvHiQjk2+6RSzXYJSxIHztJ+pMcloRs7kSd+T/Undlu3Fi6pV+lUBd9xwS5
N7lJdp8qoCMYs4aQLMmybggNFud55tP3Rzmry3ZWpfsAjQOcmyoYTjkUE/nv9a/1rVutbs2HwM6y
tzyoHwwXVTRvmEj6Ca4jpL7AwFxrVcl57obpOYPQjSMf7bRjngK0ayO9z/umRdaz3L7JthwDeJE7
wkfJSlPlrB/jkECoF9JAwr5h9KOraWwt8F5sXblGBLmzlUHYnoD/1OTC0Cu2w1zx0cnyPkuxDnOz
oZaHRXQJm/Kyr0x4znwkxJXe2Qh2dktzmKXs4LkDxpx4Qd08As0vYy+jMuLQZ3VxG/JGOVvTacz7
hgXhtNGzyn5jNDL7lRtl02sMnQNxJS3teF/amWSQgr8wbfk0x80O+uiiDBKMVGvbzdUT2C8FNI2R
/xT4cqCfaLmzuWrYBbOGaq8BbTwG9vRS19R9sTkexhVHa74nzEg8A5YJhlCgsLjlomOP7HFgq6dz
+lYHg49k2VJsryasIoZxYdFH13MvMGu1k3Q1hB6kxVGsCIiw8JD8xZ3R9n1HT7hp5JsyWEotO8Mu
SOSEJOi2jRG/+o1JJtmMLLFOg5YMnA1vZJOlfvVaY+jjrmtSQNuzuplOpCXTtT606pHecW4fccDh
Lav9LNnXaSLf4pTG+6k2cw6482Tspj7Ld9gS1TqNwaqrlCUQH8n8MAQdizKbZdpZuciZ7CA77iaN
37zOcWkw4gmt/gyrMgO6zDRBwd+77A33ZGmme4xxW52HWVLKw9NuFrhbfTlNneaxq+WMPyVbU8G4
1tj27TjbFKHHqbl8r5xehis3jaNz6FjXKXvfnQiqAOt3RnBbNNq4J5oS9lv29uE2b8xnUoHTrQZ/
+lVTSDsGcSVApMVbZ8n4Xtphqu/noXARf83qEU4xDISgMK7SstBuA038yoix2B9+tLy4uokLihu3
gLlrLvaJ7xwLYaLb9I9VznKmZ3nKiflsK7gIaVtG3LcZVbGqa/G93vfcSv/cMGH+K7sEFhS2oItT
2HB+8vcsGWcnckdnN6mgvXZVWe/7umGLoLO2l8OoAyQOubUWety/DTO3lLrrsm3ZJyRjeGeTEhiS
Q43dOi2JQ6U5C6Z8VHI7MMazbxbGmbI4iSyTKWobuaPO+1qZxXEwYzgmDRQJyLGrwUIblDi10nU3
JCBvIWOW3OtpDgMtJ3bZmGirCHeQp5aWhq7uTCYU624k87eyhsk4V5F6jXN6IIgYEdLRuODHBYUS
pOIWq9ToyF+8dOJnjzWFKCAFXFOCtkYdtH8ysWV8lHj5TKZ1PJScG/SzieW6gMI3HXIDy9Iw4c2Q
cIHZEXXU4zbdtHXTDVPA4jEYhOdHgQtEJOxzZ9VlahO7kFN0cETrYtRoSO4476YJA7CM430e45n9
83d/MZL+/NFzLRZalNUb+BmcxTn33Ucv4l5S9m7t7vS6jDniuP2crineC08EHm+NsVdez815TUlb
eDR0vfvKxqs71Pri1kNwswya+EQzgA3M8W38+W/3R9ve0gwOBAIHu4sz9afXN0DDU4aig4v2J66h
owzcC2ix9S8eZumw+cOL4GK0Xr4CXNqNnx6nZGFsNn7p7lh/Tgm3b1vbD0PdeeOYqhfBAZ5rZEJX
tuHnHjh0dRsxhI4ewjgFM61wrwGVJdhm+LKUVp5dt7KDm5/4M9CTSL8r26R5+POXxvj5teF6rRuW
pX/gM9B+frKKVmk1I0jw2SMPzUVhFrm1tnXEQVDaIOc4hjy4yXWhRwVY4QVgnAl9HfZpeJzMCYp5
HU1vFumV/2L/9ev4P18LRiVqAdu/774WV8/Z1+Y/fuhX+vuPf2y+/Tn4WizG6B/+QIMDtQk3KBXT
7Vdoce3f/4N///f/8v/1L39nn9xN5de//fX5LQOAHzVtHb2235utBW6Y797BP3i0/zeLvuyPP/C7
OVv9tphTOYBwYyPAoPiA4rlo//ZXx/3Nxpdt2so0oax8/M0/zdmusi0oOIofxjDJp7b5vWTJ/M3A
PuwC+bEtC53P+M+ULLGi+eH74ZgcM10eibYl1zZ5rJ/uT0VoDzpHILn3w5nBFpEjNDad4UuIekXH
6OkUc3p2Ij8M1wQWHNq7gokgF3GBpWuhtftmBXDTrlm0tAZeJx2InsysDraW1vkRHBJT2zsuQU1h
GObXiZEbGn5uR0fTSskD0jDOnO720UHlwSaGv3cmdSlu3MZQjP2TwhCk5ZCr6e9uAn+8hPj5Ce5I
s+YVnHZ6aZCULUR7GTeMR4zssYkjBqfikUF4bZcgEecaMIz6aFBu8WrNtVNsCT7MKI3dYtWjK7eo
3Es/0IwrHFrBzpxD9ipRdJoEjbqxxjg0c0rbFpZ8K1HTsIk3r3mW0F1H7o4zjkWobfQnEkFFezO7
7nBMAP69uRUIV2KmyNNG+2yPmrPHkg90uIOZNbg8phOpr35vG1dtNb7NXWdtdUi1KzPWrhSaWhHP
Ly6TrwYRvM38z2MlT22VXph27FHqcOScufQW53TOEUoyC2fY+qN8Y/jdNSZAt0RNFIRw2wJeeBe4
iw02YvliJYtiFSDLcIL4nMJP3LS2/ahi/SKuYYU5NGdwlKLJfqw2lN04Ho4YAMYDEx/ry2NGDT2t
H+Zu1Fhe8eU8J3XJJmSG4rUxA5qsEXpepkFLCWYq/QYmubieiGGtU8bGp6wBor8qVB+8Ch8hI4xH
/gU6GwGkD+ZrXXcaxpzKuc5gsp/kqKb3miX1CiyhrFBVRopyymy4IDx3rRtl9G7W9BknE7FsI2Db
lzVwgjkWtm9l0rGQcbRbo3KPSddm5JMMWnVmrZbXCDY+hSTOOSls1xvUfEsy7CYhkqQFg32eCQod
rD6lWqvCB7fSE1+c3Z4FRmRNr0Asx62jpU/wvvvLZiluFenM2M355ta2O2tjl1XMbd5hYaA4F5E8
3OSjpKzbBBnQJva1oZnWbUsZrHFh237srrFwGBVOJi0ihGYmGSVUWUosmqqDQNtwQFIV0gdP1kuR
woDMqs5FIewi2ALm7Gc6R+5Y8YQ5zNzSDsxBJ5ZZ03t9JFkkpGrW9XXXk8FYlfrIwRucyBR48xyy
A7GNwrfJYftQSYLYAKMJTSwcVxwl++BCM6Os3Xfw61v6JJYIX5yYUflZI9cXRXyfIZ4hCjtUzNr6
giXsnby/skIOEXti0fV0QqNPhy1bOByxLGFq+p0EDIRDYqVa8V4m1KHwuLHLN4D2LncdCPRxSJt+
ToWC7zrBZoL/zFa9x5i2C6Wa6CuxqkFtWkG4eOtnmtO8FaInL18YcNY8o0AqWeWVaz2xPpg+5wPf
GLeN/XMd1M5Ev6oRVSsF1rXYI6CwmRM9otNaxSPoPKtIA9qck5QXy2Y+rXtzg84U3LOS4xvSOnwV
wKjiWsGV2MRB+3XwF1MRCUraoJM4MpKzKmIyaXNn5s4mAwscXIVJzrtvTmW4W2y/7YZkAWOxrpwZ
ogSrZWTtLrSNg6IVPn2t2HhFW9dO0CFFBuJtZfbG/Jy7NnCCsQtv3XzGMpUqHrArsTsb0CQ/5yWk
08PkkxNdVT1bIDoUlCbEEwUq4WXumu3zkBcM2Wk4Vpdd0XS0KRDSPpCin5+dpY0RDviKhe0difu7
sB0fnTzGrJVX0xfHwjIwJ2F6I2ODyx642m2Q5+0nZL1i2/eN8yUQrNvorjPnJ0Of3wbV0XKmd/mD
D8UHERH5FQoLmll7Uvy7uCw5xZIWpieizy5afEVy52o+r2g/UTmlAnydKxiL1fVUU8CqUZ3Z7YKh
bAX7ORB1G5Hn6XDiqv3Qs4m3twq246c4o5APHlcFWy8lLeTBuVUnJH/KV6a61UcY6xEG69SsaCHQ
Ya18Sm2D6gKVQv8knNqEnlOb0V3N7qd/Coq5rZG3qEVdJGRMqxVkYgOVc58M48uIPYVyDD7LxsoJ
lLsWdJFtDb9Z2uma/oyyEV2bWg5qGTzjpSO7mynBmu+HKr5xlN5tSWjn99qs2xeam45fmtEqb0pN
d3HpsLG9a0AP3kw+Ietz7xbFSy4ta48Jcjj4fWZrOC+d7Fn5kXGjNRgmbNG61yMEkGrVGrHzEpDb
Zp+aYHNm9xPR5iU7PyGFLJ13h9b2i3Lqhnc/7AdWrGC80cK0yl43tjbVCw07DDc2x8T0HcdoHayB
7utXSc+4XBSG+pwNWrxj8Undi8sIml4Y0Au5KkzhZjF+3RXsH4J1kwz5V2E7xXtva8Mj+8Ku9PCH
uGjASDtk5Vu8A9E4V2A2InkZpI2WXaZJad5psayyC+BETrJPjMLENU9pRryhT9l5xNHLvjFu3HEX
l34hjtSywsnU6v4GVdq504s8JTDcRsapbn37np5D62nuuINE04fslE3Bo+o1/UaMAGZW6ZSOl8VE
N6JDXHXvD67cGIFlnACYtoeezAbMb/xnHpW1SzlfAuN069SI7utZm0yxop2yuR/hIl5xosFPOgZN
1a0UqlB9mWlR0RGgzJYuGXLDMG119gOdDi1tAw+0ODbt2OF1k7Kxbuq4Tx+zJuBDV2DQ7SEF9b6k
kcC146OLw28+0Hzc+qBa0V/2GN65/7EyYjfdW0Kbri3lh+IGMHZDY0cRgyPSfMmJtJFLuVMJMS2g
pzENiKFrCSV3kWMkSF+1awUXUY6Esu7zob8xBMfZo1nOln4xxPGcbXS46A7b6OIWD9fSCR5rU3fr
V5FVPmDtQRO3csjzuGBIKOqbPOEr74Z4fAZD9ZcJVEEiEZV754+ZuomZXKAkE1jBClBFe82c5d61
nBFZKRJ77mfZNWXP2d6xG+K+9BdT7txTTajFzXwB7o6lU95I7RThtajWJdYq9uFNX7+ODu6JFSd3
xgepXzUTIMqo9jEEU3xdUyW+aRURCtaweJmNrjoBYA/u44YNf8IiiF1tqYI7fN1hgMuFu8OsFeMB
fmZVXtRFQecSUZXY3SOMwaeYy9aCeROHZnumy0u/dhpbXqZaKO/NoSVzx35pAIS6NIwuUVrFej8m
7qE5vryf6MjmbaahO9i4U9d9GmU8UIjO+fMYijl44zbHxdKvB2tcQQGRwT6NdJZvnD+eSyNzT5Op
p+fZLM6VbUBuocwG5DomszqfrYuiLh0PUsOpmnGX5AIvhMLQDbHaB2lrzc/cMGL4LiJ9K9F8d1VS
kaUepJYcjBaayIqjTPVG6wMjGAthdmV4KHAwcYMqR0hFKzOqY2OjN9LcVtKmrjqS3Ah2w8jYfgmS
xN01xSBALo3jfJ2wnlhX7VS8ls2Ek0/DV9walHKvC11YMNVl6vqekWbxL1WxX5x4flIEWHnkelG0
48FkaUEtsdXUR4jz8d13Z8DzN4nvL3mXLRzitvnbX388xH87WJHFRUYUyraF9ZP21s9ZXvi+Nhzs
Ec7Wim1SvK6myrR/oVT9KDAuj7O8vwZClc6JkD/+qPIYriZaQkndYaYg/Tle7vBqqdJbBRMskfWo
JdHXFKQ40AXMws4vHl0sr9Y/9c1vD2+jbppQPTnd/vw0oyFItLKmo8uso3JLwVf7CZKU2tKkPfMh
bdIbp5IVLRvm9CWZitGDXvLY6+7dzHRhfowZiMfpMnjkirl/Hs+jXRQHJSuA0roesPeP59YuVxoJ
0usGVhFNWyzo0LKxuJB9+qZyfBMH/sX79scnxElYR3ThhXUE1ocfX89ZmiEWkK48zFHT0FgOjx+v
AoRFfdNRX8Q9Pkgd+YvU8h8fVOpKJ7cMW5OTv/7TZ7L2ASz0idvwoMF8gZbMLN1+IURyjOypev7z
T+aPuuDylvFgaGE8Qf4loro/PsPAlSLHU9IehjnSNlYt3tBft5k+tr94Vn/8Ckg+lpZFhhyRQ/7M
qRBslkv2Ivkh6jLRXpsUgHPjhK3e/Url+xevHzonp8hF6NQpbv7pKSVkqy3c5RRjGOoUdowUfjeG
ASR2V5LFElI0O3wSnPPKcGiuE1IgJqwEi5YfRj5iekx/JXW7Xlt3/rwfP+bD+mNW/PMX/w+vCdl0
PlrEiA1eFmvJ6n8vyrLmDtq6cKJDEoa6fSidrj3jNeew9J9+HMnX3rJILPMwS/L/+8dRVdhUQdDB
V/M5DHi1TTyD1p80/RYp/y+DMvx3FQUNKgK51P57xvKelNdr+Jz+qxr233/4m0Jou7/psBmkTWR4
oTj8UyG0rd8W9Z5tHeKh8U07/F0hlPI3YVlAHWwgJ0KAZ/6/CiEN7ZLvG3Y96m2R1/mrf2ijv1/+
kFX/7eWQUZ5Pyj+v8LYJoMxwDd0y0QghPptL4Pm7NYJgOV5iUXLo0kYip3lhqgjmcCIrqY19NVtZ
b2I9JL60EFboGshwNvqtZy/oFaEq8abXc75P0LI9ZLrrLsNWZmZt/JTWib0tZkXIgT1z9Vq1hIXc
pmrWLFeCK42o462zuCSKLv84arX1G5muaTeGjX2LLRm0WaiX5qtPSgVztqnCLQf47eR2l1Fspif2
O6S9B9Ueqjk4KIXHnx52am1K95rcY7Uv3aB7VEHlviXUl8hVGFKYU2t+t5W5wZEijdPxLYhM/4n8
SHcEYys8C6/qbm6KcM/NGBUMf/OOLluKV0R66U6Rcy3RUDawm4t9EbKdraZOrYYKX2bUNfN5wD62
gUYcGqyR1bTz05zQ5exH5X2PzetrxK7rstU1eayc7m5udPezmBvnLO0Ko4+wEEqFKnxJCUbRlITK
8FNuSKhN82rC/L1zpmlct4VIHtlI6ZjYxha2jHhl59tf+kkUXWBpaLaR7ZANZTV5kFNjkyMm1kn5
rx29hOiUn7GXOKcqakxI1I3/QuKXBMjYWNo7bRXtZQai7bFgKr/kDed5WqhzPvXtgaWbV3ASGgzS
jkW7UZGmGyxh7yM8Nk8pOK2rtIe9WyXLWJrK1yEbWHHPuP23jIs+ThNl8kJp+SczE/B8Zh+3A9nX
R7Kw3I1VCkHUwl9fdolxKcOw2XNCgI0qXZ465C0GrdZa9b3V46/GI8b+2X9w6nkAOGJkdwzILc44
bFntHMov9NQl+044xbqHB3sdpSlNrrVDtbjqaaOsBSZ72282Q2JjHB9Uvcms8KvgJfGZm0vryqBl
+4BUSU+3r1+UVAJcDMXsvlmlGdyP+Fc6jGrZAzv+9OiEsKyHHF8S9EhwnRRpggYudXHTVJKKec2l
50cVZs2oVnclfS3NNblabW1AF9x2rLKuZpq+SebRABeOKaEUJfjURjga7lOyw5U3MvpttYzXzI0N
3dPqnAoTPM0nIHzlbZeVwLij0tlOwwIoHuO3yqTZy2jo+iUU/5CUY0Gs2OpX1CGe8CTE3mDh4sbp
kd8bzuRehTw73HoUkG0oZ6PCpArj4Kot9OAsZ8P02lCysJ+Mmfh3PmDzATvUk6ogN9lNrKpsToWv
zpw08MuB9+01qza3NcI4Kc7Fl1K8NsZ4dBKKNzU4tVjXtG1dDJdZL8u9U6E8uLq6CwlA0LomDmW+
6J0iVJr33bX6X0yB8meMA1c9AA5c5A3WMFyEl73id1c936ZIpgAhv8PhD221twrE3bLMc0yqTl5e
kA0T6wHTL1Tnx3RM4bMXVV1fweelwDSgjePUzj2KShZ2FIrkNJj3khJnjunJBXpF/lhUab2lfTqS
GyVDM9u0GEd9rL9zckv/EN/n5OO7TbuDxMbK90IdmuW6MGDMnFhBSDPfdKaWPP35U7fNH2eUZQ0k
MCMxT8H+YVDUf7riT1prEm4OCKNawScXspmdJfKT5oxP6AsgDfGIYtgMAM7WnR3AapUIu/0IOriq
S/KOWmDVxga8YUHrK0HJXSyWZMJCH6YxbDFvQCS2q2Fvjumh+oAVi65+csAXFwvHmB3QUaSAWhMQ
x9XCOuazlZ1hS9QH5trKQ6BByTVYW4sPUHIDR4uWmEQeQEACUtYTvd3wOlJtMWAa7BfisuWOsJft
wX3i0J4/TdBrl+RT/iJQ8K+ogK2u0gCCc7iwnIuF6oyA5EN/l/55yqL+lj/a23ruIgI+MjyOPclm
14USPS+86IFSjF2hBnkhFpo0PaiApQez9bcB1TSfAI+hfwwLg5pfe1jDcgm3yUKo5jSvtgk32U36
AbAOF5Y1NUf1QysswwukWz7EMnZJnefmu1o42FGbJKcON9NqLK34VJKqVFQ8wc7WWktcuwtPWzaD
2Ae+u0C2F952FRfjA8lU9WDZRX4O/ao+OwuhW58zYy8NM7zwK70mGGIeMjpx2j6kImRhfFcOmUVc
5ZC/xUCAfVxo4D2FmRV5esLZFAPQKz6RKYwXgngnEHH0hSoeFoZ4MRfSePEBHffT+7CNB875s7Ug
yZs5eyIfPFzOC7F8/mCXQyI75chXFxQqQDpXMM7Z8rF2qrFeb2v4Fj6xGXjoet2XF3Ap/OtmoaUr
ewCcjno3kYdTeBdMCSi6ZpeB6yE5d0NYXKqR1sQQ3AN4ZFkeR7a1N+RzxSGtfMYV+4DyC1ONki+B
FAw0oBpSQhcBSftGYWt1bDQlbhNrEspnEInOhky7ufWX65gMjPAGsKP27ixXOLw8BrsuxIyhFmj2
BOhzypJ288eFsfu4SHKlML1uuXLWyzXUqUOuM7AlZy4EIYExsVxvaRrL78flGlwLczzmBMMxq4lq
eqQOydmKYeKKbhTVbU96+jTrRvdk0bDoFSjeXqLVYpt93Bji5R5hL3cLIzXoeUmWe0hFAau2p8AG
VA7dc9yCdLeE7uZSYwfww6jsO+ozrGuYKabvjct9LapDoitOYSTWDno/9uK+LLfNcp/s6nj24o87
aF4GzstQ0ihDRqhrJfepqDyV9PVyDW2JahVEgnZ+SOzXqz9u6axXeWMnDc0ddbrf0nxIG/Pc8BbZ
H1MDLF/2BkwS8zJSOB/DRQLebw32k5qOZe7QGR99N6woug4xi/qp4xCE7sZTllLiSvfgePBxcIA3
yLJdyejj9U4WH+KuE+2Kcg7TI7NKjcBY4GilIp50AvbRg2wLlsssNT/TgWVesex1bkkQ+NmqBt+C
hbd2v1ZzKc5jOlivfUoAN2qm6J6gZfsJJ+7YeAH2xkML19PT/Jpm6Uw3o2tluIOD7SmUV0qTUBM0
8hDMdERjBzSlRcIX1jljVYT7vMyu2o7w66oc7PplrPtHXZXlEuOfQuBQugX43TF2DmCIOzvgicec
Gg61Rrca61XVs/x1UIDxc8mNTEztbM2FPNhqND9lcaHOqJfWOrK5dRkZQDAahBf7u16nB3rm49aj
dglQcdg7cBOMEj+YO8bNJa1tBHP7wSXiFekvozt3r7LIqWxqoTjgweWLth0GROOVUoFdreCjiM+T
HdFtCYYsXKP7REdblVhtakc7ulU/7LN4HI+xrdEPhaLIgb1SwU0UaPoXY3TOM/rRHfEEUEOFtnQN
+tGRTCkAwwEn3E04ieQplsonDalbC4A2a18CwopPZdc2G902sWgViU8m13/REYI3/EYWMfNcnUTp
8uHX7DZd0C7RjYYRh9QzIXAWjUyBKwLG5jniaYCPyPGpkpkqiF+zpP+qC40cAKFyFlUMAJpX6uCr
HHoAN4ti8Vg0iXnsp6a7tGQ08DrYHa1QScwP2zTJizDhCeSUWkBZGjc1ZwCUW3XEW/gO5eVlgg2y
4wYGQs31i/xg15bDt31YYtlxFdwS9px2XHkYrP1EfwBcSUqlyB4MsxSPZmVAZOnS8jNGvPgzTuH6
a8L33XNRz/d9Oz/lrv4gVQpmIcaleKCJ6lKo4TrGm8TQj0e8G0e1SfB2kBlKqSze0B/vSro4C6Wf
6tIsDw6smLXuJ9bRlanczy39rUZtTV8ijc+pDrriNA5ah/yi/FdR4x0ISP0Pa9JMjPVU8zAoj928
HkPzretCf+ealbZVxiQuiFREJ9rk4Vd0uVbAeerFHfW4lBBHxdh+7QlJx2uZNM4FtbJcbcC3xJ9A
Pin4fiiQqzhLMsjbZrmrC2kxGpdshzWfEi8PioTiX+2j5zTqzZVvlzW1tTn4KKfhuffpkol1YCkY
hFQcnui0imKILSbHketENeE+r+15M7hps4OmPHJwknKFmj0BL3bFLrJ4fAKf9mPGJBjRyD25l5mb
T1urlMVWGp39FFYRRRV9BOHI0YhtZ+nEt7aedEyTFLuSbi+aA1jqLy6Ro9nW3xdr1KY3fOO57TX7
2q18bo/lXZPYMElE2Da3IsBPvBsi8pOxnPkahM5D1uYM1R33dgxlBi7dethBx2pWRNzGnd6p2IvG
VH9og5Hot48p0KvqvuaS1NPPZwq2kbafiTW3Ej7fKRv/O+SJ+U6xLSipv4P2gkB9AbeoxGbCcz4T
oBOXxBf8Ff2a6hJiirjphqhVnknMNt+5tqt9srhVn6WRD+9m8uI3M867clQrEcyhumb/ZO7rKGlX
oZZfZg4RGr1SXk3Dtw2AL96piNYmfPmcMcZG8zILkG+WxluMvS02oynN1wNYW6/s/Yt2iOcrBsJT
K7Am6N2jkzwV8+0UBjBdWmNV5SJ+j63gKkmynH1eqd/Yll994fPFzQsz8fUw28EpDfPyEbvuEKxA
Gi58ce6zOzhs3ZfZajCQZ6784kNX/6xiRXkqpRIHqkHjI3eC8EKlvgbsOV4MtikRAq1hqIiDQ1tT
/MtaH0Q2e/2bKC7V7URh7JMVlvNKc4KMwjQT81JMio4OJfLioHfwHZWtPT52XPLWZV4YclmfULBm
WtSxRRNheiOe2Vm54yfR+eWOJBoFJ0Qht6js8d5ckn04FmZvSv1p00fGSKOORUkBXiIF31rq/tmi
puNgVjRxBEu5T0Kn4X0dMfn1Am977XbVHkO7uw/SlEx0EZGui3wW2vwO4CyCbN70ZRs/Vv0EHakd
A6gIUXYbsBEkNQ0YakvwYVw5LO2h3yT3Ke1QR9ZD3S7xSwayJKRLzyby42GYvyMi02zmriyOMdcM
YjlTWhIBKWwa9VJtwC3WJHwDE5g3fPtrODj4Y+IVv0pBzjbjJ/o2I73rk3QhTwNBjQrT1zLI5T5M
uEL4GGa8pmXvifMCTpkg1USLeL0ynCSG7VVwNcPgMdAnBji/S/yTMHz/MjdyDLbhi4UwEydLJp2f
CP1TTQHQSiSj3FCG99hmDp2POO42qTVPRxS+3GN8uOVcvhYuiZ9E4IUGOuVnsLJpr8yG3vbQCWY6
hSySmCKyOZs7SXrCDk+LbO4bh6EuDKxjsObJOeTvoU9AQQ0ozI6ctHWl+Ua5kj575RyT8ZtIi+QL
PKalaSIR/q0Jiv8yZ9A+c1YhsBixSdInhbJkqUY+xJrZr1s6g79kSmZrUabFid0/VV52Sbxi0J29
LqN0Z/Z1dZHLvNk3hJzKkVFyhJGwAlA4b2c7NnZ8w+R9y3Ht3GrUTue9XW+iDO0jdAlO6IGET5Gc
CmEdx2Y/ObyesLW+sDcHuB86t4T23V082GAx9NQ8VEmaXgDRYefKV/DgD/E5gOLU/Wq99a+Owrj2
aVvD5o2P/ie5fohz4fumdHYaLumNZcbqtQ56TG+VlcOvcmvOvzIdA3apOcHDOnEHICwwE27SIZle
lD2X9SY1rXAzYbzD+bTolWg6eCA7V+8ggYSzqRE/XRROXRHDWzkjAuFUKOdIE4cJUIoTovbNG/7/
W7X/b2TSZfHj4uH/93r88TnLur/8j+es/F9/OT03IaUj33t2f//53yV59Rv0YAnwnIOvaaF6/8O0
a8vfwK+Cw2BHx/+pBXf5D0ne+g22tkUbIvI7dtpFx//dtCvFbxhFBLwT9rTwY9HQf5Lg/0ySN9WP
GzyoKybCDB/LnzZ3NMgFRoeIvMugIoDIQ4FbhVR4rNAM+quSsu8CLhEejJWhDSHmrMZMNrpWVacJ
ZOMBBwlw9NC2rugRCj0iobaX0rC0p/w321BVgD5VaoFRbDs6pT0GRUBavmxWVdFOh0wwDaZNOH0e
l2nH5pC6aSo93BdZXV0bnUg+0zjOMsAuwl22zEvUfSQnN3DdQz5jLZHLXJXlYX1ETjFXbB2iZ4zB
6mTjG4o8/2Msa5YJzVlmtWSZ2vqpT1fFxyg3LFNd8THg2axRL+YuIAMfLhNg8DEMokqKu3aZENuJ
VrpTRXcr2SZHXJTUbW19p/B3E+Ml2RTswA48ERxKpHKLJX9HKwjZ5GKZTlNqZzBFMrFWcV96Y5PP
X7QEsxH6gdwby4yb2OF01yUskk9N0Phy7X6birtMp0FPZRZ0AROigEg7IEyDf7Jiu3wxk7lH9ig1
z8FqvI4/ZvBlGi/iPPmMzlF+DiK3w8XD1G5zJLDXOoUFx2iZ7mcUCQrX2qh+7bBuHSX1CGLHGJxQ
twSq6TBoPeFJKiO1O03L7PFyNm2WJVDb3XcEWYxu48zNLEq1+qTICj9rZZRYXKF7d61lbbuJ9FT3
4FHwr0RliF+rk3W7aVBnyXNKAT5SGd5MD7IXLv8l29gpgbbWiVtk6Oy9GngXPFHL8oF1LLcxqsPL
4B5xkMhbRm4SJYoYK7qIntFMAys+uF5iQwc3q8KzJRgtjbJeYtMlNhFeNuoG11UXTmcf2zeXwZix
m39SnGt+xWdorB0io9bqOGYrSFW2RrEATDr4NLOdCnISGYgeYC1b6p7996lU/E5N5lops3PoIqvz
UQlpEazEra0a/5nrMUhy2gj4H0Ax6HqRBTTDnVwG8cpYelraxqMFob6rI8QroAylEW1hfcVrIebo
NjJT4GdVievCL0pWQBFhPKswODmndd1yqxpmThWuk3bdPiYB+YZ2ND3PnF/vJQ9reYVmyHcdXYCv
dGBhNcZG0gzQNh3CcTJqYFfApmh79PDckR7VFyVe1FSAB6B63WQ1kuF2FBrN2mdIgGXkcWOmMm2K
R0KOFYtx4viMjZ8gbiXDSpZaxlkdYJTYxEblcL8eO/3rMFXFQcMut8RwQf0zxOX4ezTdt44G7qQG
EckFZTKOr0JHL4QbaL2aZH73uKra25H6x4uxCxJvNirzzIuCqmI45fgwanHwzN00OmTq/7B3Js1x
I1m2/itlb480TO4AFm/xIhATGQxOIYniBkZKJOZ5xq9/HyhlJhlSkZZtteg2601XZ1VKgQgA7tfv
Pec7VbwrRq+hr9UCP0kkckULUgUzqTrlu05YXOfyh/s0eElzThnLzgrNLyS1QDptserpxc4malrU
ekEqfVc4T5VOZ8odGqUhsCkMHjEW94++F3VrWXrjASpbf0UkAtnxo0ivEBuLZqbKYHzAZmreK9Vo
cIq3jDRbpJOa7xGdqm6f5v49f0m6jQIVaATi6GVvOpBrZpZaVsj9BJhkabeVWIWdneyb0RD3tulb
ERs7fRQwEczGGgKmVwUp7hAFirjD8EyezbKjCNyltpGfYWgsEpewKe4aAZvePoqsYTvK0F4FgBeA
1xe2txewSxhRKWpJAVdZdbHi11EfmDc5n6TRosura4ckn+SaZCmq1IFYvM60szX8nxEhnGiLoxSd
c54W0Ox80wy/5XpgnhHMg5W2a1X0bHTlu8gIVwILNK33PN7qoSLcRAT9SpQk2POqVyuYGsYiG2PL
LRtTOZP+YH5N/BpBYxiY1UYwkkOTn4QHWN/TRYok5dKpEQAHoFFcNa/qG8E6f1X6nedmSCKGZdfG
AA/7wLwC5BMftVoJnjSLshqnO0zI1tYdsrGHaKsSzrZtM3ismekrZ/RtxNbs9SznKMgs1i36NLrw
RUpEmmb006OvkDgaxWl4k1K77rA1X4Pbd6BFR7yzC/DV+lf2beccISfndSFGeT2pDAmRbCPmLh01
PbObeswumWwPtFfy4DmKYv+Gc5d31IsBSwHjKufR79H7KnVlkp1HlG6fpvILxw/CbtXJJhNjTLem
2UwWPDNNWWcEG3NWAs1ynQ6GBUxuIprHmPp9VykmBpDAonkcad4Z4jFy3VW/3zmw+dbAMI1do3S+
vxBa06wtUqtuBHQXWLgeg+WpCKon2l8h0COrmx4UsCVMPONJ1bEx5AK21TDsgxCkqT96CnQI29xP
dtp91Ws/WjPlabG1p1BjnDSf13g7AGbmoRfGwpMxvDWKw2RLRFmTU+pPBjiGAwOPYRXXI+miqg05
s2zt+hvRnsh6p4xg1L5UziZ7ap9SepbrXKu72wpCHlQXUyCipGl5hrE3ftBDZp6cpchVJUpGpdue
VOG6FOgq/UoakJgxYi7Ah7TnVq9psKaYEzqK2m4KIwo3o5mz0in8mV2o+YzaSm+4iuAvbOBsRme1
tEt+zab85PVZtQSToS/9bPS2JM3XN72oGJ/annWsI2dGBvZ0slLosqANwnNbkQcG+tmu7hRYWBMZ
ewsrkhbRULr/+FKb/qcL9IvwW5XX+XPz1jf339JGNwtYqJb/fYW+f4jr4OF7//RUvKnMf/y5n5X5
bH+bX0VLzr44hpR/VeY6MhqNqhy7K4kj9jzV/FmZa9ofQPAx9CJTRBQlX2WS23+QhIGhzqBit3Q8
5s4/qcxPpsaEnJA4SsqJOof62Ko2n0heT41BvXigYDLG+D1IxBTNWc9+4KfVPWZoNhlLdRlaoAYF
C+TZ/jxGVT8jC1D3ZLTdGX30tS2qg6ymWeTStdumbK7gGdAdkFro5i1gmrIAnliJ5K6xWaqgTt71
EBgcUJdoUal6WlkgKgAv0UeXr+7Gb2bib4VAL1/OJgcKXypMLM4yJ18OMlzQTCMWlyGNXER869h7
zqriSpUfWZdPP8mc/a8SsCO+RA5gzpwo+Gr47iuVZnUk4LqQ+wAEoSPPFFi3UBUL333/SxnzIP+1
vImxOassrSNpCP5DPzFAsr+StMbi5Gay+2Z5eB6sNPsC8pGZI2RYr5sjb2UXuzQeC9fq2nqpSlgT
zL8DaBI9AZ5tsTFD6yv/1jHL0gtCCicXsMmdr/TnubQe9MA1RSGRDuWPhNeOy8LgcDZk5X40fdY6
hEwgW1QqgLbeGQyVljA4hhXUm94l5f5BdtPXsgzvjdKiUopV8aMb8G81Xtp8505+A7SCqtClFACF
9ZOBvyegBI4GhJ/ctkmTR+qdDqjogwbGC534/K5IJZtIh9KCbnbowRvp0u/I2p/evxkvH/T2QqxZ
zYw6HEesTdjj2xsPL2/wU59uCWgzDrFlSYGkWHe2X7OFasm3pIXtG1FhJMl51U7HXIzXnRdZGypZ
Yi0d/dpoq9t5/DGIckMF9jBF/n06auspETcfXOysrH59sZaU7Juk+kjyL4hQOXlKswjYUdwMwUpV
4dcIOmyW2h/NTr0l5vqCk9oR3OEucuR2gpsflupnnEvY6kyEZhy/K9JTMXMBPaFrOyHVDiTyoKIy
F+9f5y93l+vEKqHTr+VVQmd4ImURfmnJMLQUbIDJbUHQwZq6pGe6PVzCczsH4YEULcLmb8qGFPRq
uu/ICYRKvGpr/4OLmX+Tk9/s9bWcEikYWmoJEd2e66FQHwCpxo62UGma0oLbQKr/4ONe1qTTz5PY
6YkLoTFDdMjbB8oyvNie0Ea5RsOBDR0V/bWmcvH+8FSYt/CF9LUNXsvtcoXo0NQKr2Qw7kw1uLdG
+sgRgQsrn/BmKpLszmvF0scHnEb1EehafI7yCKaF5wyoAMJrJ1VbtyHgSjGmPfWiuY1gly0KzFDQ
YfXFyOkEFFt7Ts4QZWJGJLVplvuEANy1R5mzKEiJ2hJZMq5wNk40rbHw6pVvrEiXvnr/qXi7xIKy
4qEADCLRIeMkRwn59ocZoUXXecONoNGxmkx/HRUHYpTQnV+8/0Ev0UhvbwG9Mlpi1JB8kCFOtg0x
oQHNPN5pI7JAm8VPRJ8wXwCNtiTrqHWdOvgSDf2tWYKZa8cbY9S/ehCRKb69+woufSbq7xigFpk6
Q2to8TQVeO5k8/51zp7+k0fz7XXOreBXm46KpcrXC9CbABj3o9avmadFSzVK7zw2aGytcJAZbYWM
ogIwfUN2UQ3FyFCwvPMxeyD1mDBtm7WyGrBpbylGuwswN4DViWre0i72Nn4pTVI1qvhz2xP8XZTN
gVCDbmEWLWyeBk+QQheKR40PlmpHowVTGMLK2VLWA7MBlkPsiN60nHvyL0MTPXjBrJ4t+vF+FO1n
oF7SBfDRPae0CTg4+7DA2tI/Jw9wWuPZ/Pz+b/brQ0S1w3yO0orGJjvI258sbhzKDSNzXF94iABj
FsFuGRoQWQp9/f5HvYA6Th6jueaAf6cjhoZo8vazhkgt29rIHbfTJ+OsbacvKBmN86Ia/c9otjCz
lph5s/Gi9p99iyFEDkAI7xkbbN/k4AlGTXJTRHWlOeMHF/e2Hzu/TFhgBG8tTd85uuvkEU+iTksF
okU3SsFZ+2tLKOdT+emDX+C0Upml3sAadCSwmqXp1skvUOlztKhMgCSgAbKHuTlAiJ7rCfTIYZC7
qAtuer8oHpJSfIr68VpAuqVVxrzQhGJZTnNyWRVmK6sermgCBftEaZhZeJb5QUHxuyuVNgFm82NB
H/dkcWk4FSekhniuLXNWlZA+boSjOkAh6NMiWsjAWsNJO7cR3rz/I83zmDdPCbJind4tngd2ZQ6F
b58SBD3NlJNI4zJS++z1FksMpzwCm41Mv+lGvK1p+cFHar/7TMAaujQddlj8Lm8/00lHCFCxQHNb
ehtgFai0w2I4K0xsPKRD7PO0/RbE3acyMB+iUD7oEynVnvLYQEpZBkqeH+whe47ohGpEpIfR8f2f
xPylTrF1immovSzCAHderv/VwjYoxBureqO4TMtcmhEbT3hrL+J1mfoAI3A8IZXnIeoHnfF3cNZO
8r6GHrxupPe1QtoEaMC8IVLkOQqCdTpA5oaCAAY4vELMvsFQw1aVM70u8m+S/XZltf66o+eyw+e4
mQqzP4tiwA0pSqhxaDGDifppTNVjO5pfNSLraaysOyy0po9wvpszTd7/Bax5l3/zVMxGLtWwKHJ5
d5zT+jYL0RzYWmC5dWcd9VRc05bYkneloOgdEsRMTbWqRXAB14zgEgCbCWHBKDCSegWf4aap+huz
IrEYwJ+9DGNzOegVG7wFGSlV7ywESm7q0KfVjGrv100zm1NHumT+uuqJE0I+u4fS27u0ULDX5xke
Mvu2M5yvmh5eaLA94gSxVsRuEIEW71XEX1M7fQejV7itXh6qNnQ7LpQ4vMskGfZDFO3jhOY9So2H
rmlcxTB8mNz9pmnkRa6QoswZZDU4sQUADR6pmdG/H4xylSuqBluL/OYmHdxRi4d1QIwYjA3ga6rG
SLr41lf+ZZ7cWQAZwubpg1vxy50Ap8Uh3eJoNw/YTlaGVpKJYZUG9ZhOZtZWWNsu35aozvKfpd9/
uoPyP2jEOSe4UrT8+wbKbYgg+g2J6Ocf+dE7se0/HN3GZMTS+ILeYqH6iSKygRSplIMaG4s9byw/
Oye6TbuF/wKwD3uuYML310yTAFnuoq7SCzBVtmScbP9gpnnC6eKAgnuPA6jmcEyhUhQnhbpnQLHp
UVtsTeLGzxBuxEs/h0nPWO7MGnqLuIoJHOesPUP1NnwK+5joFC1zFiX5xa7mMFhJoY58i4Jac8Fs
WjcZZNJdrhTYVawh+GBNebvo/3q9JxsNcxvysO1R2zrko22hNQJwJzuICsRz1QIlqk7X+IITgfdB
ncpL8uYd+vWjTwrVQpppURXGuAWdHMLcaSIUSyQ2TSjliT1UcndyEgVsJEYSGJyXQwcJXpZO6iK4
At1QiGo7ThkwdAWzVj6zu60quMSe1u70gl9PGsMMh/ehlWI0ADiOKaTK1G3NjKtgDlol4UxBEYyO
Ssy/iyKxuzukxCMyorIvr/IgRf0NGJY1TvWB2ltE4yVDuEoKPT2Dgp5fiNYJL7Cl91+Dtm9cjQT6
fagl+mpMJ+KFigaK+zdS0dRdkvkbpSEoiTlA5/q9pmKlx4JvwSXYJEZiL7zBD9eR1X6LKpIbF06u
t3dFKNRNkCnQV+AEYgoqEdUHgGNyPfoEE+GyHfvrMiqqHYG0faLcmXXmnDdJlJ6NkfOlnnRlI5w5
1NxU3TGQ+j6a/Is0TVHg+uzrNuEMC9HOFEWMTJ1tPYDamNyuZ9/QnejM6Gir6914OcAaXtdl3Kxa
jrlLSADNWdENHBhbD0Yg45Hcm4z1UKnbys+PCSJvNIIe6NPC7Tgf6wqM6qgEaeHhzyKrag14ByyC
n+LhmvRuk0e2udL7AqnqQOAlxUi+4osFizosmp2opHrf+7B+oKig+2ZcQOp9Gl4T4mCc8dYsyFM4
90annE/g3boIhuPQKd01mRcNjT5g9YVs12xeBdRk5QjPv19hiXFojnFPIHsHl07LCbUjgnDvBCZs
KSAAtS29nZ1JdQPB2tuZjCmXts60tcxpT1IEiSUjvHlTM6ajMpSMFPyVAmd9Cb5nNxkVs80gTNh/
eJoHARSelmaOSNthaBmDW+z9AOwySI+N2qWPppUdm5hI+pl0X+LGcgKoH6rj1hLetp7wW4oe+j/Y
ha00iIOKARQsM4sRIzaTGduKqIt4ChTWYiu4m7OFkeitz1lWQ4kwRnsRCIZzpKlECEdJ0vCSyKWB
B07bsqNNmfQ3GAvVc8VnNgFUvXcRgzP6LxrrfMyL+DYyNMXFYrUZevOWCczgEpmmkMsU0AJpo4Mk
xQohJi6zBg7csolUdmdF3yg9kzS0xStTMm3SB0bTcB58Ee/K1L4Jbbpk5TgcmyE8FwUq/iY4dKVW
4Mib3N7qVkP9eUrKS6vU6qWltjdIk+xPOqb2NceYVaa2D3GI60761UUV6+6YZkdmdCt9cNZlkH5j
2rFqJg4ZkHG6ZalDi8SMdHBGGWw0xAxhVF6HvXNGw/ZysPyziHSti1SWio6AdLTWPtGrsGDJy3qk
64jbuszU26EecQwk+o1SqzQ+QjpPsCmHb53uD0QjVJIAqsFwHoIk5J/5WjtmLYx/EtAyaEpagxNx
kawRZNKZDVrOuaWRbasCo7ke69R0tK0goMfi2vZ0D78h48f59LhNFD+YdRPEqpjqpzQMgZk7ZX8+
qn17rCDwrycmmSRYKuqmD7R6S6sqJNMws9S9Zg3qjtSy6qb00vaqb/GjhTl+Q6Rn/ItRHiy7yQgQ
IVbqnmHzZTGOZ5VujKDo4uOYRc1ZDGyHR9D83I5TsKqgSsGG80na0JE0cvCvDjqWT6ZnXuDC/kc3
WPURakKGafSFwp1vzdnWCqY6cjXDFQ0Jj8WuFvDtlTPLm1jvIpPMRxucKIFQLpIkcKw9nRNFy58t
P9uqCIc3QlJ7KQS1bWsn/Goo5LqYoXeN9j9DjeYpa0aopOV2QUdYRaTt0iLKDlP1Uft0PhX9XZO/
7GK4NLAwobGaQzZOegfAz+DjxLW2zZ38Og9TifB/xkkF4vxVDXT14698DeLQ3p5/fv2kk9KCFm0W
AAAztp3fMif2nCdtqrtFoiIJzWL5KHV4OAP+54Uzr7wFxr+Phgz6b74sbmwOh/P0yjnlE9h5hpKw
nrQtqxXJWDS/lSXN/hLtBj4djGWKSwRQfNsAkNmS2FAeAEIM+C0c9VyNvPLc6ZtqwSTwTnKAu47J
yoJcX83nadQlBwEPAyySGrpRl/hbsPDZVh+GesUgiUUwU8+qEqWmVfjPzJyp9Js6X6ZVes11KCu/
SR7e/8l/d29ff92TKh/vNZKUWGjYO2vvBgWRAWQWcRCj3+mDVsPbFtSPmwswA488/weHx/y/vzrc
aj1a2SYeNDzD1jPhLSXgd/PesPvMrURx9/73+mW+xx1krP33p809xFefpoSYqKEo6Vs8SrhVhfHF
wN+5i3r/uxZWKAVk3Fy1ASRWu9FJolMGWgBxQYYvAOYLJ0L2w510a15DYH7DOqrb5qz15tk2zDk3
DLmFsehVF6OccPURp54aBdmiIH0ZbYPG30YaE/AmZT/MRUk5lyekjn7wyrxthb78qFT8JI1aDGH4
uvPj/OprEiwMjJt9ZCtL4S8J4CCDwdBjSjepXIUdpMNFSwjuB7fydy/qm489qan1Bs2XmjNzB4zI
q1GJ71aMc6uv0FCTFKYQlTgcPOQVV8lc5Vh9E3/wov72EliUmFQDYgGVMpf9r755QjRKXaQhjsgw
ITubLREHxwUzZQIhGqEskkJeClul3jTkPat++UEn8TePs/P680/enLZ3avRiPqmJSXtPkvBwaDLP
IN1M8mAr/gesm/mkcLIG801VwT3WIBSdsm6CPlSqJrfVrTDqaK/1SMLCmrSd99+a36wGbz7l5DvV
hmp0cOTJNm0GbdHzBRd1ZuK5Yp76zz9p/iqqbgtOq78sBoXTZtMkIbx7fb/obe1LIokFIzL1/c/5
7WPy+oNO1gHOHzDXYJmymxTWU9g3l5FumRunJR42HFvjNvaJsiYam/K4nAtlvWiKDwYrvzkyMyfH
BGjbqj7DfE72NS8Y+pLoIWOLO6IAal91xwJ8xy4MB2NbGMOnvHDIUOh8spnQ0ZJagzfSKuFcWqny
oFhhvAJ6z4pJdQEF20+/yMpIrrRQ/xxVAE/f/82MXx82E0UE5GKaElyxOHkMFI0Y83SquDQmYNmI
0l0LyLpDqqYupTJdDI4cVkWrbtsa7Kjfw6XnEKqsyQ6kfBcZsk1UUm7VZTvKVG8V5RpdXs40taKN
Cw4Rz0XR+zu1nOWDhnmOhKAESY8JgUCZOXMN01QxkSwAA7hcdMkTvVltQb5vykC/M/d1Xd+8fOX/
dAvq34p4/qeycSwIUzSTXj0fvzCzNzklxdMLw3v3/f/+n7/+xF8qH/TzgkealVj+AN/86FShv5fC
MGG56392nf7sVWniDxsBB6MoSDqWIQ22j5/6e838g1oTiM1Pjg6q/X/Qq3q7Rs/K+5dmGbuDkBYI
npP3TrfIeRJJ369guuWLAaE93fQG9bJG7oWCffUHYunfyjPerp9/fh6CIqxwgKNmX8GbPck3iEwB
tseYFiAZs9rnDskxTy6O01f34DelMrXomx3h5bPYvmb7ArWqJdST/a+VTN+gqoBU1Yh091Mhinnd
0Ahe14uL2PO7i3aCDZ7oTeb6ZeV8l0neXdUZaYWpY8LNxfuonakj53UOtvgPmPD71RcTsAqbiy3x
HkhfO2tVvQYQPQlvWWuWJ0kMtTHfEtk9WBBT8icgPByW7Fg7pjYZSmvDokA+b8xKvQoTVIrLOpw8
hu2W+dTIIKfj0EfdEklU+9zCMH/yJeOnOKNVk3vJdIVMUeIwKkd/U3YtUWht011HclLOS8Sk3bY0
CUpbxAERpovW8rwvLGFEUeh0HVk9/cTyF749WqT0+Iq1KehQEGqTREqJB7bn2FqbSI+JZeyq55Qj
2plVy53l8zxoHYhxxcr22SiPKH1Yy2LGY2eTr0znoS6yK4IIKOZAAZueSsZfWNwpKQYrltDryJyy
TUboMGOTahE6AALKgjLTcJRqP1JmLtW27ZYepF5sx3gQXAI/yCCLBcJXZYjPlLG+w1EQMXsxY5pz
2JOp/zntdBaFRQRfBxBLEJB/YGjk6grFWXVeRpK1r19rFYWmrtyMZedyiqvhxAzBhmax6RJkudNL
OgJxYfDxVRUtVI2zRRQ6NMUi/h/yaxHD5Ns6Idy1S1CP50FN3pzJh+syVbHeq/SgUKW2ecWrk/kP
RDxdpBmqcV36jz3g3IVWQ18nZn5Di+A6jytsE/yisTHT3czgFq6tj81M/y5ab6/F1q7MI0Y34DtU
OLEL0IQF8RXGtWfEA5Fc2vdIpmsjVstl2jYbQ42eVV3Gq9ir7gT/QMzNwTCi59gJ92njn/lFrBGP
Oe8VQXmL9nTDaWZhj9154MWbhhI8QGW6Kpj1LO3B1pG8emXp7yPDpICPSGS6LBtxCJX8LiNBdNkj
rF4YfXKuOsOTBOfjxkMF+iPl5lWDDXLAd0hDanpn1RKRCrYjg+3jYI9uTfugY1M9GN7wGHj1l8HX
5Urofc2PEZNl7ClHz/D3hN6pSwCGHp3dOc/eYiYcA+4cpE+2UZxvZKXfxarDF4BVjOABX0IfPpKn
Tq680iDCpyvWkKpCMimWDZWPlr2u7BCKdHhuRb/kxl4H6egsvbxnz02SekE3BLtlqU/HRuFU7dXW
sVf5ppmV7ruM+2CqxSPk7vxHDfa/m+sHaRQa9S215Lu7q/tEd/T1/vr3H/q5wVp/GLNXjbmwVGlK
CPa4nxusnHfRFx0ruDdUY+xufw+DOA2iuWWECsHuRSr5ZyqF/ce8HVOFIstlsCf0f7LBOqc7ngpX
mR0IVqNhQlE7VYmFmShSxrgl8CUUMCjVyubYdn5/F3RNd2kM/bFVKuUmM5o6BkITFJBvAU4Jcqhi
Or1R8jWNq+6hKvNw58VOu8oSOs7TBNNFM9HLkxgnrgcJApy/ngIy6osrH4r+UyTlY9/W0u0nR6GN
zgETIFd+VTi9dyx1nyklndQvRm6mDxikY1fRRzzIXhxfjbm4ifOkO080I1oMmFE/G5FUVyrR6gs/
cBA6xU1+m+fOHTYYDDE9xUMWl8NKKkq/UTOkgYOuh25dM1Jpx/JWTYFKBfXAvlI0zk0xKKSct015
a6amskKon6JMq3UOyo2g54N3olGd/os+DmJb617y7HhFtoc6FTzaEtmDPdbNY0vm6DFq9XQTIWtC
eiQZxpod2yvilQHtQik97T5mAV9KkwhetbSdfa8N/bjUwXOlS8jIw70BJZnynKke/WcUj19z2sms
KAUNS9vX2ByrTlygBorEYrRi+zNJCfV5UGropAx7AhAwOXnb/yhf/ndJ+GBJmIfpvLOvar1f6u3/
l31/SB+yfz1k3/91wNLz+FD9a1cn/GP9ep3462/6sUw4xh+Iuqg5qXKRfBOH9ecy4eBo5V1HOu2A
Nwa4+vcyoVGiW4IT6aw3tcgA4+3+uUxgq8W1KkEFawIzNX/vP1kmtLdtKoulC1c2V8aKgyeXRJy3
hXFdl7XMw6HaBH2KVFOkj1lhxytkMPUi8KoCuGTyzDm8QAUUP2I5ocOLw25ZgiEaw5zAATurXW/o
BZyw8HOXs5O/+pF/U1CfNApeLhEzgjqfFPhFOIK8vUTGgBwmYr8CzoISlNxPfcUp3GDU4+y7snww
jeEg69atfZ3NXLLj/pcugAVd56ey0L+8vQAC5wq7N0njfDFRGtPQLZHgzmZcbxXM7peWEGi86LQh
Axj1pH3WH1zCyWI+3yUbobSqmQLhh316fKlNQqWTNCk3VeuPC05vxzagLCqzj5pZ8zno727Wj9+a
/YyPMS3YKqd6bDl5dTOOebnJckQljd84a6sp4OylzhoTZ7gcJYHnJViDRdcT2W55KuF/g34t0BHs
4ScpK0MxvIc6Ev2qGnT1xoipcef3YuOIodq1WT5uKpJZVkpBhRPHpsV0pyBktu0a8l58DoKtflUq
qOQDjx9yLOVX5NU7taopZMMSI1dGAcysZ9yQGRRcjN6nqQfBGKRo2QEGr82hHw5DHT9rxhSv6i55
zJTUdpPKw3DlPDEdvTEm68v7D8lbLcP8w73IczFdoL2giT7fwVdNT2vK1MQPS+gghmdDmhi/sje4
MD0aXNF6uDQD5r1W2TkfNDtP5f58MOZ6DvhUFcjnWEbefnBaOFZRM3fb2ES+rGzG7zvLnpotZ00d
8l1dg5uduiUnBHGejrzQWU0hbdkZNxToC8nS/hqbmYONhncKG3/sOh5ig7zsx00SeSB7kMOQjq5g
cH3/N9P1X5422Ij2nF2HG4mZwMmpXG0dsxuJk9w4mp65pSLEuf9ykOpwxvZtvooBSW1gaqQHTiO7
zoDUgWQFN/ZcM8vdjwXIHAiV2ktAXAu7ppB2FL40yG/OvgkBl4zHv71/3b/eazwuaLDQ8hAjZp5K
VRucnGrVcdk9EUgLUmX5YExEP37oShbEb7cc2cgf1j96P3/zg+lzzpmKxQQ71snNpuQgWsipko0H
fxWvJyh1ZzZUv//93nYZ52eZimWWEdkqX44F5+0jlSVFagDuSjbBaGUbqyrjMzzlj+9/iD2X2ydr
DY4htLiU4hoFqn5y90EeWBbyvAQ9SfLsWR44FVlznoIjU+No5CV3lJ69BXHeKtMmRiciedZ8c7om
inclsjZg3+Ecpc3u+5TJAu56X90mNQ95HPWk3qtKuDQy+6hI7JJYrA76MFa7EBoV50ZO9B0e7DUc
EXz7TDJXdi42KrbzpdBIKQ5Lytc85F+rA6HtafjgOWsx7YOQYiUqbRswJ+0jBOP2ohxw+L/0skDp
OusM+O4icApzrev15wGbGd1r6joS3x7TKXwUkXGdFpN35hVYHUxOzFi4OekDXceOlm2VwSFlCqfd
OsnD58rnqEnEEFAsgy5A3Dk8cBrPd+bXpCkXyaPseAbN2P+EwAsWUOIccb7xBDYx121cZ6FDYmPQ
QVrVmzst422HQukwUIzrL8XAkdxUYFoNQ6YvY5MPS5zIfNDUkWVZt1AucMKt/cF2jbLE6wltEAar
uM8qndBxuPQ3KPApHsKJjXiSxGwl0TNx9tgP/MZ205Tr9ZvmBvX1k4zZPXt0Ln4PV6izWbj7tqhX
MRuIG0GHYKaq3FkYh13TA/7oBIbtYlb0lq1JCDZrWbaJRfiI5CtbiFKGWIXZgZOxQbtmpnuRFLeR
5hzLmuQ6pAaNG3t2sKH4MdhYOnOZGNyarK5uZAiNNi3aSwqMjWdlj5VaI2VqMQ8oFqpVZ+BwkY4s
luSfy6WdyHVZJs9E8egowbrzsulwUsfPNGacDXoMEIUmX7TuU5KPjAvP4AkkwMt2EaMfYiJ1llrJ
HhAbdJH0tgQTUfCc5/OWOebUV7HGR41d/Ex7jCeWOwsm4Flo+QwGK8XnLoazAdcTcZQJXwljwnM+
K/Yy+BULbG62qwT5fsAovwjovyyTKX2ESZJctjR1l0Tz2LcoRtZTFDxKQ823wagCscCnqzYJ35Hy
dC851HAe4sZQGRxqCbqCaFH+aX52x57HRiW6j7MaAOgiCB9tj5pR+Ma1YSfOphmTR1uFoRTzhGvM
bRcvD241cd1eNqytAdiulkp43/YRbPiIHlGNf7wCKU8YrrbruqlqV3QUn+idpots4Ga14VxtzGzA
PC1gdgc8QYbG7a9BpqNUyVF4EVm2J0dIWWm9Fy4Lm4c2b8LHlwvncqlimGqtIxwgGw7g1bku2voL
bUdn3XLgW5YFYp3ECoqL3HFKCATcO2t04tVUWjtNIroGfkW+boPnKBq6fd7jaIwgLK+HhuZQygKm
1POCZdE1nPgePLq4CuYbnKriWk/Ku7zgvZJD9FxKrtoro8eX5aK14ucGMuHC7lgJsoiEk6imm9XM
Tb9CEl1aaQ0dvp4fkcMA9dBEPUWVbC06xAGoQ6J9Ao3XjTGLwwXQ4pWcijuh5/uX3clReYpVn18A
56Z3psvoGSSadwVafY2YPF6GEvNSVWfFWgy6y3r6PUtYTAydJzej6Fogm/lU17zHpsLf27HWgsjh
BxnEprKSx4b6al7ORlTJ9BHk4WVRagXLS9DUd/Sk2RhbedBzlDRlIq4572SbUONVAV74SFAffVqD
7mfScXNfThPBXLDI0FBW87Yjc+vw8g37MX6eXwnika7nrQBa0HVTcGEv96DQnUOICxX1k4cerN/b
fiRmPgmPTWbDXNSxiuVadadGJiHiFU3Kwk9Qd/CoVCoP48tKZ4ONIbnNPuajYEWluY1TxOkva3ts
VoPC+xvxZiLqmfhTNqmcSVx7Z818dwaFJw8k6H7yM9UVEe/hUEzD2ctKDLeOQozYE7cPaVOyx9NK
nuyjlRQz08XPJFdiD+t6bmKCRh946ttiTcwVZnqgC4fcUWPXFgXbT82KwDPMXz/vK0bMRdVz8RxL
QcPZW41BPG4Mb46uHPkh5ydsmPg3sTld4zEo1t3ErepzHrrKYeFhHs9jOrdX7Y5bYzgUFPPdraPq
DtyQsbACVn1OQdmm9PkLy45Twcv6m8yrI6GENNhjzSCyK0eIHtXNat7jKocP8AOeatHyAllTvJeS
q9ZLlpuogDHyUg6DdkhWbV/FF4qXjJ/UoMRWAN0R3iLFlTrEjy/PStakjyAInrNpOHpqNLJhVHSV
O37qebch3JCNseEV8Komvhgs+kpSwXJmdmBszAY/hNDDdtEWWbkG5+Bzb6vw0If8quiNqM8JhsfO
EWwJMWfDG5vywCpZnodmQC5PTxu5BopMTyoY3BYC8Tpue3tFJwrDEuwOdEX92C+8QKBBLSZ/TgBg
3AAaK1x3Gr2axg5xslsBpcYQPudlfudVWbMeOFl9U5x4ujWI+TpXs5h0n4Lgvaz0N5xzQmLKNO0O
NQ0q5XTMqIiN0A0Il3UNY1LhBZZrMXFMwmI9lwZFl+8qEVhXWguhjzh6fWn2yGjjGUcDDDlcxgF1
cjlVB0MLzLVlDkyaHP+xVRLg05ZeLxkxGzjfp3od9+p0PlW8TkXGYj8f83KLhMSAxD4I7nW9FqIP
to6SlodQJEBjmF4s+zz5/7yd147cSramX2VegA2aoLuc9Fneq6QbomSK3kQwaJ9+PubuMyOlBNX0
uThAN9AN7a3MJMOs9a/fMAURpbluO0CssYgFNYrsadAYD1UTT6y31Y9spmDTvdsgUa5wvYngK4PZ
HnUoX4uwxN4DN/BVDwZ43Tskj+WBgz2opTLUPTgp43vMX6b5y4SFIWEyV2RlWVa3U517wTjtS1zE
AxatKjmUMog2wxglOAx536CmMXScvnXY9ULqgxiUGGa7roM+RxuoEYjYqYIxWKUMa0zAeFGTDB3Z
uMnaqUOMGnMljMHNbR+LDcXznQHNHgoIZSJ+jTHmOluMJr9Bk7yGeHqZoqRiEQ7Pljlc4NMckDmB
hiwMjR+Nx+LzBzuHKopVUt4Zb6B9ZOVKC2eSWdzHeWZjc2Be4XWXb6qYI9PMunajUss4yDQxN+1Y
smuXzmfOGWeaM8dS2qXv1liHuwRbRJQ4nDR1lUzPjhZyecPzeii4gUTlRe9DZpBrawXFSyU7Qfoj
GREkM/BcWsyxgTjKXKpv8RwKjjf0b7Pn6z0ILeSqUc67IadiMunhcjiVNgfXco7jpn+1DIZkzOGA
R4HeGn1NBnyj+LeWjh5OOMeBwzYNGgqZyrTunTFQq6JKIQqXrNt6WaI0zHsxDF/DviMjuOrvsWs0
tlGI75VR9RyaXAXL91ymYBbow771LNpCbusVAaVfOyv5mrv1q0k+8bp3zft2HrOVJph9PQAIX5wm
zalJrk/jx3dkX5LeaH2hgZQ7s3fVZWva6rkz8s8Zd1qs/b20p/ACo0hnhS1Efp3hKLjFVjIgyEVT
XS/H6YzV03XeceP1gW52gxs8MYX62kzlFQXGeDeTY0YV6Fw3irrGsMIrCx43fWMA7dgeyPUYS5yY
EHDZDMS1XfBbU+XdkMac3JnKaj6f/MUqyuTtMqwrBCusKVgNnbHkMRMBc10WC/VN+MFL7VTqMjbS
4amUhPBpxXKzF/AqjeEA5zmp9ct4LGqpc3KZjDeG4dhELIbLIV1S8fU9aXduq6H+4ktGo9M3+woj
UFmr+lDE1j4yMVuwQoaVRvIec9srxT3UVu5N7LBGTje6HmnClnJHLms1ZpncRAKGf0xNQHONaRYW
m1uDL4xND3dmRd5JuVq6lnkEIPI9F8Q+Vq91ydXTD91wGzdsKahYvOxKV3v0FdHFBDK5Cs1ixFBY
5w+y61OGb+ScxsyDRz+huqOjJ/mRNQldq7pKe6aukKGDTRyE1lXc8DGFzRoeE2cmkNhPvqt0JEoR
ijAICKJ1wHbs3AxWU0ii7lsxtPwtqnw3Z9P8WkZ9dVVw651WP/0mYdBZekGz+g4Iwa8qvIdgTPce
9goVg7xDG3FzZY3xYwGqXDHLQxeH/bUreSNTvtyBy5y2I4t33VJDcSjEzb0KsV4XOmzW8LEwTDOT
mynlGAOMzLelbxNh6+oLo5tTTlwGOvY8b4Xk40lopl4VFFipYd8WqkfHLyATGKh+N2hCwh2rnSuO
dBOyKsX96e4NR/ZpIqKnvzf+7p/gBTBGmyEc2ezmYmjzM1TWZ73fx9mU742KphNVI9ayWr9KvBeR
2pZ4nRoWY/eOt6zngqRYmxTnIW9eXPmJyMgnM0gt9jCN7lJmdL5pbEkPfMr7+M60x3ntEOV6QLDQ
bZIBP/5m6O+80sBWL9AUwDp+PgGZpx4Jisz3VJfJO4FE/drV3r2Vz6gHDW1d2aQaX3jNWF4x0qGg
65ei1KcH0gx66JdIxsDml9prkQOemrCOvKOHLvie4VB/WbUyXIt4qQKThTJAz7tx4yA65pY1/ucQ
ORMB+N+Iy3AjCBfazs+PNCvSpIzZKfuopeUI/CG6aKFwHDybogsW/0t6OnjB8WFtsN0YnIUfQNR/
AMWWuCwfY05nESaeoTlOEEg3tfNun/nkHrf2nBxaRZ2UeBJDDCNTeHP0JjyG1PkArlqcRM+BJNp3
qKYIyAXGnmcfzc62upQR5T6QIybWHOobHByth3Twyo2Ym+ZLBwGcDKUZHYWb3dV92T+Gjb3Hqc56
/fvqXhC4XwF0wRtA0u+Q5cjyPsOBO7szm6Qe8r1YDoEFMBCaLY1cXG+VKzDh53T9+0cuP+/sI8FH
yZlhPGFa/2jdfoKenUqbtJvEOWOiGWwLOQVbGfO/rKJ+GluFW3NiDFiCqwK1W18e/v7pf9jNzAn4
ApAST6OsX5deyUN1MAzVe4acsIUAdNbY+bUfrPA/PFZQZjTYbgDu+duYitvURvi4qPStVKy7maGy
ysYvcHNu2rD4POki/eATrT/9MAb1LFzEzqD7y6r76bHKCtOQES38Pk6z9hI5QLhL4U4dORKAcobg
KeH6JAQe9Gxh25RjMe37EaPoMcZwuejT7/N/6BWxALPLHBHy3MKr/m1x4c+j0tBs2GN59qVu3OnH
P8VvnlHjFaP8IP/w5Afx68oieNLHcAQBK1QC/wwI7mwSJKIqb/dB6t8oMhk3leFWW6JoUnTcXMBW
771BS3tuTKzSTf9ZpWig+3S4xsn2uw6GYjW76fwBaffckIbHQCQjno4sdbY2nsC/vhnSHZopxkJz
X4Y9OE1B8exJjprORCjV2faxq+UVaVDtJ0cvySo1r8hI8EZdeESWGgGmqOPgodv2Kq0raFaeczNY
qEN0ln3z2oOrkY7NghJE+5hJOffIEd+7GAO/Mu4yXH7jbeKD1PhzjFqpYra0TB1zHGFXtllk6yWa
D5HX0lubpr0qogp+bGSUPBqgrGVsd7rYstlUx7/vRns56X99ZcskGWmyA4sTKcfZswmtfsToxmz2
5BaN6DhkvPZ1jFJnKMHFfCKZiSpIgQ5I+9N9b55+JtDqWhSSrLnAB6qNuOnmTOUXjdkRbgo9bNsv
dTOJ9fOuLeP5GkgC04sAJDQuPzzPTqTr898ANW+JO/UYSptntxlYBue8otikKG1XGQEtuKA6A3Qo
9drZkJ4Tr7zCp0BtrYwkEaNI8QhALvz3R/n7zBXNdsjyspncE2py9iRRUjlNj0MZsW7kWQw8mIUI
l1a998EH2b+fNIvdXRAi4YKLTtDxr+uZKUgkbSLa91EFKphR91hTPu+kr6v3Yoby5/ugUumCLsux
WxgviJHtLpzWSGmIHm+Sr3i0fE0H5k1+Sb+X0wKeeHn10jNWNO/g21doMAFOC2A4cjs+pPMvj+Ps
pTHAC0iEwScQhuvZaKqic7WtOWn2SVtaG7uA1aKqsSFLgKoTJazcOkP3femXTny6TibvUxl8cGKd
0Yo5GXxoEcwT8T8Tv18Thd21fmNZzd4U9Q8nnOSaxwCCXMCPHKaPPs3+fYLlL8q70MToHPHUecCd
U1sYTXl2w/wSn4q8qafNMpacW5uMPdLuAXApqBFEckXgZXtbzvVrPdb5NelKoAJm/LUJrOm6wLbp
0NN4r3KR05mXdPYkd/bXmTN84D/4+z3KN3aXQbHvcaKfEwmUO/plSxDl3jcmdANtg+8F1t0Iq+mf
gLIhlZrFB0PLPxT8fBorAtEemgVEgL+u74LSYailXe+jDGBT1o6gER+Rg9diREitwVNjbM2tvDu2
wFOXhCvfnzBD8HZjS+qEuUkrIISIQdFG530LEOpYF0Ar1k5SzTbkK1Fd0nY7rn4ligs0fcFEKsKO
UHCGwU77y2mWuuC1y/hF2F16n9NRrcvaSQ6kVxClg7HmGiXIcwEPE+93hnqN5QWrmaHDLvGXYj4a
wr27TCjhft+PAzjJabZRFyi8mbl9WzphL9V83GgyoYi+OMY4rpumHXYoaqr/zrEBuQ8CjweRH87G
r4+1CXAsUoJjI550cofgDFCA9mVnu4KsOXBM7kCaXCjPX4HNQbNdXnQ1yGAzEDC3rTw1XPgTGNHp
rC/tgdHolKKXF23jbrS2P59Gm6KxCGlgWntRMu6+STJewt9P2t8LWOjyVBewmZAd4an76w9RsWAE
iw/zHofsiewWdIelv2wJkfSXsQrLdRjM5WeBqewGenj+wZ15ntXIqRHYwncdOC8QbQj8/fXzQ9Ii
wmGs6r1ZMEWrbTXeWTl4f1CAhDsyFC/ElBI76ST5sUOjjvSZG3I0wLHT5X+5eSU3nemXm3hmmXJ3
MVHyGQCRvPPFtLoLQttfDZTC69P8AWjDMsD5ojHbJnidvrrNMg1wAdkzQMm9WS4Y37jAuXOT3is5
iBezcDeNGV6p3k5Xrje7xI9yqpRx+M5/GXoUhvkDaUOxrwIINrnPuPHvL+kPlQUeSEj6lihPbmVv
ucV+qod7ZnVVNiT1XjKkOA0ISrGMhAl8Wzcp23DWBalc+XwcyY5cERQO7pO+MDxojqcxzGzCs28U
mVfc1vfFcr5J74kkgZS5ePO5YqK/iYlNgfVeTvu/f/vfz73A9qgo2Pcmbep5i9hpA0t0gJe9EYi9
FTFfXI6KfAKOPKFRRVR+cOr9Vjxjhcs54NCUQXPgYj9bVWjfI0IO6QSBtpvV1OhFQsZ1fJrFtKfX
2zEU6jlfYHJAGumWMWCvlyBctHFbJVW+dSGzLCkPHx0e5xfl6cth5OSw3xbW0PLnP71MbwqyzMB8
fZ8mEk2H4jsQkscUgHFZsTyVvz/+P3zcssVhKjkWzcRv1w7yXXwK6nw/uMuqhdY+GRRUomXt0Dt+
1BEH51WwzxnHiQKjEyIbLOeztZqonmmjSpN9kiTuVUhUBmeh8jejCHeMmnBDH3IqknSRSmDLA/XX
HaKDZRnVjaiF/2kQZXiXYR6MHfwtftfjVnraW4mBjNSBPboBXWkvi6AhgGuYPHwHq5ToHhJGo75k
ujnratem/OVpr7xldn2fAocfs66ydnXWyo1R25gaEih8oIcRydqo8akVsYs/lpP0xzEadiCScqti
KfBDi50LuBwGE5X8tsUqbU3b5uzx3uAZojHBLMHICP/I49uKPnk34z6ypIsFmy7hDxLb+GotbDtr
kN39RKG2K4so2/gJnVq0OIbkVHQgggpYPWVOvany0rmAoOrCA8vDbAP1udpVjUgvukz1A0yLKgcl
ixxMx2WAfw/fwWgirNCNx0aL2zhJbZImu/YyQJYI/DNbX9DlOnuNydsHG805L9QRWFOEYa1DXwgN
b4mT+XkthzESKqPglodBESx5rUyvC1gjVWsy2aaWyuzSvG2krPBUHARu/BNuL83yAutcbKB+e8wv
Oup6X/kEuBXJt8LOSE6FeojyavCAlHqxnQz8IPDbZRBeqWrHEEGsF1RiFziz8TTVg7gKl78+q/Wt
Tuwn14dtMoweTBK3I7tKlRgKZG3wAeB03jxA+2NDsYOpYzhozLOlzslpuY7Mg12i5r1CMwRE9MHu
PT88Tx/hwzB00SbgXX32gOnCXICAOIAwkDWbmoSzda9wc86bGTKIxhJtMoyPuqLzooAP5ezE7hSE
fTk2zk6o2AiIfkuIC5a1L7cMv9S6mU3J2A1JUeAw0jMctz3W5D2vhc7bD2At67y291FiUCBjQQ6y
6oC4/LqqJlkWGC7W/q7zGoO5fNbyth3SWbPlAyM3PDYEF+857Z6AHfJ9Ibz++e+n5okB93NPdfoO
QOTYjQWQfheC+M8rm22jfFsZ3o6EbqyHJ9keSuEoGnGznZEHpCFejGb7RjJCdMODFDf1COu00nbw
aOT+vEl6HwX+ILJdh6fJq9naPErZUt0lza7E/eJhIJMLhyOfn6MT/0pK4S2RwPKF8MAY2VNFRt0Q
6jvHJ2Yg6Y3ig+ILVcuvfSMyHBSnHlJTTD1wlj8r/iZsBYXkCt117KqrwcEz0Wxiax32dX9x+hEh
ZhB35hD7V23CHzB4jNbhbM4bUkKz9UwJtnHAItZOEsWHkNRoMpcz8gbgc+F6Y7+T79wejB77gS7A
XyqNnXsy4pxto9L+Yp6T9lBIT8EAmIO9N/o9U228ZFy8Chff3S2xKjMMn3qZsVfGrmxwJleLkRQ+
T7tcyfZm5N/cNV4PxSKJHyaDqDEvGoq7aW5eZpU5HELdhTsgmZwFzp2xTPprUuj0q1FX3/++ZJzf
bloeJyA8nEofKBiX11+XTBOGUTrTN+3iXIGdoPFZk/t3lcbDI2bwEY4pAiNvjddr6k3o20C81pnb
BIccG5WVkYJe5cyXMQpim2VVn1xiK2W+SXRxjJfD+ZK/xbvqiRtkIiyqA0BSh+ou8fa52X+bsya8
pMsz16aGsufi37yTNsEtpbLV2vDql46U610/Gk8lgPQmn9VHlc25B3HAmUHPzY7FTZYNfLLy/qm0
yVI94ZZcuDur5/IO0Ch8sceBIRhfHKUsCSjkCAZ6rwcCrRyjxFNqlgnhODrAgy5tNlkSLQGidfmc
xgu9I2Xb5bgnkcbkZsbOHhoWphcbGwU5bmMq1gi++tnaSoNs3ZmBtZ2IJhinhGQ6WzwOvfMqDIsY
99B/jJL0O70OMUbMpy5LbfiHGNLGdVylwZ2mntwmBQm2YV/QjldJsykJWtl7YAN7wchvx2CShd7z
kQSIOdu/L54/rR0mFwLQm7Pvt6JwGtOEGSVrB6uJd9QGwd2yVxQyyzVul/0HMK7/280leEUODDWQ
XNTm52TmsgOrMjvNCQudaoNJePgKsSy5bObKWhOTO+5IzsxuEk8nl3agOPAU5Zc18NDHXlLBB0O0
Zpr4qQ+jqyH2rqPZbXcWLJ/Rw0E4qzdyYl/3GZRX/tl1Q024MULWpcq4PuyB3UzZ/l63cr63a8h8
lpz7H1ZdtwfUoxaTw7G6ylqT2N7YiXcJlPjnoS/UAwP/aGPZSX/fEA+7FjY8jVxYQFzeLLcxGs5r
yFzhkYnsvUYfcwjziZMD7RzGXpV/pVBXXA8mx3Lb5PmuXb4OE9NiKcT7Z3dibbU914xBWHS5dm0/
29WShCJJ7OONbdYmqaKV+cWJiLyHxMw4O0lqYxeqEtgZ19id5EGuEt/ytglYEBUoG2L+oCr4w2ph
kYDFLHz05Zb89aRpPa/IyxhWbIB2mTOE56ewRVzPiP02vsuG+E9XJ1NFGOmUWDTq7nmX7uUVzOC5
dndFWVKANOwGaHPk4mVpcEhmV36wG6zfC0vaNpSadLzQ1H0sFH79hQH0NvSKsdjBY3K26QQz1EKn
c5WWDKKq2Uwux1Ck27j1yHjo1EG1HBcevnjbmri0tT8QFiwGP1qPdM6Y9XFRmT2vGjtpBSnB0vtG
8lNSr1YPZctx7VbL5e5GipsnLe7cqn6blmMkrtD4pzaLzrOKN/iLcpt5sEKzOjUIRnesJwxo2uPs
BddFn+Q7pgzvEk+wzTy477lfkJ7BdzdMPe6mIJovwbXsrdWNACu1esKSkpPK4OQ/Xa1NTqmlkIm/
wihztmEJ4d6C5AtHhN0UhtySCUvwsk4K83LQQu9rb7lNyxwyeENdQnIdV23ZzStMcrGztDk/VNlN
X6uZ8y3vWeezZInnSrUHmMXcPTnHbps38iVNc3wKK+7MQvGFGh/9NYjLTDoRye/zhN/TP39asN5x
iTF2+H7RzdcwQzadTdDUCLVgNS23bpbY7VGkuc9m4bhIrYF6QI8zD3Fsj4k2g2tLMsDvCLw6hjoO
Dq3PDq0S/hEzpoKoohCfqRryN5xvvVckaNykFiyiSkc19wI/03Ct7KY35pl0ZKvddmSO7tEoIe0v
U55d4Qb7Yvaevcn/VsLXXeeFsI/szv4KTY2z5QRjFbtTsO9lQcmSUkaftnvo8fhgmvIJBrdAE1Lp
JAS+rZPQ0TTtvI7T7vof030uH/StZhSSxtB6/wlPin/Ui4jyl/+zPfmV3Hc/1PTwo+0K/V8mIss/
+f/7h/92PflA0mlhMWJ5f89L+t+qq96+JW/F/7pTb99/tMnPSs7/9xf8W8rp/wsHXxu438FzjxgQ
iqt/FN+h9S90QFgxu9a5+2/4L+5T1N6A7mg/Ge/8XyWn7f0L/QtVCgLQf0cq/dfDuPunC/hroumS
wPTLBAYKBPxyFKMIwXA5Pvcy6iov66GndsfUda1rt6j1G0mkIWi0v69KMzjWc69aYmGi8CoZa0gp
hjdAcdGxNCEBj5puOZR1tRHOrF+5iaCtejMAFo5iD5DMNqS/rSthL20v4utoJrau6LD8HOBCQRUc
rP7KYmCOCQIiko0rR7mjVlcHdxzFN6c1Ps99iJcjZPNbOXrZBT61WNLa0V2N4/iVn3MWNrnXPUay
7ndDb8p65yXE26fmyTVMWnCBUun2qyZt9W5O+6tEo3LJURgSzJD7h9DpHwq3jV+ZzNCx18KNnwo/
rz5JsfB/uqq86yuH8wddUfeCtN3BsnGOSXxS5jYENLoWM6zOPCZwUPvuDPm+rpx910sCwLHPfElp
8kufyDwoA49pFcxMRhfe/6ggkEu6Qo6GCnPaYATU7ApX39lh374wZqyes2JkT5M8GH1u3bq5iJ3e
3XggJTdtYI3wxSKc4pnV7XmmpGyGaBqOMymb6AGqBPMm/zKrmuvWy61tFbhEFwoPaKISlWButDwV
2GCkuzd32q7US5x58ljgl7vH9ix+kX6HVUw84ILnp5djG04LLAQksfIxbD3otLyKyfteKZxrdlFP
CjeyMgw+ZpyihF1E+5Ep0T4qI+zYVedsQov08cLGxqRdWM5mck8m6zd7YYyhJ26enMISN5i/p4e5
NFCmTMJZI6+Cx4YTbipJ+cjTLCCh1G3ks855vDkX8arHXxeRfdMnO6/rIgbsbr+bmFp/7m0rfSI0
xH6RGUAKXB4zWde9DNYU99n93OrFr1Q4l0zH6c99X2+xySXhMoYM7SdW9lyZLcM17GlA0KGqiIuU
gUCxLXHoh7Jf1PACUxRofmJC8g8z56op68cwHODLF/haimLKS/gPYQUXWfbY2FhYHriEg0scpB1M
7N+T1KxnuDcB14YQhniokkgU+zAq41eJGBCCUhBN3xzP0HdNRm4M9N2qW/PO8Ll1lOjfkqwdj27g
loCkjZd+hkTUHlQkqAKH2jQZOnmKLE3bO1qWhiJf0QCtYELbHi8BewXt2dMrs8hAr6rZjjR0hDo9
4E5O7+nMKgfCnLLS3Tat71zbpTVcDyP+PU5ZwG+dRTrfOGnZWY82BQ+mqmKS8Q5rRCf81OtKHieJ
Mfi2CDGCXc9VjLnENFpGXayKmCCGo2xb17wNlueSb+XskPKTIaoJngg8pu/Vi8dNxEt5ZZCOMHfq
l4eVHDudkOxZNcOWv0ZcOqGQhyAPyunWQpEWr0uStazb2A+gMRg+zsPZkMmNFVX4LXf4T+jUfM8m
OW2rHE7ewKWJYzmjBgBJe6WkZSP8agnBmqL5hjovWZESiqXCLDCxyK0JKipqB4zmvAFCd9j5j6D0
x6ExLGSyRoQxb0EkqMiiR+p0/GOK/pNNTCIqGEbqooF/HbrfrbI8Vr0iFjOu9gbpvMug0F4vhPgt
p2l1HdtOdeGxbB5KpzGO3tjnJEgSnEnkSrBHubbo6puLzoO5EhtiTTQI9jVRcE23i3miwPCv6kuC
jhJ83G1TJN9F3xb7QFTlp1S71U3v5O6h6xdFXljjKxMm3cole/M2Dxp/i+ty/eArUd8wlIfskbvz
dmZcu7ATzeg5LsbHXON/Pek8Pk4daRTS99VF4yWLfw5ZIP7oGCtRZ1gAZM6jJCKW6jtG2R3b0c6L
CgxwqyHHGoQsqj4Cl7J0dy0hG0hEEcB2Gdk6T7iM3PWNgiZlzoS3I1aiFUv0bZQULSXvpCl8oQe6
JYHSrk1NpMjW7B+APEjp843Hqmp+dF16l0PWIWQYrVOhtcZRp/VvtWaXxYEB65M/gSiRV6+MBpoj
wZ1Pomf9T5jauWX0vbAwXu6q8I6yzfyhspSVXjeXjedjbTJ4GgUmPtkqH9/9Sl92TOPXcjB4841T
kvKcc2lFhD/MRUfwbeRiC+BgFe+kdLJE+7VXWWL4KAzLYg1qNK4H34fYPbnzq8H33pGGNdPkC7nH
KGm4DpIceUFgDI+Q1R89HWUXhVv6CHyKHqhB+dtAjGKbO2N1r9q03Vp+Ea/gFcw3kOA6gd00ViWE
M2MgBOrfbbzMdsy1EFW8mUjF4lqI7OklzXS9mpxouAlDEne93M+3YeK637RU7410nI3Zkeo5epGz
Syzsk0CIMEXK+/LOxaka+WZrX4zQjL/WTVXtTIAQfjxO7XdCmzFMb6xxWQmchBpe2DaSOMniFsiN
QpT6cEdKenoho3k+2r4b3zRaf5GVTBDamhZ4kTG/4MN47RJrsUrc8rqo/MV/vYO6AoWMOuLT31tJ
97xS8uHZLN6kFEI+/zkDydDE5WNqVPgyo2k5Npa9px5B9MTB/EHTeo5xmHySg8ATXnfArjwNqn4C
o4LGrVtkn/ZRFGFzHfxTbKQOhlj/+S9aOnFzQVPw6Tv7RZGXjsnUzBb+Xf7T3JEyi7uas+OwMv8j
X1vSk5ZfBBsQGyMqVzi3vzbFROMS7oLXwhGIoWzuByhyENAJ1N7pwSbTMWlzE81aH+IC/vffiEnh
+XvDSGVhhfEdluHqyR7zp6dZ10om5Ecnx8Bue70hObL0CBOvp9sWndrzUFPCNm2NOmlwiGqirOur
p0oaEwhsYX3vYnxEr5jUWNY21y48KBtbXgSWbHoEQBZh9oM54C2d+BEgHCSRElt1Qm+OblcGw+2I
BwgO0vk8vLSekz9MKBmdghGR17uXTToH1/Pc5XdJQA0jZBO1yHUcByd6W7df0VYszV3ifcoJ+IVl
n0/Qgn08D1bYbQZox3ykTmGUt8dh8Kd9x7V+icPduCsSJGyz048U0n54gVfasApsakmnQIUKRKlf
sEdtNh5W4ytFKATfEZRqrellILK4GcIQyhUd1EzzoEOvvQGT7kPgEdoNJdEC0tpDhMdrdUS+e1Am
ud5XviAzO1RevGJqb/yAJTpdtK0tjkVcy3mthGk85LlHonat3dtyap271kniR1wjtjPxQ7s0xbLZ
quZFZp9Z9W0Zli753kZwC83e/VQZjbPpnUDi9i4h2OiqJdcK0kVjEpnpkO2TuEFF0f2lyqbLPtRv
tbb2XYLKyWaud9NkX/seJM6wgqvaAiNxGZZsmGq3D4mZoz2teXCkm62rbvFgYzpnHLDqT99o+dGB
kBGBR2F/oY3qwR669CaJygQBiePd9Wly8Cnlj1QT+drUXvGifDI8VzQA8jj7Hf3D1LT9tokR1iFH
ql6zCYGjaTdfMbJ010oJNI8zMn6LtXkrfUmvELvffOhOD3XCgQsTrrtpNZ3KzgiS1lgHgD7zMegs
QSBLj4fd92ISzSszJXD2IPdDfHFF7940c9Pb3MWuO34K59HCEItU87cJD77POgKpeXQjw674fr7E
fIrR6GcL76qboNHOTZpUOHNlkb/IBJlIxmRCfAUuapHKeD3GdJZ296RApwyGfUTfZeY9Oo6hvzkw
uFa5HZaPdjV2ydaH5LF3CSxZF7JzrwmGUddd3YXYGDJR/+KWQfxgCi2uMaykEJQD5V03xBtPkF/i
eUbwJEFLVyJ1CPJCqUlcbDzG1mEwZXGRkiOLBBdlnrlqCyN/GCo5DGtG5aSpmypPTUCUhV8rqDPb
LXdcI3c8ymxYZUCPNIeMBS/gXsQ3OBCGPE77ZKCFFCaHQXRfNWp+XWZSP7ra6w5U3JrUCNzI1k4j
SQhHc1eyEbrq0EyEUl+MAYLd7QDv58Vz0X3NcS5YLV73EGdh+EqenvWUYia2kyqKH2Yjp9J1TFU9
zp3Mn6x55u3KlIpkFoV54QUD3odSuJhMBK1/leRFX61pu12sW6gVE1VrkmMHeTQcxsyrqBf6sdCp
/zpFw7uIEmlvaj9bcuuL6i0RwbAd3Mzd5/k0foHgqRKiXOBW4g4dlG8I5PtHqynEazT6hIbYZR81
q7i1g3SVooI9AC87X+YcMwKKEeMzcTzZQ2pF4VvTyvHJEgv+zeQuZw5oYxMHMI/5f2b2xZZBlh0T
OZXTzjmz963zRHZoDKzVtg5Dt3HrdnlHPVUzeVqLUU9fzEAZN9B0ERRXUeaEKxIt80tDZPJadP6w
MUli+W6WCvGSqdvgE7Cf0nRituFc1rkd61Vqm/Gr3Q0TgRTNmJbrxlDQKzS3xWdA6PLRHYL8OETo
VwU56DiZdgIkXUQV7jYhFfhq6MP2glMPtyhzIg0MY1NZTit3HOwv2m+m/DCKIfk6ZTXIWxkV/XWT
zXol7QglXpH77XwZ0FuZVpPHlxNNfrODuuZ/BxOzrqLU6y6SzFb5nppgfkF7ajdbSxOC4caj8VwR
j3anvSr4Wo+WfkQWzKQCZpTkjeYkk6kwZheSV8oEI5AskrUC4L5CdYcfNYYHkBHGciB1TMdkqTL7
iu/QH+EZaabG7ZSNnPa+mcC7HefCeNedqNCklnZYIOE33Zs5TJkEwIzoryVq2c9z4jhfmVVMCH0z
W/4gCiQ/WljX5esatsprNTL+AlfxY0ybhHi30yW8E8Rf0jOnuHXI1B+3ESkY/UpluXyxoEwPRLKO
5RY2WlCvuEWHbZgH2APiazlCGEhmfdmqLLxl4hE+8Hyqm0FbdBteqz6XcrC2QeRUxA5QtDZk08jm
c6lrTe5doDtF4F/qbq14GI9K4PfnlBwBm4wij/kDjDfi25qxvsU5Ir3tUjs+SMNpg9UgYuegKkzo
18Tm9rBDslzb6yQVgMuV0uELylOyp9zaf7bwwf5K/+rUuOmmQqwknrMTSyFVwBnjBFqvEXJOani1
TfOxN7R8KnuCpbcdBMJb7GHM+o7g6eTQz7b7hn+Azx9Nhb5JY3s8SnfAMHy029dOOu37GJtBuTGG
OnisTaSfs8jil2kouIry3k+OxEskUPH9ILmMUbjmOxog4zquEUfsusaojgkwNXNHJ3lWvWdfTLg5
qoscM5sMH3XSB1axCoYbUp/UrR+gjSrw4sX4pBxXyInao+/1wWe8ucZHRb01biw8DI60yF68s0an
OCLkKdVOy6nczB2rEwH1VPu30mKIu0GLhFNq0E97Uw7OW0/a9xFbk/rGJBFvNYT+hFZRiYGYI9FQ
giVMOOJVKI3xzlCEZqWFO3zznVh/j5v/w955NddtpV36r3TNPTTIoWpmLg5OwmHOlG5QpAJyxt4I
v34eUHabImnS6qtvaj63q9rdsgQC2Njhfdd6Vq6g+0zdosW9LJeTCvPEA2UMiQOy7Ilut+xmLUtI
kYSMDA77onS6jYBUalQoFY/cRK9OqaGQo0hChsw49jR82JMfydlYK47bBOks+mvTylMNsMxIe0zN
DWKxyBefVujImhNXMccdSoAFQiHG+7oi9/isUAqbMdwu82adqJNB1i/zEfzGvjgnUYJtgKQCkuzG
xpzYYDjVDDyHbRFqOr3aYAEZGMy5N6/qpo++zu1sHHWum6kbvGozTuUiygg+RL5whHizUYHbEvpz
GHKpRAHkrDbeYECfvtQe+zZVpMXN2HjNdysb3EClFnVnWVl8S01KTCupq8NuUBUtqCB07mybUvBU
xq4/Y93+kWnDRCUE7TUO+qLMR7/pXEl8YdhRIbaUHWtSA19z4vyucggvdIfyTjRlGSpTx/pqYrhZ
zMG1dT17GvJhneJB5NkHB3HUdsrpRsMVmq/kOKmn+UAZVVeyauWF3Uj+2ZhWl53thV+rucZ0Y7XN
Va6OU72Ouk5sRdUr1Al6I7mcqWyjtonzO9NT5CmV5PG6qp0SUemMl5JnrZ4lDjJdr6zDky5XrYPk
g7+e+qV8reTTPnJGMHUJcaCV65Rnlt5a1wx7tsKpedBojQWjFvb3US/No8LW5iNn1pChW4YIsPgA
c+mNcqdnzapzrCs25e0F3o/mCFoLIkJhVPvMTuzPKm/uMTSgJ3PEsrYyMdt1OGvZcS3K5LxzQH3S
Y+c0VBTRatCpL3WhHv1wzfgmRDm8N616U7S5gVTXI2eX+sJmMqz2GKDJZ08COWqybth5sddu6DuD
/rARLdJ7u/OYsOhR1UNgdclXzaG9SJUKYmOb1iuMM6vB0sVBj8NkT15KfhS6KYFYZZz4kTbmX7AU
lCezSfnYMzgjsDp0e1Rw/R4hCCk6PQFO3E+3dRIT7DfQvorF8/1z3Btn4icKu8Fx2MSk8cJVloVd
11Hdt4MntpGb6OYhyox+/ftXoU+DpBxMA1qYF+3pJmYyzQrHChCya7vK04CDL6Xh/+AqFrGL1BIM
55WuGFkJsXuNZQX1KM31oEZfAcRGH9zKG+UKHhMeS9jRFlqwRUL17Nib5fhqXHwvQZykBUDOoT+h
FtWflEv5+/374Qj46ozNayHsHR+vCRLVXs7gzy6msDaWA7N8oMtE51Cw7KGT0lN8PPUD9HBICILo
HVCciEGHuDjPhVU85ONYr8feEjAHIzchSSgfb2B3Mezyp9269rRz95528YS+saMnxnz6ai2dF06d
7ln6tO/X+srYh9iFVj3+aR156XI8oChoPyBryldW5rmBEuo3NE0FD72NcMpQ0M7myVopqVctGibO
IOiTOI64y8mkWM4ogDf4n8u5hciPPt64M8ttWk2U+rWBE85y1nGXUw/c/mTd1oW105uWUvNS2PaZ
HJTH/OnQNC7nJ+KE7EdvOVPpy+lqUqb6cwO5ZvIpyXH8qr1Yn69sq8s+W3peP5AtRap9CaNsJE2l
4SFZVW6d9jPnxd1ALB0KYq+p79uwtstvSmwLTgKWiH70BlZGdhv2LpWAh2n+DtDvpOl1Z65bavZ5
pgKE2YD6Gi7lVFGdgKnUI0CSLD6xKW/JI7Yo3k96G22L1KOob1Bgax5sC8/L2uwU666BM3GObIxp
wTbye7chX8p46hIUg9QenXIsS1+npnFHTZZks743rnQ5KF/bOORYKNzoxlENsaSLRsl9nxiL3Vua
J56aUKkEKXTnthGzWBKPF0QXpnSDMLduplnNjoDrtGtjqgx2uUZ0NgCW8HsEuZeOU0xHuGeME5FH
7NUIi9gaY36vG5V60evRwRk0Wj9LJ4WPevpaP7VX8D6yfCs4muLNwLx/WT/1YqKnvgyflkpNcunW
6GbjfIOD6J6PVtZeztGs3amjTL/nKOFW9CGtQ0RQQFBGKoidGaZFJa3SzybhBGByw4/8+686t+yx
OMMjhkLJjNp1mTGffXN1rbiidUszCK07NqK4cD4onb2eQZYL8B/zSUDzMjIYK2wm2SGbAaeNEyKr
juZ8ClIe5fuzx1v3Ae6cyirGTZz4L6qQ3WyrScS+LiCcU+zLuuqvMjVOIfMaYFKWLh9U8uamaEX8
QVXy1ZpC1RObJs5XLo/g/8WsFcdNVlrxNATarGpYcbUpJX7K9D64zKvnuFwGG4PuaS7aNW/59Wcv
yquaWhOpOgQcybODPcsmGLt27ZG69/6TfPNCjstfdJIRHLy4EA8xLabakkEMkBDjboEfcDXYVnXH
kjYUHywwLwXeeDZtrBKLToH/Ml6y4htKfLnmtCKIR5duYXcWdvWKVgpZIi47/+wDl+brm+NyAF+X
Ei4L88uXhWx1jphMRYAWrln1ZnVCAmVQ9dHt+w/x9aBA84wQgo0WxxmiX359WwIwVhlXUgQF/QR3
ajdWMX0gYnzrVpaLUBN3XPh7L8ZdkXdCNSjnBQYFmR6ELUfmxMrw/xWN+vX923kpuFvekkvEJ1dj
okAb/uvtwKR3cjN0CBguw2T0LUsR20oq2UmUioacQrN1PxJn8yc+159TZ7dA81pc0cNm7y7j5tlw
J8lx0qymtYOymRu/c7I7z9F4Y86Htf1Xr+rJNMyrQgPOgPBe7Am9RuZzRJoZ1n1zT5t5uxi73398
b14CIBfuo2WmeOmMn0ozE40X2UHcElU/2XaDssL9IGfo9QzISGAYYESmU2E5L94RvJ8+V4pKDTTT
7ZDau9UhnbwrMY+7JKVAkxbNdaNqxeb9e3v1AdOUMYmaMFk52Qgay6bu2YtCWsCYa4QaoAaxNxFG
pFMCdPVpP1Asuk7bSZgbkpyVD/poy928GB8sWx7mIMRPGjP/r5cd2RW41oxkQZm8lpDDgtIP5kQC
pAVH5mPye9EF1dIKV+Zs9+Br43H6YIi+defInmzL1nS+wJdTl15bkE8ze2QetueVU4r0MHrSvmNr
87nvEvMrlN12//7TfvXRO4vhm7kZJqqxaKV/ve1hnp2aPMUpaAYvUuDy0RHOEuSceIXTq/ev9eqj
X67Fq9WZX9CgLuHxz99sZQ+YtLNhCmyj7Q5JDL+U2HS/HGl5zLTO37/am3fGUZJsEryw1pO2/tk4
6pJaFOzhpwCT2mTtKkvWYEJxpG1ln34weN54cy4ufZqJ6NWWk82vd0YISmh2xI4GoxWtWgLsNA2i
n6z892/pjc/+l8u8EPE6IZ3zqUnHQI2TEyQTfg078f1LvPXUnt/JcqfPnprrSQhjVBwC6Z0ogl2t
6R4TLvz+Rd6YWVBA4Wmkk7yYol584pQQXebOhk6yVy9bRJAlNuDJTbco1KTMc9iUfOUiDfMPrvzG
7f1y5RdDEJSSUS2Nh0ATxkEqxj5pP3iAb7wjtCa4vEBtcgh/ORRalp9eDqUeZBNKv4EjzTrlwPj7
CwAbUzSaKIgc03xJqEDT2TS21hpB1yuwHtXwYpb0rt9/TW/dyvOLvJgSPSNtzHSSRlBi//sC4lUJ
ZiPsPlhm3pgVoLNzEwtnCvPC8lM8G3HRUE5tWdh6IN1K8dFUUfYaFeWoFWnsLx/Wf3JXz663DJFn
1yOgAR9ly/W6yKlXQ636TjzEH3ypr1cThP3I87QlVokCxIvPSGH/XrW0PYJ+kUfqi1Aye9JMWkVd
3gymXl4lposUqBzH9iYeTPODzdzrd7cw9Tn2LTOSQfrpr3fJIRbynlGbwZJe97lfVJlJqNjTBw/z
9cTHYQyhBu4XTcM78eJ7qr3KjDs6foFdnCtCbPXR/OBJvv5ifz1PvrhCZtkFaDxuZIrafKs3xTaq
xnqVmFP7wZXeeGQUiZajM9k2iAReXimkz9tTEQ9mq4W40TRdDKjUKL/+7lfFVVjfEdFgOMHc9uub
cfq46EqHy3DO9xHtoI6oPzi7vnkny8fERpdF6SVCb2qLZq5AUQRuC+6zexzb5qNT+EeXWH792VeU
qmw6aa+bhMEN5dkoRXWwoujy/Uf1ep3gSQHER3AOyfzVGdzEKx4m2DgDy9tu++gzBakPxu9bt6Hb
5B3zJpi0n8AHz26jBM8oe7s1g3kRFLcoi+Oahsb7t/HGEKYOycbSJCIJJ6P+67NSUddl6FucwIug
iXpnTdYe1/KDd/7RRV6MXgjGSG1TLtLypxPHdROro+/ZtNffv5nX7wTKAmZMzAiurj/5Bp6/eGfs
NDdyM6rEkxC7xItcH3DTrnDVRxEmW8566iZ2CTV5/7KvJxouS1l6qfpQKH3yNz17UZ0qilxdLitD
nMK4L8EhMRewtR2okOhXCCLd9fuXfP1EGRI2HgTX1CmSvJwPBruQnQdoJ5jS0DsZVbu+0Z+k4Iso
/P1LvV4DuRQgEuzRBgeAl7vwxhnI28lSKzBrD15SIpAdkgXpkDy0au1Qbt+/3FsPk0eIuXY555vu
i31k6HH8psbLOwzXCa2Yb+//8a8/qiUL7K8//sUMFw2T0oY9fzzN33xPBRMwARr7/+AiHICthavG
N/XiIkKNkcm0wgxQmQS6XRsGLGB66B8sCq/QJ6grabmgrmUO4nE9OVWeDTy0x/UI55P1p67LaBW3
SXZq4nM9qqci29UKzm7UYBPeMvwEw+IsMBaPQTqUJTWhnO6CJeLHbvEiSNk4H7zJtx412yZ2mlS7
WLqWMfzspzNnRSEbACkb+r7jTtEfLTdtfj6C37JT/bNM6uuq4O//9Yt/6qdj6r+gnQrKBuP+f/5p
U3oVkXeSsEY+FC9NVD9/27/z8Nh6LypVbMbLTv8PBxVheI5BPBf/Lqf4JzLZn5mZ5ifTwGHKX/gx
2Wwwvf6Zmal98phVmQao+nKWJK3+z5/tH1ioIIby6v8qaMDPsCDiMKXwJbKTJBTm16FhcJyvtCqU
e9E18YmuxaCNEPBe5qg6oxbFdSg3g+0c1VqNALwt6xVTDjyhrllpFlWdOc0EQi/nytX6E91A4INn
+YucxwmXxgmMbqSZZAMh2jZ+dGObnVm2ZGOmJV59Lly4JBRK8i9Olzx0hqJtIb1Y97GNrr50IlLa
C9KKk65c0716bLxBWwkxPuphHUVYUiz7sklhOMYD5sSmuO+i/ry0BfggJ47QApInI7JN3NM0gyBo
/9C9OQywWed3rSfUTd8PxalL4wnjegCuH4qMOVx1nXFieBls9mmjVTM4coiciGLGH3ap5TCDMMvE
Q30fKjTrzWwgk6dXkZ4WTnIc1vPRqGdHpGWGm6EXDwXw8HU1Iv1HaWhsHKuP17oJXUGls1MrznBe
dSns76Qp1qEaZitIu6RmQGKvAGnK6jETGsZ6mR0DATsidodwhA7phWE323yoik2Kg+VIyGpdJfD1
mjSJfYj1l6BAAU9lhUIad9rvgSaYOKKt9taNzyEkX8NUbHzOOCvP9c7NarhA9LOOwvGuB9q3zxSt
PUlzLzmoMcnURbHWKnObq/Mt4p291PNV28fDqpNaVkNuEubKI5BkI4Vy1UZIXHLTRbWC3OeszR9g
P3y1pXmuhchVzEg/S6kdnKcY0HnXhFLoVbGt9cE5RrqP6dsBsKWZw7CeQ/Usgju9SbQ2QLQXtC6q
1qQ16YamvG9jSuS6r+IlA0AuxN/Q9BMr1ladThJrQVMpimNvk0MxWA+kbq3IQ6CIi5vuQmTRF6hc
g088Ez+1elAn8bmZsrtscopdX3NhoK5FalzOTqJfTqZy6blRMBa4kBFYIOt3TX80Fy48UQkrWfQE
MMAkhn0zbkP8RatJ0/M11O9tzbqM4tKRSDWRWSuJMhzoL8anIfy11aQ74XFuY7fQU+VGpym4pCrB
2AcbrU9x5ddR+2gWovQ1o7oBzqKt4n747GTt8B3Ba0mMivldbcPjptOPwBKJqxkZ6ArwPiFRiun6
cM/bjRyboMf+sUEbeJ5IErKwipyaKv09elffShpMuy4XOESIcsRz9aOR2QVxL4h+2kEspm6/qRib
OLV6H7lVs2Iznu5pBOByrqp1LcZdWjsEd9nfsqa5K6z4cpQYumwByovE2X6LSlM7aRtEtUqrFwc3
iTeSP8ceMFFqItCc4xHVUuK2+aYbvOI8ks6mctSzcWLj1rXo8nyr9e7ddFxPlfCbKT6fCYXtNKXf
Y1O7G6KdlxTKY1zpkLxMr9XOixLeujPz4mPlpHSRdpCbdEYF8BDnPyzcN2ZPukMfq2eKigIVvxGM
KLRbG4sJzcGj+TCk5703wb8j4IQCDcQKXVtZtXNJGJ7rt2NLsFkYHye2nLa9iSRvZWsFpg81ZqoE
VZh8j0Y6+VW7EYxGnHo6ZMThlgbDxpGKr0cnRqw020I6q25u/WpyfASgZwzCJfwJgK81386w0y4b
zSDEJOZzSLC0i0vTGosgGtTLAXEB4JXkqqgrMrzUmK9Oy1aiizdoCG2/UzK0LfAz2s5xt0pv/qhT
1eJe+wej8JQjRPgEfhWDb3QDfYhLGl9BVNbdagztQ9WK+6iaTMSssYxveqNoUr+fDXVXJSlhF12h
MuPoWnc7tIV6706iB/qW5PrdZDmQYQqqqp8TgFOUyY0s3WFBi9Zz4cqNDqCRiJy5WucEK0GUyQDA
Ca3+UfOp7SeFE8LOZENU7TH5z7gFEMJvMdo5iOX6pz8aq0fhOwV6Yn5UxSlxWpZx7HdVBTen1Xvw
K6mhpzs18iIN8aZSDiuyJVKU+UYOsqDmFNFshZYUQOgaJTN8WWDG7F0ZnqOunPedJ9wFRVc9Tnjh
IDROJKSkzbVRVkdWE7t7lE/zObD9HmcRAMKV4qrWiSE8b2Nqk8aq0UT5pTvYyrGJoOQ8VLPkOpK6
82AoXZawugEM16LeI6xaK8Qun1zzZhChtQOMF55GYkrAyst7TxpFhXi/y4/wlFlblmvsF2r7UHqD
dT5nydQfO16PCJwQ03pj2sK9d515XpVqYu9HvdHx/WlZci9L4t41ZBu4aEWS78VsZmc1cQQASAfj
iwVDnWwXZLCb1DKtIDKsHOksNeAbOMhdQZifp+7rbEpOcq/6ZmZpfZ3pyrzpMsKqEEibq3lslaAK
xfxQ2RiM9dwuKoJXPluZeedKDfedVulEy5c/RonGK0dwDsi4J3JFcZ2FAhMp33jg+dXQoFbz6RJ3
m1SREGoqb2MLs2Fwk6kzG3q06ZQmu/HwBWohiOoeaM+WiN5kbcY5FAPbCMtHFL/9QEodWE0SEdmG
+3ij9TOnT+sHcqqp3+Rdd60XVojG3mLMZ0Von2t6lJ+5ymHUzbDe5Yu/SEM/cmcglPPHMS2+NB0W
Wifn62qNUYmJRhLiClONj/UXXbDwVHkWqeGl5jb9qjLyGhxRYcznQHA17cyWJeJkg6iduq2yzdPW
KJ4mDZi5/FZThGnGZAQ+HskgbcfmtnY7LKOOghQbbeugswT4XhrdP21Zf2vv/vau/Dnj4P/8s+39
7nt1+lB87/7f2eBzKPz7Df51SwuofXhjg89v+2ODr38yDER3wFqeMhme7fG1T9DjoDGCF7GpFi6k
vr/2+BxK2chDOeNsbSytxD/3+PonD+YC/XvObDTDwM/9xh4fANQve3wMbHRnTTrMnBuQDXvq8uvP
jn91mSnY0TWxN0Nz8gVScHAA7r6QiOpJpbunPRatJApUH/3WRE+v/z7q+l3quveFk6uXYYM3zGqG
b/2UYKWBf7XpR1usFUVT4Ko35VVWq93RknGyqtypXGPi7yCepBd2Tfr8oMt4Xy7QgCiqT4nTAqGX
TDEZkNZ95eFlscV0WZnq96LOz3EnE0sToVwvSeQk5En5hpgdDzLkdatSmi9oQyN4sHjDmPGwgpM+
zFUj+SXpqCIQRgdFRSK/HwjUKuzoPMLQvCa7U9mozYR/w0jLY9ISjaM+NedDrdT2cVyGoDlrxywW
rOx0G3rRtZpkDwOk2oysyBxG6QQCHo7UJh3HkG0n0vxYTCRf66a4JDJzxyJmHte2NgZ6ZontHE7V
GvMdbZdGQ0C/csQ04texNPFDE95pN0X2hs6Mc4EsUfW9Ot7ETZftpg7sLpKl8sRJKypYYxc+GqBj
9jYwz0Pc6fUa+paOfNZzgox8pAMhzPZjb09f2tGjE1IgW6gH2S06V/6pNOpHYXvKSWhLNcDab6+S
fkjXc26ZJ3PWiq1VVN9TjalS8RrnrFVTeKG00xGnawiI1cr1M8ptmywmbmzwmvbQFKN+ybT0ra6J
/6vowp8NlC4hUEz3plvHBC2h5uq8lKzRTj02m0xs2J7EsGw4jmQy/wFGIts7lffF64lQY/tE0luf
T/F20IAYyEI9VMvyyL9FShp9mKPEya+xclw7fZceXHU5F0Zjct2FRGdmDpv4DmQbbF2WXHAKrq8h
iAcZ6BmbIYk7v6/NG8cgD8WJFOtEpM0d49X7Pi6rt6qUxemsV+26oOS+kXV3HSohSRfjxq5GjmZz
d5uyVkIJl96uK9H6QYH7nJejuk/77lKz6hFrJT0iOzW6bYGw+1aNJKdC20Wg6F2TwXVeGgpjlu/d
lzH4gk4WmIE8SUL4OHZRCPUc6eWumHvkamGCGSYitvrctEfMNJairOM2y8+8DoR1ZUZDUCRavcUn
155RtpeHMDITmGqAMPM4Zjrzut3c1ydLAkxMiGsLIaKs0ssuNd2dXmMoUKzuVou68QqHYnQYKETs
tT7CsmbaN5qa6rsskcVtnmaJz6vi/G9Nsscm1qPeFwrMjqqWmzDTm+Ok76LDPA02Wnac/gY1gVZf
i7D9XtVtuY7YlZEAOnunNuTkC7bD3roeCT0aB2H4fWcfqD0aZ5xgAJyHFqYYb0guBi2P8fO54kxN
Z1h7ij1/7Sdvn/RY6+3BqfaumvbZisX5Isx60gmVJFpNAF62JJtiGuhCx5dwRtZZPyCCtWvkuXps
laAvcvgfk6Laa29QxN3UefaNiISzb9wpvCPPA/qQCnvMkvhJcMvEAaqc6ahxrOTGS+rmGCsoessY
ndVlPmvKKWbImVCOPL2zS/2O43K/rWifRV2Em64bz+te6t+xM8lLonkGarYduChodpCRx2o+uLEC
Wr2rHxNLDN+l0RVnTm0MOF7tYd/3bg53E+KG4uTZVpujO9fM61OCi4+I1sAViRMsIsuVjCzUVzj6
cNU3R6MMSfnAIpOuizFjrytj58hk83s+zGF9HGp9eharnuZXqjgWdiJhMfTNHVZRseIw3p7ifhF+
PBFeJxKCRoqOg4lM5/RGevwY+TDNl2E8X4xWWax1NLnrahqSADfKBeuQwjkiJKFRtaJHNunzXsuV
62hsVDyyJcGketmfVZlrrV1OSGuiqlEJ68nxCBXgsonM6sJKcVkUiUkhSXMU33IcfUUqTQizUJvQ
OlueFsCbFGsMFNY6TNxih0eyJbIKFw25jA456SSxScdgFk6s76TelWvPzjUfmNFF0dpfE90lRyLl
7ImqGOCnWkP6ktSEDcFmS4qQ6SUEk1uV4S2pCqyKy88AXxEDaULIa9V7Ojtavubc0tEehbN3QrYc
HApdWiYbSSMaHpVIwHRIQT5e67X7w+rSk2IQzL4k2A4xri/dPZO4zlcUdwxAQ248YMuNxVa6GdAG
Jb10Rq0+QXOV3tZ0cDfs5LHlzPFtUdo7SxnyNU2JtvRtxfsMa5/wDK/+Vo0MKLvLr2WDiDwdJ1KQ
cvV0lvNJ4SHWZrVLb7q+1QO4157fLm/azaZwa0i27G7B1NNjxS31+VE41Rfp6CEPdTbiTU5NbeOA
BkOQXiYHspjPAWm3J65KRywiviBBWO9PoXT9CgPq2hUdyL65LMm4c4x9J7P2OsL6tJ47AkZs2BV7
Y6weVIVZiLyudaiHG7u3HqdS3w+m9Y2ih+WHvUaNwrB+dh7+e7v7MR6MRvKiovz77e7J9wg22MP0
csP7x2/894YXgaROLBOdV5hBCwnxZ1Hb9T65Gtta8F9LD++Xorb9icB5tGM0SBA/2YuU+M8Nr/Vp
SUFA6EPclUe8iPM7G16EYq82vGyegSY8iXgWCfivG16+4J42p2PvW6+lnqk3yOWI6uSEyn43ib+N
WZ4fehsHR4DTRVxxZHejjT1o6byFLmDcNGkK3aa3ydStQYKMTEgK6E1r6MdmVyixceN1VITCYVAx
zClQrwyrZPw7kNKpcppm6u0pRrig8CcC/I5VpRqDCR4/GtYojvB8IlLsLAcWA4Dh3hdCU649CnBH
rnDEPeRyNB+p6200Nc/8pnQvVeDu0APU02kiGhaiSUNYQifbrw12cFwbLB0NjIIoOlZT4jlxIGrz
sRV3NfnLZow7WuQAVee82DuiLc4aPdH3oeWSvWvNxn5CgL/XTSI/SmUaARDlk30xxIZ37VbkMwxa
NpzUJJ776VTIFQpBFfcVoa6Au3BKxDYzn6nXt7JyB3EZorxwVk1XXWqeUrv+QFYCQdQwzdVjXQ8T
thzlIC8QwOIzjUq2NMdN0qfDLqTwSXLOkEfAwMpmjNadFuKyiRTWidVUpb3cRtrUsdGRYBAuZg1S
y1kbuXZ5oYFnoEGhNmgfs5TOYhDXrjYHApxBegjl4FEBTENNboTACsKEF+f3JCVTDsaE2essr8gf
2UFBKfR1wrymlTF3UmxDu5M7p1fjb2pVR45f1IW3K1uh3Vqko7TAKKNoIdz/8LzxSChDc66Xrn5c
tVOdYYtX9sroyntMdeMK7tA5gFV7ZTdDj6t5LLwTox3WxdQkFyQMq1tbJQm0glSPsMTC29iZZffN
oEK4r3QlTnaJnBNtnVdqs4ZE4V5bTgqRYXLYc6yLpHevgNZNxwTCg2gdE4tOQp9f9UQhr4WBKxpr
W7yD7FodVIfFm4COaKMm7kG002JP0ebrEF/wVjaVdbDZz67iVNlhfKYg7go/q7ruajIJPI41uztT
Ii2klTlEBSY8egCgQkjFrarYKVZNwf+/q1iljml/uSB6jJYWUF4ct41JhRJjYnLNaBVHFSxPIgB0
9hDggpMUAU821CvqSGuwXDa290gEkRyyM88N5WfAaUq4iqpQ6/xIHznQTRTdyd5QaBm07WJmLJzb
MUmKi2aqdhWG2U3j0bkoUuLpcPMMm9Z16qtCEKbmxCLluafTzk6j5vNSRwtyZRYndT99r4RAdVhP
erFxx7CnKZKmW7t1lIzGzWBfDRV1NV8DwvelnnC8b9TCNoPFxrod8YJw5GRbYSu62FiyEVu1aZsd
/CmaDqOFokcz2EqNKdyiNsr3uaccVLhszDDFiF1FFfeh2rFD6aL8PEIEeejqlMbDFHtUgZvwgVwG
amT/XQV6Ym/+o2Vx4Yb//bK4figeyn89lN/+hR/7RS2IpXH5zT+XRofaDY4FIopMohmsZ0ujo35i
SeQwtfTgTRs05l+1IPUTv8KHgFyGbAPid/9aGtVPBrwJNJyoTPAu4pT6jVqQt4iI/mr38jOh9DMp
RfE38nXrVSmoVcjWKTVzQwzzD+HYp05r7Wrbu05Dpis1hXU3UQuRHIGx71/Us/3ZaaOd8L7Eg6Ba
pERH7P1vM2Hv0LxsNUXZpMekKR36wQLwm7MblieE0N42OkbfPtrWs7VL55ZzvF/F4Ybzy5HW+pSp
t8B7NinBgHna7nHnBpltXNitdUrDejc05oUZakSTrJakyTGKt1PtEU/UXLlKfTWPZJuy3Jq0yDKI
RXn/OOdXU0TxuoDTMqKJMYcTp3bxNxfHWm2eluZ4WxtwPPvynM9rU0/TLi9sssZ7cL3h9UxeMEdQ
87qzo307pGdFaEKKjL1i1Vntfg4HOnhRftFHzt6oOwzllvzSt941jI/71OSRRaq5M0I7oJuwAQn6
VemNdVMXxyYz0LOR90cT/1+lKM6rpOy7//0/nkxlr14i/gcYqowz/aUWdipavYtVxST5tFkDzHiK
l4mG5syapjOnpXUUx1RaZmejkOIseTPv/wBPovhffgBSMfCT4JOxHRNR5wtlUNJ4bAv0JNyQ6T3X
dXKMmW87qrAJ5GRhTY31MzPM7J0I56XTeyvLxDi2KGUEhU0Uo7P6PtFH3M52a/scf5Kto4XFJqxm
DBTtHopM5ttupAQqp/xi7pgkrbxY73DpYr9sqS2Ss7kZSLtbjXQpqiq09qFHu3IEtwjJSt2ITv86
wRWg6TtfCDXZzR3EZ769O6PRj6j2nbipOILH1hwwuEU/PXO/db74Z7Xyv/23fhHH/JeBCy8znfFs
rLxSw/gxU2QSPbTxG3Mkv/OPOdL+5JJ2iSb9p/BlqYr/PD449ieK5HBEbLbvP8Uyf5TLDaZID30K
Aeku0yGsl39PkfwS2kwOHDbnZc1WCU75jSlSWw4Hzwc3lkpkpEvyC4PcxNP54vAQ206hFsumYGhx
boKXu28cLTpxdY4V0Hna8TPEv8cw09rvbmuUXwYBa9OWcSw2ZjdUNHdp+TqW4t23mqwOsqijteYm
+Tcrj8Td0+P9raH2/2PnhhWXIC8WUQ6h/INuLGfAv1++jx++PWS/jMk3/4Cfw9NlyWUpNmwcmyYO
jWWh/mN46p+Qsqqs0ot1GdHxv1dww/mkOnhx0RhyfGU4/nW4NZbuENhATWXcorFnNv2N4eku2q9n
41NZtNqottCH/Touzbyng5j18T4fnILeNXZT6D/EmvtuXdAYNbwSsodSujuxGKfU3nIOHLpisZJ2
n54O9QzAsnRB3a0dptlbSwlBsnnudFunhWf65HGU9bYl5zZfgSTzLos67S6cTDVHAlVQ7q4MZ6ZB
vEJ8RcZKLbVw05FXUa26JTTgUbpSqQNZVeZJh0b3kI/a8CDDqXys48xa3JppvauKsi2WiGRvwYh0
trofkIh/4eRABqxReeO0m9ReVSm35ViNu0oJ4TBMsZmuRa2lzSF17eSC86UV+WwrGk5A4v9Sd169
kSNZGv0rjXnYp6FAb7CYAYbJNPKplFQyL0TK0XvPX7+HMtWlKlV3b2ctoM23bqlCzGAweOPe754v
OW8w8cWGoGkxHgAdcCMDLl73vTQIs76Voxbm6hjTFkCbJUVtzRdvinCIFIAgAqwDi/T9pk+DNrO1
UGnvQ03oD6wwgZ3SIFbXJgPoAmjHuayFzRXO49qaFECyMRJecYgqLCQo+bhsxT4FDqUj6WmJYRCq
YNCgeHrvyIQ65qLl3E1mX278e7Q/3EchriaBkqy3tB1H3XiYC7ry1Lltfy4W3vgYdAmHbdfLi5tR
jtRTqxmIzxC04paQwE26NNSJ7dQ0Sb32Kc+fDGFIjcnqibnsBozsMooDryduabtLnDGELwXJD4DP
nSFeQt6jYGDpyJ7mAfjetan78h1oiGJZjjAKJRkuLrlRr0JJo0OHhYKaGPMkd63DUInqozD1UfAU
SpmujLAI8B1ICqtEZZ3Wt4kaCaWjqU316IHNuNDarEPHo9ZA4cxaMGeG25jHlAio8lAjiGOnprl+
GRVhZZ1qVgNwqx7ClI5fC6s4EvZxFhx3I5gbm7Nyps5DyEgKcp3ReMQ5wVUdPy4wjOCMlI9z6mNk
ewULnbtda2V+C4fOvwZWmNl6AiXnNIF+3MLchuHIZMRJt4LD2tQzJrZvZoGaBMwfajZzpvCHeifQ
Bn+jSaQ7mX3du04qxX0KkDwNB2Usu4+Rq9crFLWNdJ/DxkmQ/+pSC6zLHVlSvVZnC6NUfDBZsSwd
NRb1RtuNY3Pf77oKjpzfz4USio4jBgn/jYBNOJKEAH0ALePWrZqNI1Ikv9VJLfVgGsNuSC6BK6kP
MHaDm96LXNMuLdfInTQAwkvVTluEohCpM1VKu/3cNxAH+qFuiDZ+CzqgorSIzZmYRTW+IpbXLAZL
HHC7Ggfz0Wppe3KiyiJJbcQakpm+Ns7Exq32W72tQGolTX+O/Vx1Z5VadRXCJz1R+3FcaE1VZ07i
90hp0Ne1Z2jQqquuBPhZal12OI5SAVqcnPa8BwFOMrxFXQqvrQ5sIfMnizooTXO6iaHRj2GbXw1g
HA5TKdL8Od5otNaGsKFIzHk9FQ5XGZFjpRRtY7HLfKoyrQZ509DnepW199aIPzyZhsawZpRv6+M4
ioeNTgrdXGRulrvzWBv6JcVVbQkxUNynMo2aU+Y23pRWND5AcKNIK9ficMzZXDhuUJUeW+gJfeok
qrHpkjw4b1sBfVDc6tK+2GE0rVKU3AQwD08rT9bBkXcphiVZk15PmZF5O3b+onJdwOXg0wLqtd64
CKMuBslHFwFG6yJqv1E1w9s06LLTMC41qpveBGjv+30qa+NDQ6XHxNTczyQoiJli2JRQufdNlMOu
Vjsvv8mzPAJz5smUkug1Ab3YGyVIObG+5O6ARRMHTzpVkq6awbEthgMBICC4BbNSrGVmYiTkBvR1
UkpTSMa4cZjdUf7QL2q1YREWYoOAiwNHeIswNL9GGgDzrChKuOhyo9baQtVHGVh9FEYpvfMADik8
ivmXKpTCaCObWQIidlDYdDg1FY4ipKJ86IeD2DnkSpAKGUEt9DZNfpT55bhDV1+KAFexNMzLY28M
3MDuUmuIHGDc1klZGPFd73v+ky+U6BErEa2VXFYkvGLSlDgDR+YyLFw6BWG5GnN6/IGYe6kRrFTK
XgB1sqI/UNui921lcGMoP60+zrQ2TgDoZTWAt1DGg5maqedgZ9OvOwDSOCtR0F620LL3pZp8VWs0
MbpQWCr9Ar50eKSUkqDN5KxWOP4q/rLtT8umH2kPyKost8uqHY+GEGR/kyTpBMVVRZK9ehLeGcA9
5uDaDrs+6FAZxA3/CtRncZZnRnWlxGYHyJWIA1p4rZHdxYpsQr5CMvVqIzvgsZnAGST+QlutqxWY
hWVd4cuCGCy+ic3SOqz16fgb4fVr+6kVH/hKB+JbCkvQW0HlaqLNtpOyDwFKK6WNYvZnspRZNuii
8SHmbcCLOqgv4jQ2DzEB7mdD4poz8pX1JnWb9knl5bOk4KMcQA/YGmWnT0S9eDV2Chn5uqoulV5T
wN5r8On9GJEF7YfqYxFYbjtDDWWtG0lSFlHcNf0EBMwPUIUlc30IGg57EqVgJQhKvAGCsD8alaI+
wuxWdKzWjY5jjY18TnNFgdK8R8Q4Q/sO3KPWJViPePpJywpIQYhlbxHtjwGpavw9YnDfnXIE7jI8
HK1APWz8xiywB22qa1iallNpqXmPhxy8Iz1Vi1M1ic0NtVcDJUCNg5eau64t94L8YLFgHLeS0rMi
REtewOVV50nkqStRq/NLEXXesmu4/ZlV+NcJScQEcReWa3jUeaItGaFxkkJZvkc7QrYCrXI208s6
n1IO2mysi/qikKvqHoZsvtapZBynZTiQao9C76TSKvD3mQFoSRMDdKQx6CxiLtm4TUYlHGbZhKrS
VQBuNvlG75FWZ5+Eh6AchU1uJLMYviNij7yWeIGSB71p1cHgWFOY54KqtCIbgOvdGGIE9dkL2v5W
0H3hFjR7GdhhHZJpsUJ96Zu5cUoiQTmw+i564nrLNUS94c4aG5xYxnwAA9wHZZzbbWnWF9bQJQUi
Y+iujuIFWGXo5DPOTICOC2PQui8j+qaFUaTJFgIaoUaOcpEseuV2NU0JdQrbrVAQArPrHUmeV7M7
BG55FpQK8oSMOg4e7GPMTiVnfR3P84YunQMjFJps2eDU4O7n5UR2N61ejxcg86WTKs/VK9noWs+W
KzEaFugiWsnu8YrCJECmDh94xpjMwBxXtUONoURwgU+jMmvkQrdm7tCVN10dlKGDNa+YzYIxdo8D
vPwyR6t1f58VYo2zTA7qLa4dvNQ6aDwbSJjMf2U2KqXVJGxWcp/EX1TVLzZ5EUOlLTkPbcJBtZxW
ar2ZQG/SYVBpJvYRjfgYSIWJyFCrUnnOezdlA5QbjKojs9TOkbMivkZ+xVPXlZWfUtPGc9uRQEaq
a6pmLUl9ytgrI5bRdkeRCh8KYu8koOZVMdk4VrlLP0TiebMe+thSl2pzE8dyXjij1ZmjnVmx+hQm
gqU5UNSkS0sThm1gCuKDacZNs8q6kTc5Xlg1Pop9SIm4aIo+n8VhmKPXr/2Zr8bek+xlwaYesdIa
rFwKFsSYI3xNM5iPRlaeNWaKZ7iBg6aUVqa+GIjaQkftUSxYPpUcU2yQFet65W6trpA3YkqIgRLb
B+xWJpYWz/tcx3XG9UDHovEdidGact8a+eI2mKNsIbhpPy9B4JW2ynvZYWU3EpR+MdsqsMtk7JK9
eO62UxdwLvfrTIzzYQYDqpNtZEvICFhV8sxNCn/tgnXcVyITcwoxgaw76JWB5WQrF5j8KZNKxWBI
7xKLLa4JYVj+Je8Ms3IKy42fspg2hFLBj4VQJ9KdGLcBR8BEwDGanptc9sKqVkq0yK6SezMXTilE
UQ8Fh5fW9bwZEYm4eRBptiZ6+daPhfIwgllMgA+ueSXUkvU0qIY7LNGVkBwjOSxctELLKMC6UQMb
8Dt5tUu6vKTW4x5krOn7IbYImkdVwgFU7NC8Kwi7D003S/fzWqQ1pMfeeykKVTOjpQ0mO++QuVdi
yKrLPsDUNDTGfTVEoY/mpplbGQzTZqgahPa1eoBcXrwmDsAaMrJSnI4DZBJaHQPZ7dzRRT5VxDBw
vcDpaUFCPzg1GyQ00OJvTk3UTgsxODPoqp1LwOmQX2FacigmMuGUFrlzOPh3xKnWUuSZnGdNXc3R
h3i3OATVdwMdU8iS4UJjzy5Ht16VGWcg06qejvIkPOgyIV6OQpLMBq/uL5AErgd4yDdUa/0zLSh5
LuWe9gxX1/oDs2i7lZrH3qGu5xHzrgfofmLEelhEQByJRPmqKEfoPxhU6VOEnuBIIcIVs8EhUIOq
vZBoFgz4ncYWswoIS+cRD0513KVxwyJC6dOUuHDbsoDrheMpI2yprCGIFpMgu8gwiF0QwulrAKnq
uTpmyj76OoHeIyQtHa4GCJZCvb0ohBwxBzuvvI/3sTk3+ta/4NFzb3xdHtna3CZnewTVRTm5tfD4
SMXkJAX8eqC4vr6mBqyXdmGaCPrgBUXHmqDAGw98SOzy2Ju2m4YhPUGFNziaiA2pL4KXwytoqBy3
CevzQY6DyyZu2rUlgI/n2ZXWkl9ajzTZV4vSCt3E1mmMEdCvqtKVTJPDcSxF4b5W6CFaGRGFmogP
wyyp2a+CppHh8phJuB+nDUrtNEmoMRcJ/gUCOs1czx1sXPpDIebLRgaD2K6QUlivvUyfa7HSXJW8
6nz+WhEvoP8yJnLQc1eOzYvabxB3Dk1OwwkQXn1BZy4+CorcH2do0Sfju47sOxqy9EIC27zQsWRZ
Z6r8ZHAY5K0M7rRy+kaojwa1NyipqLTqRJGZbuJe7b7ovJS5l2ORmQsavOoHuLDD7J8czuPcxYRh
peAvY9dx2fcOIiGo+ePga6cjr5TGiVFfVv835cH/R/JvymHEHwDGZHWqrIFi+ZMa4EO5fa4BnmxJ
cf+22raPcfDbf6ai4M/Kgx/+idcsuLJHPh2O1MShI+ksUat7TTNOlUJ045qhPGtovlWNkwZXyTxa
/IDLJgH6NQ0ui3ukq3XG4+tMQ/6vVOPS916gr6VCFrWkq7KG1/r7fCPHpS709FGdu90lLo/H1oW0
wBJWmRHlBS4eXtTAFmK1US7R9VnYY6EsK4JFkFy5fe2AEZmZ2MGLUXJLRA8IfQXRwsa+0jCxQyKo
cKtk3zfvhp7sTY5yvAmumu6WUGgukMNDeHuu5KBx5OFU8cuFIuAx91T2s3jl6hetfOI9+LRSpNoR
Bk522h3TrgQW5olkFXbOMk1fSO0A7oZ1gsmFdML26AydMIvhSSVTKAgrmh4+pJ7CksenXKCB9qbI
+KT3bwnKiPC7O9FKUcuJZ4AyfIdQz7Q1hS6bysCLIb2v41PdbNlh2ggHgxB7XnZPeON2Sd3JkNdS
GJ578bivKOVCHOSVoCYHkajHMz05UnpUD4SXp1UD9afwSgdBHjkOcR2De+lzOpVgED1qIO1naaHe
iAgxuE3zNvPmmQX23e0WahUtBgT9JRLYEJe0OKqO8WRa14CSSI7cR4ZO1wnXiuO5ZueSjC5iuMyE
cSEn1txDpGSHpK3tqeBBCoFRseZbewk9vIVV0UZnBidFhbao/xPqDOe0dznsl4cCIgwt89TJ6WH+
bm1FrVj1QSZY835MLstayLBvqtZ9q63YSeewVwonNvSDOkrpwTnVkn6pSephnaAWHUSlRViOwtrF
dFSnlSkSxEXQdAuQ/K7duMpaaTM0GNq5ompT1xZBlBIcFumh2KjLMk8PpYHCtTnnxQXhfDzTYn9l
GghDJOuk5hbmQ/CkltpGi24EptllFw9KgDIhBmCYExK3OkU3qYmqI9MyHLlH6V8Kq3wU16VWLlpF
XQ+idaSr3nFPi4DVJ8vEry/CHEdbSUcEcqBKtzoZSADtB4U+nojAUUiAeYVt4CxiW6zKaEgXeUth
lUaAIl4KLke1xLxL6mEVxxBaO8DyBDw4gzTj0djXc3z2tuAzF3QU2TTm4TX2fPSThgO2iytZ9k7C
9EIuy2O89VaV1F2k/e0Yav0hgvAM23PJuClcBbE1sigBK1k/l1DFsEQ6XV1IurUi0/sg9lxji02d
NzSuTaSnORbx4GHRURXQx9tvSjQf1Lll6izfVDpeVolClZtWd0qClAvf70BjBsqj7FKEoVn06KHX
dpk+t5RuC85ZOHseSEa5KdzoZGzouapKEqP9SRDgUxhVOKQUxlGkWaETVvl+OVqnvpywd9WbyrRS
x6+jdei3T7mW/snqpkT03XWj+yCHSVM9nXLULM3veuorDmlUR+g3KIwSdLKsHLgRF4wDCn6YNE/H
Gik1n4wM+2Lu6SshYZMqpAZrmEVPYqXwSQcaAln8sujGWW4YrFlPRkIXoN7DeVvW4xPan8/ZWJdK
3K+DsDnHve9yVCayvvzgaahqUSK7ilk7GaJ02w2o6pR6nZF5NdkaW/lJJL2By1ktHJEHpLA55tiY
5t3Gb9t1ZzaHue56pCPSY7/FslfXrdvCGCVbidoLPJlPsYgc7UbLn1Ih9Oeakl90tfAEADuemYH+
pAvxeaWH11CZliUQuoUmPeVkhHzUhVbKFXjFfolEeDTJzvraly6RllBaaJQp7zpf2B8CrJuSbl5J
KCu6mdjCAYgwUYKlT08HnUz9PNHqY1EI1uDHQ5uOTkTU1krANML2m+YKZcdlIZJESNXrMSouvaA/
hVQ9Ou10aKFvGG7ZrPDElUb/kuZ3K9Gja7IO710xP4/9+qCRFYeDCrUjDf2aufZScT/Lu3Wnmg4B
4HkiyZxXsONqRGtuSRgAetrC88UFt/4I/755h2uV3gdXpKFX5AbnNInMNHLJ2VGNIR60wUVtxRh0
BLZUXYfj+aRoiQLT8ZtDK4/2w9S9KpnC5cAhh9qEtODQvTQjvPSmM32p1E80Bc/6Wl83ouoUZXhT
0EJiW1WYrmQZvOCo0DRJ1r++ChPjLPOUkqizwACEYoyVt2sOzMhH6R0V5Cd09PuuYF2pZE1dIXtA
frHImzGd1BVHKY8hB65sXRfRSh4pLmRI6Dp9E3nhoSqjMh9d3S5GDYU5IhBXqB0ra3B57xzXg94Q
R9eh3CH47ldJ46PhoEyB+UFyqfjptVdpR32pfAH3R7VEv9bG4qJPmnrOqt4vXONplJVDt/H1eVch
oI+lyYeGBoqG/i8H8Wc819TxKPJ4a+mYbhWEF0YpbtWKc53clZtMGbZRgTIwauprcqo+Hl06qRhr
WJdqfdmO5kFr5GR+RdLv0X4ka190A915LfVIW8MLqdKvG7k5FPv+LqGXxRbS2JFiZSV0vdOL4pou
MyfS3C9JjUtZicGjam1ofT/2opuR432GdNJy/ZOqDc5oz5oTpX+hFPo0BrgwMWN9b533g3IlF8Ey
q8f9Uio2LjZVkflkjeJtTwUPpeNCaqz7UJWdIIHZ7mnaxrUeEw6NBh3HwklpnuTSiaacps0GpeO6
FBIknzQlKTQhyXYdmpcJLpgRUUc24h9JE0ubU5kMH2khRljD+ae6NqyLjmRy0KuY5jxRK3Qk+abx
zg0vWepmSd/4mUDuwqu6TdbILBfhOBQ3vRxMlaMj0Y1tY8B1jXdUgBSyNBaamsyjADFvCO5dP5W6
e0vLZ4mhXNcNuZmB5zqSr0FQJD2mx/GZ6DWBzV55VbgYkTUIWL3grqumtqon/DTQ3lp3vaLECyyG
7+hlgMsIrSKQHtouRERt+RztMssZ6AajnNI5FHzpZ8jM/ZAMq41DH21GXvIlGPCe6OVBfRBKWvpN
mFBUUcxFl42HWple+F5hOGMoXViRcJMNwxUGeM99XKOLM0ubUzNWaATbJ8WIK0hspnND59AFz/E+
a8alORorakdTsbGciSbhlOdTMFPpWyxF/HnplU7CblvrhMOwLfTOlWYN3rajbtwlLaCgzn+km/4C
v498VoTyKgwHz8kqQhOMdaO5O5mYyoILYIL8O0WwHA4LgfpRlitPmHHNQmnp1fqBquIkn5XH6GnZ
fdVjv9BQj9dLEw0UjjAKxsYqRkVqpwkO9f7AoVgqzCrVqudxhD3NP/2Rk67REKblmrWO5Kmjz2wu
AjG5LkcPqW3mR6wGd6P40gFzE8xhRrW0iiO8ygyjngGnbWwRwzdbTfTz5+jgFyhfdtBOvf71D53Z
v1qTTz991uZdZD/Yt/+lX3qTf3w80DurdxZMWpcYx3tBlr7TVE0x9TvBy/MlPdvM/9EI8bYO6ubh
8V//kNGlaDLHRG3qyZg+//gtzlLv9ceGNQlPdYODHxgiPi8YpG9m6Gdz8Mdfb/NIq0H9x7/z7gts
H5IgnZTqZXBfv5sCNKymrE5H4L8yEd+N881EKHsIGTlTm68TwWnkm4kwtT1NR24kkw18/hCm8vc+
00TQ1L3jHEjanqFpmmSCI3/5vJsDFoOla2RJYF8/f14W3yeaA5lQ+y8+ET9fCOKehqwMUC7M3OfP
u0kw1T1VNlFeiUgDpw8ar8+1EADJk0Ta7WHQ9nQeecS4YMGmDymx9w8DOSckIpOy/HN9eTJYE6Jw
t29v7aEjlVD3vfvWyFIVFZ4lXWUvk/IJ90JZ+l4B+ZMXwk+Xv6QivhVVAKSctqfP+1vPJICCtFgY
r9vk59sDyKbuvAfoexoWz7KC1dwHe4Ch7E1dExOQ/GWOPt0eYMC5lCc7hN0eBHkPPh6+EW+z8F1w
IO1p8MvBk0Ahff58ut3gNTjY9aGQpT2Z/CSWDx8+FKZM0h1OM92wn28GsKjYcRlI4p7KGx8UNZYy
r/f5m7cBW4IqsgZUVPfPn883CZMWe8dJkBVU3zzwADxfvuV3+6K5NxlA0aT1Okefbl+k00ve9c0o
WXsqj8DUlvHhJPByEE1I5a/x4dTc/bnCA3YqcdeXA50mUJ6JgieO8LfPgbbHI4AbBT1Zz59PtwQ4
vegvtwSil/eYfT16/nhg/Hl8IO2JEtaSpOPff3uTXcCYGvhfnrRPdCrgcnE2IGLZcQuQjD2e/YlN
8N1Xt/YoTExvh9d1z48/17JXqAi/XNTfv/GyDo+MLj8AZx89+/TLQHwgl/B2fv50q59l8Jwp2HUi
eP7JA9B3RLXj+fPDauAhwIH1NVHw+TZBepqkXbcBXoccgpEnGO83QdPYswx2WUhzL5//xSvgL2wZ
XzNr2JTHD8+Jt+Cxet6+XlJKf/oLbzmnHwd4zTftP0zNtsrX9qznX5yax1+GfvzaTP7vd3vkcyro
mx++pYa+/eevX/DHP/3hRb39z1XwWG7Le394/rrD62VOdMV//QPZiY8cZV1uHx4r/11e7Dkd9PsF
/esf7y73m63wD8evqvdY86nx7O3PfNhR//XA8UfD2oG/Ld+GmSb8JWex69WutuWwTbffDvyaD9h5
5CDZ3oPE+XCmaX6muLvrnzjYJknz239tk/y/fzvcVj51gbdBn5ckCVq21F3/yuG2TMlcR+8nCe+X
X3BXD1mn8XcDP58+dr3oo21U+duH7vExf5uB5ymZeizf/sffX4zH2wd/+PgZejk37Hr5pw8Bl/92
odOVv+Ypdx143Tw09/5jWQ7vBsc4Rnr7H39/WtZNGm7v3sZ5vuqX4HnXq95swy367e27SsakgfsF
y/s8iKLgnQ8DupEpIt31oi+2SRD/drJ9aN7GmmbkNaDedfDLukZJ+MEm/hq37Tr+1WNV/2Y/pt42
fnf1L3HArqMfb9nM2bDq93zc1/PmrqMvm5DR35V8via3dh47e/dUTuPq8i/Yynkrf5WCngT32R13
d7+KoSJU384/aVQoML9g1f+nbNKfv57Q+UvP4rpdp+uPXU6+xkV/L9IASZr/nLC84+DO9iPR7rf3
gjmavIx/wc2YZMHTrf5udFS+U7P+zvdgm07z9DbQ82uQTDSD/4JN7s+wf7vehcfYD368cvUXPHE/
lV5zXydeyS94H/4p1WTH2Zn5/raug+oHbsrvOexdF8/zewYExver8/eD8a5/4YBXwU/Hp3qw6/gX
jzxa3vcx/u/5nV3H/6uIkB3v9cf70d9pIvjDC/novPlVs/DjKfRNlPHRP3t/xJ5+4z5+3Jb//h8A
AAD//w==</cx:binary>
              </cx:geoCache>
            </cx:geography>
          </cx:layoutPr>
          <cx:valueColors>
            <cx:minColor>
              <a:schemeClr val="bg2">
                <a:lumMod val="50000"/>
              </a:schemeClr>
            </cx:minColor>
            <cx:midColor>
              <a:schemeClr val="accent2">
                <a:lumMod val="60000"/>
                <a:lumOff val="40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strDim>
      <cx:numDim type="colorVal">
        <cx:f>_xlchart.v5.8</cx:f>
      </cx:numDim>
    </cx:data>
  </cx:chartData>
  <cx:chart>
    <cx:title pos="t" align="ctr" overlay="0">
      <cx:tx>
        <cx:rich>
          <a:bodyPr spcFirstLastPara="1" vertOverflow="ellipsis" horzOverflow="overflow" wrap="square" lIns="0" tIns="0" rIns="0" bIns="0" anchor="ctr" anchorCtr="1"/>
          <a:lstStyle/>
          <a:p>
            <a:pPr algn="ctr" rtl="0">
              <a:defRPr/>
            </a:pPr>
            <a:r>
              <a:rPr lang="en-IN" b="1"/>
              <a:t>Sales Percentage Distribution by State in India</a:t>
            </a:r>
            <a:endParaRPr lang="en-US" sz="1400" b="1"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14FDE190-B730-4241-8B11-71526B426CD0}">
          <cx:tx>
            <cx:txData>
              <cx:f>_xlchart.v5.7</cx:f>
              <cx:v>Sales %</cx:v>
            </cx:txData>
          </cx:tx>
          <cx:dataLabels>
            <cx:visibility seriesName="0" categoryName="0" value="1"/>
            <cx:separator>, </cx:separator>
          </cx:dataLabels>
          <cx:dataId val="0"/>
          <cx:layoutPr>
            <cx:regionLabelLayout val="showAll"/>
            <cx:geography cultureLanguage="en-US" cultureRegion="IN" attribution="Powered by Bing">
              <cx:geoCache provider="{E9337A44-BEBE-4D9F-B70C-5C5E7DAFC167}">
                <cx:binary>1H1Zc9w4svVf6fDzRzX2ZWL6RgyrSpTkTV663e4XhmzLJLiTILj9+pvlpa+EkSwPrm/E53pxWCyC
yUycXJAHqH++X/7xvrq+Gn5Z6qqx/3i//PYoH8fuH7/+at/n1/WVPanN+6G17cfx5H1b/9p+/Gje
X//6YbiaTZP9ShBmv77Pr4bxenn0X/+E0bLr9kn7/mo0bfPCXQ/ry2vrqtF+49qdl365+lCbZm/s
OJj3I/7t0ePr4aq6evTLdTOacX29dte/Pbr1nUe//OqP9G9P/aUCwUb3Ae7F6IQxrTF89OfPo1+q
tsm+XJbihCFFBMMCffqQr49+dlXD7Q+L80mYqw8fhmtr4W0+/fs/990SHf785NEv71vXjEeFZaC7
3x6dNx8MvK+x7e7zhV17lPv82acX/fW2qv/rn94f4NW9v9ywhq+nhy79mzH+1XzIh6tfLoerD9c2
/6qZH2AUfiI551hpdKdR9IkWnGGuwXLHD/366M9G+X6x7jaOf79npH9d/lRGig3g8quC/ve2IfxE
SK045vQzIvAtwCi4jLQQTHtIeVCMu23x5TbPBPHLn8oEiSuuhqvxBxqBnAhNhMbyMwC0vmUEiU+4
loiC4/py/eujPwPkO+S52xp/3+jZI7n4qeyxy/OrcTQ2uxp+oNci+IQIoZjm5E5kkBPEMJEcecj4
XmnuNsntuz277F7/VHY5uxrWq+YHRneiT7BWWDN+Gx/ihDJEGGLqs6XEbXx8hxx3G+PvGz07nP1c
/uoCIkaZXzUfvqrlB4QNeiK4wEQr+tklqVsWgbDBIcmiRKjPl9nXR3/2WN8l0d02uXGrZ5WLs58K
HY+vhuZqvCp/ID4wO5EYMcLYnS4Lsl8MwR5C/RejeYnWd0l0t1Vu3OpZ5fG/fiqrPL36kK//Bzkw
oSecKgx58BcfdTvPkuqEKKUFpV/qFs803y/W3fbx7/eM9PTnyoGfXoFHu7L5CNXKV8fyv/dpWJ8w
iPWKcn1XwD+iBylNyZcqRUMQ+ly2fvZpN4T6euEume6zz99v9Oh2Xfbbo6c/l197/sHY/Ac6NYJO
OKaIMbDL58/tUMNOGFGcUfTFap5ZHhbnbot8vc9DyvOfK/Rfuqa4evet+fifra9QdKIYgVKdyFtW
kPwE1lQU2OBLCeP5r4fluNsKX+/zrHAZ/1RB5eVVcWVHyMB+nCGIOOGKUULV15rxtj3oieIIE4g4
n32Zh4rvkuhuk9y41bPKy5+rbHx9VZvql2dXH9yPMwvGJwgLjJC6nRBDfGdIIoI44OZm1Pg+Ie62
xM17PVO8hvXEn2jl8fV1ddVkP7RWxPIEMi3BNfYsoU8Q0sey/ksch8u3DPI9otxjj/+51TdH8lOZ
4/dxhN7BD18HBp+lCYWyEfDx6XM7B1YQ6IWgnHytKb0Y8t1S3W0d73bPQr//XBnwp5e5+sFFPQR3
KNkRrHp9WWf8N+SA/6JQ83/Jw7yY8p0yfcM6X1/It83jnwo9b67t+Et8Df6s+upa7ioE/rPEC+pH
SHIxR/J24qXkiZawLsy+lPR+VfKdwtxtlFs3e0Z58/93CnZ38Pvs6D9b49Y3/sM2IyEn4Kc4Uvyr
2m9nX/qECiokNFY+OzpvQfJLE/B+ae42x5fbbgn+f9xRvL/b+HcXdg+LWIdP7dsbDcdvX/30etBS
9m79EofvNM9nXZ1/gBYvhrjwd1P4OMSt+H1Lt39//xry798eaQlVCicaanzCseYUAtAMaP3tkVCw
sgx/UgiKf0XQ8UrTDmP+2yMqTwB0kEgIJDSFIhTWMm3rjpfEiRQIkKckkVD+aGiSfX21y7Zas7b5
Ww9f/v9L4+rL1jSj/e0RjNN9/tZRzIhgJpmE0gper3t/9RIa8fAl/P80MZOw1SIPI8+rPN62dX2T
E7F8bhl/7hj/B8OT28MXMirXeWnkIR/6YXg5iw1lr7Nlaz/eUPMd48OcvlN80Nwt8eutVK5MxUET
brcXHa41inNacBwjhmoSM9qP6em3H3afrtDth1mwUTFnjTgslioaK0SzIW5Xof769vjgVO96GQWN
uJsvI3WPukKv4uBwx55iPLP61YwKJJ6samyWJJKbGOJ67buX337gPS90LBtuPrBTqJvk8YFTpeVy
0eYudTtmXW4O337AUfI7Zpc6vumN2aXMNqPRUX6YSyvnC7HSlOy60pL8CS/zgjzFrnTlrrd9s8oY
VQz3p6jJp+Hs28+/5wW5p9FqoAKvSyGTIermJBsxq+KMquzDt4fHR8vf9X7HaXnj/TpZ25LblR9c
lk39ThGVSIo/diXt5zLus3mqY7fK6Ek7Z7g8ONK2qomjTJEa2Bt/+5nLz8/6DvwqSItuSlBlaz1V
fAYNK8J3dGg/Sj6bMPWpo1pvvF4LjmBW68gP62rln6hd2zidXPE8THTP9VSqMMLSgR9Kasw1AsLQ
kyYypduFDe+5njaaedfnnB+qUU5/4Lln8ZJuMsyxKc/xDNVcdB3p+WFso207oCWahr3o2lYGiu85
G7JkWK1VAc6mZa7YrUIsLO57QOr+2/q5x3UKD5u1nmZeuEwmdWX79KWs6979QftNo4sxyrV8ASGG
ivNvP+weIEoPiKRYo6a1XZQ07SrFpYVV3PGPehyjj2Hje57MKuTQvHCVbC2uD2vGoiFeTGmHB6xx
hNMdQD/mwTeRoNuSVY6sadJGaqtP5wF306GaV2z2vcmZDnyM508oa1M1d5FMxtGR8awRbYMOW4Or
5dCZcV7CcC09p9G3U5/SpVZJR8rtdTms+fNGCv3627a4T1ee15jLReEZUp2ERIs5VHaQ9EnG1rZ/
U3JVLg+o6r4ZRW9bJFdZVyrZqWSo2Hoe1Rt6rjM8VFA5BPhV6XuP1KwIlCMSJ3uyxKhY2Fuxtd0h
bHjPfbhJtlIhIZKpAguMVVYfmItkFyi95zycoc1arYVKmJ1KsMGqlii2aDVb2AOEh+dSR7zXC2hf
47pvzjvMm/kwFHKbL4MUJDxAS7JSi6NFJNrm5g+prL1cTNavgfJ7QJPrQKGjw2XSUTaas3Gji47z
sp5RGMSEB7HFrL0YySCT0mYdO7c1mVRcODY8FJuPirjDIwkPZWtWZKiewcR9unbDvsiolJd1tE3i
IhvTujwsGVmbP6ta0b9ck83NA578vpxHeMCrliyV7TaDK6xU1V3kkU0lFA6lhqxRjXPBxrgZi23a
mVx09Wm5bJncCzbT9tWERuECFewBdE1FJFUZpUktI7enZpaJkhV9YH7gIxDvUq8HUD6Ni+lJrxOK
tqE9bDidxgNPt6066zSV6/PM1u3HLmJzfcY21fBnC6WkeUqkUsWfqiScPyDKPY5OeFhWTcG7djYs
6WRq6U5s+rpblrkP86PcA5rDg1BFkbEk6xb1lkP4eWZRVIf5uWMD4mbc7GnWFFEkdcIrqGR2Dqt6
i50ZVvvANLgHBtwDsjX9yskyqGRc55ScKzYM6N3SYYBETnLUxo1xXR2TTXTZ+67eLAnUmwdwOjcV
WHkQiVBp7eKuJ7aOV8eiQBfLPYBvbCt7JwZ5cD3HB7FO2X4TbbQP8q/cQ7FINWqKftkS67Ix2RpZ
xGLoigecxD1zlnvghB5VHi2QSyYFMfWOjLjYp2tLAieVh00oS1qFTbslBOrGGOX4TZOxhzK9+0T3
4IZF17ClyrYkk+v41K0NgvjZ57gImzfMi5x54caODuuWRGmtz8m0lPuUKpYEmZV5aKbdxLuxhNHH
lLDdTKWNbY1NoOwemlVDNjVJMGs0knxXUjfFopQszNExD8oFigY0p3ZLemyqU6ubbDdxtp1+WzNH
XN7h0I8szpueqEl5vm04mpM54tdQF5bTKRvLrknGWYrAN/AgSyc5NUWZzgkF4L7UY1scMGvLsHqZ
eZAdG8hV5k3MScu4OFeau32xNoHuhnmQxWNdpWorXJLZij02VS2fdksVKLqHWIikaVliOiZ9W6R4
N3BidzJfyjzMmzEPtDzNbBltsA7TNWa5KMdsfOLStAoDFfUgC+uj0YRdMZ4OLpvtKzojVT3ngxJ5
2LyhHmpLbKY+m8gCOZvbdmXH3656bR6Y+Pc4NOqBlhdRyZRKp0Nf5Tim1pG419oFiu6BlnYFI2mh
JtB89HYgkIA1eknDzEo9zJbdNkSRFV9EZ6QnMZ9EqOg+WrlKncrxdNAzLBqT4+g2XDEeWks0dWll
YfSl0PnOqdLFQpAiUO0eWnPGVQuEDxidkevesOo0M1ng0tOxHXHTVZawr0+ZDAbXm6uTSuoBSiOx
hOUG1MPqMlKZVms5HfiYzvGCJxLjLh3DQhTxsFrnHWlaityhmbYmnnNz7YoNh2mdeDi12zB2bT67
Q13mLBaMv40mSwIH93CKUj7QNY/Gg+xRs7eLubJus4GDezDtrV4KyITdoRA6j0VhqtgNRAaO7uFU
0iLKTKRBdO3wUwvtkctUZhUwtgKWYoiH08Ux0jAYOdkw7CqNt0YJvo/GSNnAOeNBlfSLrl2XTcnK
6maII9rxpJvJ+D5MfnIbTtikZGiXGiJraqsLXVi8t2WxHsJG98DqhrSj2cpdMmr6Fy7IC8voi7Ch
faTatajXNRoTk0fPwD2+XYkMXF/DHk61MbXEjRyTYs7V3uX8dVumbZhBjySsmw6sKW00aOVcEpnR
7KpCPpGkR2GTHXs4hfbt3NlFRYemWj6YFb8hvAYOScBMxx5KlZmzCOL1msCwdow3YnMRr5ZmYa4X
ezidMu7ykg1jAhwb9CcbwQ/E1mw4LNPAHlBdXxFUpa1L6nbY9u0i3+WmSwPV7oE0VaaXkxlcwtdh
3dV1B6KXD3VejxLeURxgD6K6Ecx0UT0m0JXXT5XN8NMqSrs3YWb1IEpGMg6wJx2mY57mMa3nP6Uy
gSb1MLqxVhdpXrpk4BONsVreVr26DJIbeRhlM1tmQ2HsqLCvmVufcmafhg3tIbSd0zQbaTYeUBpF
u6hIn5gNBa4PIA+hGHed3CISHWB38fN6lW/VsFZhrgV5EI1yyNOHFnRS5c2LNmtP0zoP8+TIQyfr
5pUusOh9aLfpbJjJY8bDIijygNmtfBRtB7WdqLMnql2SZkjD+qDIg6WpxiV3DoTu6t+3ye0K+UfY
DPEgWeli6LYSjMjy8t2w6BdqE2F+Cnl4dP1ULussxmS1BX69rSNJCkftPkxwD5G0SZemMHpMbAS9
ftKUZzrVf4aMDRzi24GtrIzlsAkvOnAD2W2ExBXTNCywMe1hEiZ231cIQnJuxBJzy6K91nIKAg7T
HiiVneTI+BQdevFqaPcKmBhhOvEQmWd5z/p8HROngG0xU9vFuBevwwb3MDlDg3xdm9QecN6dzRU0
33tajEEzhR25XTfTlME5VEYVDK4qfkld996wdQjUiodL2MW8ol5pexhqeslh7MVNoWN70MSzkZQu
GJaNCUVPnMqKi54tIlArHjpzy6YK8lmYKHwT8YaK3yuRByVYTHvYXLRjc6kB+Qtdx2KHWCraPYEM
yAS5FuZTuLq5ZinwjcYkY91VNE9voPnwe9BU9MlaE6VoEBT04lzG970rTQyHNsigPIL5TK0hnySs
Ry8g+LJcuhZdLFMfiFDlIbSoJWIypzZRJX1aAeHwoKQkgRr3EOqyAbiRbhoT1FUvWFTtiiEPSlKY
T38aeNSsGa1tQggnu7nGww6z4mOYOT2ArtBRsKoeLTAAxNvMLhdG8ldhQ3v4XIYxLRWJhmTF1RxX
rexPm7oIoy4wn/nU8rnRE/BrEmghbftma59JasP68nCkwm2X6DpiyxzPQ9ICP6WKrRuix9GE1pdB
mvFpSHNEwSsyBxad1g8WMrjFqndhQ3vRc4TAk3eitUkpspdL152jug6bhz75aEpVKYqKDck29flh
mjOyj6rmfZjcHjjNxlI7LKVNdN7tSrY+q9VDaecRgv9eVTGfZjRHsB48dXJI8nriLh6kKJ72olvi
uSBu3YXJ7wVRXjZLU7Z8SCpD/6py9ibqytdhQ3sQXYCSWAmZDoD/yZ5NdsAxnlhYq475DKOM5NwM
lIDgDL+pp6iJWdT9ESa5H0OXvisHlNuEE8Pmw0bdyuJGVXkZFqSlh1OWZ5lyqoIpuUQvTE1emz6s
Fmc+tagyvIeCGYZOV/1iROZ5SkVQG4r5pKJKrWndT+uQ0LQmSaTI+AJnswmi4jKfUEnkhPhkYCam
aFvjdegTygIZXUx4MK2XNBoXmw9JM3UoRpM87ecsbHWY+WSlcWDOMQ0qB/f4eFrJ44ovYRjyaUp6
zipX9NmQyDRrYrmtj/VgwvpmzKciaZglaCHlkOB2uqS4fzKgMVBuL4YOBroTYo76xAr1xuDhRVX2
YUWc8MCZLqwus64YEgGaiTWwxON+rVWYP/TpQiMt+qhodQ99m7zfDaR84SIdloL6dHqEoM5qOOqT
zNC6iGdYqDg4FIkwxfhUpKLQQBsrVsCNXuudckK8rAzawizqU5GmgosUyHB9sumB7LBlzyCShnXP
of/u5S1Ro1q+tDBdWs1QCb52LW0eKz2VQWs4jHt5LvBnkc6WBnSf5bPcNbB4lqQp68P6CMynG62l
c2qo0y5RkS373TR39Uen5RxYNPqEI1wTxGYddcmQr3ZfZ6KIQUP8NCjg+YQjKZdFoQl1iasE2SEB
xG8K1W8cNrqH2LGCXSSWNl1imczGGG+kvCrXpckCx/ei6WIGMcwL6KbNizY2Y/37UuGwmOfzjSrS
znUkHei9Ud3ZapE9nas2PwvSjM83muhE166au6RI+fYGtWl2xqTqyjDFMG/RiIKf5GQFs+om7e2p
dIqymKet6AMf4OEWmnFl23QTaJ7a+XwY1O95X4WtzTOfciTLmgAJeOgSycZXJrMv5nJ8FaZ3dtvf
ZOk606rK+kQ2+q+mnXGcwxk2gUrx8t4elsxV5OouoUOh/pLQVDhzZT0FThlyW/QRRcu6Ud4mgFQd
C6C+xNEayUOYYjyoDmsEPfoKRufT6mKOu4uyeYjF9Cm7vaOg8WlGvVmAXqdIm0yizNIYusUFOBtp
lnKX1Torz+punV+52lbn1NJIJGOe9/w1bHGT/SUcCmGHV1rW4qyEvmR7VpQNE7GsDCzGZ0uv0Bxv
rOiH3+eeRG6H1r4pr9o8j/qdgMSS7DGHtfaD7Nzi9hWGVbKdgC71cu76SBUJkUvOztO2mNcdRrCa
8GcEzN71FNPCyj2VC4w5V2bcTrNe5xZ225HNndaELNveTjVt/lokY+nlyERUvLOY932iNqKnZFjg
fffduPFDgSaudo0kuNyJVWbuLMNtpp8I1cDGLdRv5BVReo4nIobzzthhS1Cr1Xo619XE9tPAMn6Y
5MxgCbvKJ7bLqq5uIZ/Vet2pwVAZ160Z8OO5SQt9XlE8smQDbc87TsvpfNui+llZQW2dAAO0kHGR
Dun2qsJFK8OyEJ/90jdmBH67bhMNi20xJ8WTfMvCdq3AuVG3Jz+CV+NMdW2ytl1a71s0F8nSIxOY
/flUtXphTpSOtongeQtLVlFMMqrD/IJPU6MsXSELrrokF/V1yspXqTSBSvcc/QRtpKUiIDd3aWJ1
dZFyHLayST0Xzyeg1WBY/kqI1kucRrqMdYXbQJ14admAMipK6DgmGSmKeCn7j6IYwjJW6jn5Avbm
To1EbeJW1z2D7V/mrKVjHeaHqeflc2GQa4iwSTaU7AmD5Bv2FbjxbZAfpp6XH+psmqZuapNSZe6P
QfUbdCIaNYap3ad54cbgLaJgVJHVfDkQ27gtlhEv+32Q/D7Va6z7OY3ysU2gUfVx7tgFj2zYlgt2
PM3sZt+nc/Mw9atskxxp4JGNVi7VjuqCfAyT3ZvxE+83OjnSJVWvNxXLtqfQY1eEhHExGPEm/dw1
FUZLBgkCnOUfOzkXB2NMYILg8706OafFlkEIhx7NsANGmdh10YySMOV4035GsJeZm6aFnahVdSHo
xMdY9IMI4/cz4k18WzQZEJla8GSNkxd5Q9FfUNOuYUvBxEtv5FL3W20hX4WlrOU8ZalLJBpl4KT3
ohOhldPm6OALU2c7O/dZ7Ma6DsOsT/nCA17cAnVyEq0Nvc6BbX691a4OY34yn/TFCW2KvCi7hAs5
ReelbvAOpfPMH+gd3rPxjfnEL9gPmqaiUk2yVZgOr7vSTO0ulQ3p9rNto9ewI+xZFOmq2EMWV+pd
pqEYPc0jztsw6/v8MNhIK5ArIP+c1z5Xu6gu4ACKOm+66jQIHD5BTCC6Qc1y9EzpiNPHtcng7IS1
X0e0C3uAF9I25AbYkkqaBM6iNWW8zMXM4qJkU2COcjyu5aZvFXarh4bAA1ZHgLa8uTfA3n8fJrwH
7Wqs11G7rUm6obG7JaMft5GHCu4hO+s3bG0p62RC7LQi5QUhNmwJ4NOEvnGMQx1FKJvhBJFkZJPd
lRGDVsO8vQxSik8SG/NqyPA8NUnqBnVwOcnimpvAUInUbXPOEn7XpAGLJmZYond1MdP3QwThJkx2
LxDbgjUta3CdQLryTE7b46rPHjjL5Tih7ygVfZ5YtkCfUQxtk9iF5Be4GlQMv9EyhwUxnyo2l8Ko
qaR1QkvVZnGhVH+RS9fkYTD1CWNMLy0VDaoTyZti12t1VjK8hsUBnzI2dE2Wpdo0iWb5/MQONdvJ
sZhefNumxxzkLsV7INVzuU4zhvhebayHrBnZTB8qhNv2IKAwaoJyLOpzd+B4jjTtxqFKtkG+g0L9
aS3zN99+g7unDvWPZGITgtYgbMeCHYJtWsS9ddP1TPuwswHo8bdVbnpIA7lyk6dNlehOpbC6Y9V5
LbgLghTVnhtrSeGWbQDh0yyHGh+TLoYzH8LcAWzRvy27FptcuYXFDjyPeN03Bpq/u6JpiimoWIQl
4tsPUNOcdpBGVAnOxbpXGUKXLWyeCvKV1KfwrMJART730T7D2dJeFAijZ4R03AVJz3xio1pFqgTN
2gQ5OnYxzKLi6O+RbsMSROTpv46M7SdtwGFy8sqN6GWG08CJ42kejiQZFRpAdljy5XszQH9pc7gJ
8jlwaNptuzbgIaMSqKoHLIf05bRG3asm52Fb7KjPbaxMgx0itjomBupFV1OejIarIKVT7ZVzHSx5
obQ+AjaHpbK2Vy8ilplAxRzd6I3cwK1js7rVVEBbgXPFdrAjtn+7VbqdHhj/0169f/fHcGL07QcI
OEZ6EcKBNxOO1897jBt3ZsqpH06hEHPkFM68E3bf82ppn0QrVAVPOln09VuCKTt1gmznkkUrj/WW
Ojj+YI3K8nnd8IXs6r5fzW7L8nR716arcadNBzF353ixvKc1Y4+nrhgvVpNPpzR1MwwBh1TkMaoN
217nGPa3vCiPB0m8bozq7B4KNrbB1WHe5QiYn8+KLo+2PXzbmqeUpO0UlEhSnxAHvMaeHDckH7IU
F88mXeonxJAsLMBS/0ywNip5y9BUJmRB14L0LzTOLoNik0+Jg1pzrSMxlwndgGdbEXZOWvvQSRfH
CX3XVPFyd+eiOtvsUiZ9B4dpnA92q+a9XoH1sJ+hQsjOhRZV/jbsTcjteYl7DT8iM/EyibpIHFg5
V6dbV2W/h43uhcF8TR3UiLRMppbl+yjd3owFeUhPR2zepSfPC2OUGVcOrkxE5cwrYFWz5yrPlqul
wNEDi4P3PMInyqFUy4x0fXmwCy3FPh/7oTfxNMBi+7mZYUfbA0X1PSaXnl8GekLmJlFlB/gRxbI8
dXzBwA6LqoOpN0V2wOgOW1WCw3Bu2zvLYe0kHSpQWkMiILqJN+CIAnMq6bnoCA4cgYWApkwwtONG
Op+OFL/89ky6zxLHv99w0JICl3ODPbj7MuvleK4ry09bpaHvL7KpQkHsAiqPueiNp3AYWxgjIzim
A076g73u2Z+6l2FbW6n0gG1X3RuzDkUiJR9PgXOt4jTHYcUK9Yl0k4GlSOpwnhig8J5201rvlTZB
dRyVHpCR6HBVySrd48lcoJTGrBWBOvdgvFJU2XaEobeNHVLdn9aGBNWH1OfQrXBSmbG6TPelIY8l
jx73ImwVj/ocOqAVHg+sNem+K+b+orB2TCJOX317st9T+vgUupTLfFppBJMdZ/bQdQOLV12x07DR
PZQiXQ4pR5FJpLHdY2C9vumzNexwWOpz6DIhs2giziTVSqpTp8fmDPVVGBWV+jS6aF2gb1gPJjFF
0e+7XD2J5GAPYXrx4LkUqHeWtno/1swsp4TMv3dDWYYtKlLhRdq81WNfsUbvm6mH3m2bFEMbFsR9
Kt2aL0tWZ5BIVaMzceMatNsq/oDnvW8yevicgJ2/wQ4/AJGd2hhYY7tOwInCQTr3qXQbHNJjp7Ez
sGupXndN1rV9nA6NDiOkUZ9Lp+sV9lyUXMNGq3YjsarS4XG7lCZsHyT12XRONGkje6r39bxB2/MF
sAAe0Myn7cJ3pDc+l46JDcPhVFme4DWi02Nkag4bjDI4bPM1nJTUJobrjcayn2p+ELC6Nu/6seQT
HGHZifW0dxr1h63DGbmqJSdTkipqZNAKPGVenKz0SDdIuO3ByGU45ekIh/5GZVhfjfon/NCZ0K0q
R3ugc50Dy2J8DVsqlwf0es909g/4cXMPx+TI1R5Wibe4ROWwk2Wgf2JemOSlExHtJ3vYajiiYR7X
j2jIw/YPwa9t3k5Ooq2r+7Si7pABY36v5zzfIQLbt4KQ6FMmNqA+p2YCZyo78s7W9FWdk7AtldRn
TOQ1VOxtx9zBoAHFS0fSQ5oCdSZIcp8SukQ9hkNgxuNy0jBm54Yi5Q65LW2zD3uAN9sbY0ahcC73
y5ALiJZr4ZpdDr+xQt+HPcCLPMNYum1KO3dwbd4dasXmfadZUNsDfjLh9rSB+oHTjtbugI+H0M28
h2MDmAwi+1PuTfhOTsymIww+OTjpu7Ksj9uKhBFOKfdmPMsdHM3gGncgBe52tMRFDCu274KU7jNC
21LBD0fQdDxMJK9jFUWwm3BhKCzJ8hmhGRCfEYvoeGiB5hW35ZA9qyQd/wiT3avi2Nx1FIt+PEQa
WnCs3LKDWXmgYrz80AwzboEVMB7gRFNy2dRL+U6gTYbl5D4bdOP53I8OXGTTiGoH55zD8UQsfegI
nnvKRP+UrwqXPSlbqk5FWvHpMne1qU9XQarhlA0dRMEg/ftkqnSiKcMFODT4IaVoPxGe7ZrFhZGp
4OcubiO2y1M5jgJGz7LG7BUwqXa6Xf+bsy9rbpTntv5DhyomCekWsGM7Yyed9HBD9QgICYQkEOLX
f8vn7s13nvepym1XtWODhr3XXsPvj331d4fZIPAGwGc0B73pUPVqFrVVzcfOmvdkKq7z2ClCzGEd
lvWoOpaWcBjeP3bYvCdTBZVRuhtvDq7b5TGxw+ueCPLBV/ruJNs7le8TsJ6DZl1RKbmJCpTUj9H+
oVH+z1c6FqFwBWv0IVKRqcSuxzLT4WPOTUiH+s9Pb/JcmkRQfejd3FU7UbJisJb/2PX3ngO2JAGQ
s2nZUYhx/7zHensT8fhvXu/Xdfd/lLnvWWBN5n2ygKx8ICaBHuV6xmuEX36s2kvfnWV5kgCuDpwf
8wjQ+Rr9muT4+UMb6T37a0jSpEHARXGEz1cjy3UHwc91m/36sY9/t08TOWXTHht+JFqN4LCKjXZ3
NJEj+9heTd8VHdqyBYWT5kduk1Lw9CLjD15+78lfMOKaXUjx0SpHKXzlQ4wfIyRm75lfCFDom66Y
+XG/Wh8NPsmrvGP+g8vl3TYVsezcHqa8hgvXaTT6KaYfcxNExPR/7tGYgFSUKZXXFPQHMUZ3+dh/
+tBS+f8oX7AR6kw25nVKF5Xc5FpCd915tbx+7PPfVRujTmYhl6k45lOyweM8t/nlKtX7Nz/B6+f8
H0fAez5XHw06Z76hR6Uje3LNuqoHW8Rte4BOtWjOrdp9d+/25t+ba2QT/cMffXfJFiFtxlXMEp3C
5setSmQvU30YBuw6eeyabZDlPCnkyZRjNuNu30QwY3GepKadOqKxFoMq5T6s4dw1IWp+ZJkH7W6M
QWkdykyE3fsSDY+e7waaMH2/2sYn9LxFeTEPpdllG/VlnPE+a0vjCo2maKJ4dSXh89T+0KZTS1Lm
Q9Grc7YPsHuuAxr6oq3DvHpTDSET2wss5Pzal2RABg9svkO/2bFM+BLRvOQB3u3DKdEDhTe9Ambp
VAldgVzwBW0xja86VagdRSHYX6UV/tksc77WFHTfrFzwhIZqXX3a3+xh2ZC6NMSZHX9MAG2LpdxM
Eie+JIy23bexzwf+S7ULkngg5Nwno0q4fYnw9UrSO+ldha0cYRplK+97mwx1AeFkc9gxskkPUdps
tmoYVhqvVuoDUXW67iS+TdhK+bEny66gC5uncIKN/1gVVK/0XsRLz+q4z3xWdQWdUYUxxWqmYIBb
bnNL5xH8TTF1be04WqyiAkKytRO+2TyaomQpLaAbWfubJi9QNuIsoWq54G1NXV8ahsqu5EkkVb2o
Mf0+O0VrH/at+LX0e8iO2kxkeNhNyuhbN6dF8ZC5Jsvu9qZjS1vLHRqV/Mj9ksARYafFIu+h0GB4
X7rvNb5cG++8XY4xXI1Rjal42odToNnmf85M9VNbTSvA4HMBBRL/nGzFZkMlxxxJYi2LrjaQcpGj
j6Bi2UHagoNOsazLIeBdTtM5JQDS0jMdRtaVAx34kQ7dWE1088qggQ2RXa+V5Wpv48UOB29wRj3Q
qV3E521L25FhOUzpchQZsVs1tV2ewiW2C7IGxtGxb8xl43TLtx0gUEfiZTOl1w5gfskZKVJUUM5l
WVYhBS4Tn5KBGXqEwcqw3Y6pT4Bqxw7eajvGzG5tod2Kg6UOTE4Kk7VYLj9TGUEzY9Yi1y8FUQmr
u8YS8RM4CJPYNCqf1toKMtmHYYlb+hn0rFkdRSggE+JTPJHLTqJ0uEs6P+y/+1FOS17nJpryhxmb
tjuMugvpWatEzF+6SLE4xfE2tJSUhcq5foidG5KfuWgaFsqm5aq98X5dySU2fT59FZ4GUsHzPoYa
vfU49WHtTKj81TjfDm05zAP7STI66y9Ql+9dhekS7i5IJaZwD1afZfjPU5T/moRZ97NKdQifhz1O
kkp32Em/RI5lfmqHdH9wPG6PcToz8cjMUtBDzHrdPc9Dt+1PHhqJNMIkGr4BrL46EdOz9W4c/w6Y
3HS3gs5ZuJkmIZubOeWJuV1mZFpWIs/y9Bujac5/J35oHiAhjy4YI+2/oA5RpfCkrVsYBEX11u/M
XxDysO4nmAdlXyXvc15rCaXjpyJ0cnxI2qZPzn7ql3CI5k5sJx5MTG8Kug3xl5g2Q/PczbzVlQ4u
gieiiLmFDkVRu17W3RJzb+PdxedMUy1fkazRTI8L4UV3jLthKmq3iRVnpyfMdEfwpxNzP/OV/pLw
BBirBiiNf+y22OAo6abNHyiZnGnrGNOq9XYQMDg+Nu2ioVCJirX93DHL87PSWtPSNZGhP7uOC121
ox2cKNmYNDHCgfJsO1uprKudT+OodnZMk3KUu9ffMsfxDWoStwnsDDd8iz5qrSnFFtnxMF4teUoY
2u3Dw+whTDsQbfz3NA6eIv+sRaRjhSgIeo9yqf3TYAsXlZBdqiqqPJm+hDkjBAZHSsHyrMyGfe/P
3kEl+zkgn840ZTe7YsN5v2s/TaVwuKZ9CcR7tb+GxLn2ee12fougDINbYYBlDX+W+Kjr29RuMQck
LmLceRh9qkgJAehIbiRP+HBY1zaToWwTx/Zbv9kWMOaG/Cd+ipuAQhFytq47W2ShReVu+j56oWQw
ad3ldIlqG68Jr4uw7+LNxHsmTqvbPb9Z1BQ19ezTJtxliNh6ihMr+hdAyWkYyl5Kx4+wjm/dhQ9o
Yx4CoAh2zIcel55rGjKD7J13251qYzFU024SV+XaFBHEC8Y2vYeEbrfJs4sHBUXGmDv31G9xkZ4m
zI3FwwS7u34u15Aj5gbm4uXsDU/OScateyR2jsYfab8xeUdlZrHQxk7J7ncm2Y7loODbZg9Ty/r1
iF+2iQNRQ25f6bB2zcW2vcjOUNJSeb+YFMlYB5xJktYINMqaPzv8kmFsbjtBTnbq2xYEZyiZsFAY
zJQunXBBn7RQGYjDKYjE8cFqRB+Wqwtj+jJGnF1WJfkbSwdgbLBJJ83nPOlk9BdU+5cr6fUEK5U0
HF0wxQvon9vfyc6xr5MIF2C1inH4qyGueVOQYZATxfGclCufh3BK/PhlMLmoYYfcP6OrgUfSHkcI
JJRmV0XFtxRLX8UIbHhY9bZW2qJYexpSjA2PrYvS2ou+TuHq+YkW4+rv5Z6GvO57YcmL4jOLjt0U
6arbprREmkSMZaC8rOKF7Pa7ESnaMiZgpFI59IL3wkH3+dTlcFOsQXNqbj3+4X5vZVv3qJ2ALaRD
ttUiN+HrYEzrKgV1WLiDJWD2ozNmK3NB7zs1xOfV2ii7gc5WZ+cZDKwTL1j+sicKZjAdx67/HCfY
iyVPoxXrQZIqTXHvx1z0Y41Tx84Pe7Sww8r4WC1xc6dFpF7h2bs+FguO+JpIldX9PP3a424ug2r6
78hWEXe5D3A79xYo9GmgJuSoONw2hTo2JHNf5qSFfBSF1k5gX+jgOAivvgHroJx8lH9OkRWT1r3X
yfiLrRnO+wjyt1stLCjrAqTh9pZnblv/gl/j+pJjyrrXcZSu5JYVbt9+F6Pyx3Z1oC6XHQz6H9ns
aFfNW9TpT53EYfg9m1RTGhvprKvUEBY4qjRtLqdyMIVuL3uaOFODc+SWG2+puvcKxeDf0RVPmdtV
Uo8iaRUeVQdJveTR3DylWjfbEVzdcXwGZ82JF5gn0Lsu7pv1Rs0hhIcC7g26NhsG8+ccVjlrqZbU
p2W2zXP3dRlNG3/vu2x9FFk6P2lj9q70sGC3K3DffaO/pqSfkxeHxMToa4ZRWPQlpzhJYdvkHIGK
NpeUhKrozZpWrUYC7aXrd1PN81IAYqTL0lTFTtYjc4sQN2hOdn3vwYl54rhsC1OuXoFq1ZKHlKux
CgUiDU0DWh7O76WMxNKA6dktVWr24rBR3p+D6qvGj98UIr/KYuv92YNHJ6bxC9h4oQrZlFdplw8U
5iYecQlm4hLXFwRdTDQxTNqWULcy16jsrUZW38qTOyTXRqHuTBefiAfVMTQYiuYjdYcEut9KSjOX
fUZgHGHo+Iqq9zsdyOOSIJghcdiiebiSXlW6of6kX9ue368Zr6Y5wc5ALPxNN8h1rHYhANhHcf6S
KD+fEQI2mDIRMrsZcs2rBSrRJxtLdolEMZoqbqcH9BluvUllQeiKdxar+UF3cwf5egIr2KPmQk73
mdI+wl0Bh4VbTtusFtPstiNJ+nx9TMbYwNAZg3v+OWej746rRPTS05x22VdmERtU27wBtsT6yNGH
MOqmOMZG+PQRA81sfLaO7o8klzK50XKaoq20V/hizHHiQnEBDiS7WRON3mQfW37b4MjUW8XyvH0K
YFZF1Uaxe5/t7mcI7qGrTn0Fm8xmqAqe9PpxsMAw8fBaOR+yAN22PEICmRxYk41jbeIm1VXSdzK5
zxd9TQqm9lpcM7DJu7bibCVprZY5ThZ8CDTjo3LFQTAJa65yV1CXftZQUGZvraXTnRkXlPVV14qo
SgSsB7F02baWhac4JNIF3hqnlnqNorLYYvSCrcMkFz4BxiNjKcsjd+7xZeJPy4SNWaWEzvUQumW8
GTbcJ99IbPx6TItBJsjAMTDXS/I+Y3UoZPeLr6QtbZbsx4Ut29dxbLoULQ9phH1YwNbDiWdQ0veX
rNces/8mPLJwDd7dzZ7dWsaG+MCQnLShfEOpW5s9z8ibl2vUngc6Evd5kU2yPo9mSSqMQ+b0e5CN
Xyuy9VGth+6Vb8tSrjr6EwaouCZMfUuzie7UOQ1jlxy6fhR7WbXvjuuyQEM+g4k+vDgTp6d0SP3N
Ni384FWR3Q6ICP8iUVBVWxA/WxhZPyaAtJ66JKUtYgrcC/HrZZpwM1yYb8PvRIvkbR4J605p34HJ
vQu78/s5Ss1T7OE/DPt7cg/n0KVkNMBFZYn3G5Qt81sLyMk8rZGG5sFtRbVEoFw0EXljbLRlmNg9
Jj/wGEAobmZKG7e3OOLWczAsfcXp3h6GVNChVGpz4N4g7CQlPqpajwSIesDWwfNZPM6Mpj/1S9Ee
sDAQGEbbcNkp+81Y6z7laZ5faDxgwWXSVH1MP0li1Guyy+2RUS0+tbG2IFItchjmcot77m3Zon8L
x4DAwnCia9q+0WTTFycC47UYZ1qpfdm342gEuQQQcvNXH7HipZUeLJ86dWMRnRpVrF6WDfYKg/FD
6OLfvWuCeyWE0lCuvdoYyMnJ6kPdXx0uzjJsO4yAmEmCRlb0PFussq3PJlG3dE2iy5rkkOjDEMDH
F9MlDX+w0WbdcYVzRfy2U5nSiod8dbdLrkn7Hb2YmhGakUbpSfe6z+/EtkrkC7fjiqM10Ya9ZYvU
8eOcLZk+wHgkjDDZsLQ7T9HK5bcIOxMhbCT0pK9jKzpXLqRHc8XdUvSVkai6fdlkUZbJMpCw9L82
hNDPd+s2rftPxKx5FPidYwS3t8RGJroUkMCJA3yhmvTGMNmLT1sCNOswjXmmjq7AwVejR2+L83wl
lB7mQqXZI2RigtyCEZ4ldcI3ws8JhIDb3x63qHpcrGM6rgJv1+5iZ5vFtIRFDkP9t4tUhk8Ae4oU
uA5IyPuttdLiJOrGAjWUVtj6LwPgF/9tIAM/5xPmbJlVvviW2GyIvitMaQH8bBNB7ibGKl2F1YHK
v2yWdUACjFm2elWtYV8oXCrcG/NdzL5aO/NU1KSYIxQrzUii9YX6XWxtGaVpkaHKaYyqeJPJ9MHu
bAt/cxhYyN+mhz7zwATCK5+D7DYOCw0ymSeklpNhO4wr/IpveB+l0xPF/sQZHGfmWiAgHqkA/N2N
MKQ4iSzu/CkbuiFWdb6bzUylpJS2CDaY0FGjfRFzFVCkorBG3eP8J+FQIvobPrSDeZM2mtbjJCLH
z9byheCN7dybek7ltn4fOIG6jnYDt9+dH+b1qNtYRRUfluS2n9uGVjOm6e4uCJG3eCVFD3mrxdyo
Mnqd0WHNFAZJb8sOV2lYW8zN3dSm841vNvY8Z2lwtnRk3/VjkFKWBgmxJWSO7ZIhMY+J6Rg8Q/nS
IlR3Oe+ZBeTQ8aUorfOon0u3OG8/FYkvur8rwnrYYR/iuKuph53XVLYWqSmnBo3jXQ+zOay6LFHZ
pRFI6b3VbZi+cByfps6cyxNZxj14E29W7iJCyxXi6Gbbsa5vipQkxcXhvhE/vM/6GzS1Cf82obwv
uorwNu6fEa/WoQwSiaL9UmKRkaxiOKcD8IkIUtC96JL+gQkf75XBhn8dEqIOsunpiK3WLJcpBiZ3
DwQuI09s3Ohw8avhP4EtfkXqi0spQoIoRA0TUo/S5zFtm+9waEGX0Sock70ww71zMYfqAZY5/iwL
1lV6D4jQgSYkPvWFyeT97DIr702z2NtF60n8QCa5+xPNg7X1tkR4jflWvA3LtaUYBjY+yy33bxQV
javbfUbjCaae20rpC3WE/J7TUmjfojgBEWdFfCPbMIHASWiBWDrx4CFRQegnu2KXsDIwb4PfizIl
0FScMRzi9i6b2Rw9ZQVoqaC5FWO7nlfatk7ipSwhtvAoaER/2OKMiWvZQPtP7dxzekggfZn/buh8
1irqgMV+h4EHMpENYTY/jOj7UizNPn0xPZrrmzAKW6YCB6gu18Ugl7FNl+4XI8qmb5lfurUKyiZo
3YtcrlspViajb32fND/ZtRg6sQ2+Ca+B6j9ukC4/x0A5kraaVT4sJ46UG1ZxatSfiWDLlgwhNBWC
buL8IHnO/hfOHrIdDyGwAxxbmxx9OYuz45YWvviq24hDUd/zBlh3xBW8vqyGuUyNCkj5C6HT9EvK
DUaGwOI6Mb7Be5ALFN2dz07C5eE3wKB2vzUybf6oTu6cIHI+rOmd6nw+v0ZNTMmfBCEw5DfAkg5Y
n2jJHZ/MgLMj7kKVtsnsnwxvCg3xHKaleUvb+KmPKMV8BkVNfEs8LHKPfDU0rTe3x9lhpSv6EKmW
7QUu30n+RRu+foqi3H5hTZG8gkDi9pupgYLoFE2AejaptvVAcwaL6l2s+gue+XA7JgOImlQg8x2u
Pfl0njrO54po9GyljprhK7TnWzkTKL+0zj29NZuOngrqt3vK944dpwamOQdJwnYzIyjlJtEyPudI
5saZN2b2rUMDEx51O0EPv65wsCrJjG71xS8wLf4OVxkgDTb4vPuKYQechuga8BxSLwSOBZ4l2YQa
BM0Q0FD32m0UFWkGcAzFVR8LEsHwGLEStYGwgxwIa4EE+iWdkLxTmL2/SXWs3xAoIIbnlE2wNdiQ
KfLc44uUWX8tzSsc28H50gDtzR5RCBZ5lWl8nddpavx0FHMjuirNC+1/Xtnb52mUSt1uRbFL/I0h
ss9olb18zNrC36Ky7LMjYzqaTiAFF/4ThivjAcfEOB4NIcLWabfKBARQZBEfJh/jEIGz0QXvAgBb
o8mkgR150PDXENyzjTqxViNZEnmJolXtNzDU239HBEFgpUTY6W27Txu2T8PwOAYfHwaeL+gwnb9k
U4IStuvH26A78gw+/gzNCxxLgdzBeiTLi+ZrtEMgcWTQfIVXIKfbiovIxslvx0ybFkh1GnZgXVYu
ejyPmLn137t9tqrCm4KFAxs6tAE4MeWqqm5uNBz5YcfF72H6x4DUeKqX8zblM7spkASPNN5mpawv
IwIjz6Pn2XUTRmJtW3TuM/o2HD5DLXbL/dlBZsTLdNqcxDbGBPfPgruzOWvj4rZe4REfg1us0jx5
m3JUaPXquemqIl8p1GuOhuGtp/AuqmPgGf1XCXQuL9W4dN1rvO04PdooosmFFokileKpTOsJ+O5a
TeMKsLbsaNjaWkCZGD/mejbsEyJu+rUM8DXXhyU0BK1wuueoYLhO3K/IICekJBAv8U9IZ1qLmy5o
X/yi+FH+i0WBSu+ITWRR5bIY0ifZ+hg24BptRtdbpZ4DLCmGYypsrEJJYB+xApLvxr0tc+lgGINF
vaEonELRzIhX57a576a4389JHm/jPdeYPJRUZx4JALozf2KS9d1DujcjyE1NPIwnRDFE6RNElwXF
njLZ7jHRHIM+IpHUmyPoclpVmBOS5efolY0Q+bk7do4ksMGvsVTXN0TRUtWJ4VqgqUejpx4WIOJD
BcWQs0sJF60kvY1pStDOEheNpx7MofWnTwO3dUNp4248zmtfG6L1cJBgZ851iowlN5SzUaE7osOQ
aJVzGAqCTiyvgXfI/5tq0fV8uzQuLlgF5VPLSQ1vkRgbqm8UGBoY7k/tha5btqNmcTo/hTGfwD+Z
UduVmCwkQwm16S7qGctAHvNtSeY/RU8GGaF3SHKXlW0GW56/elASCsUBM1+Hy1ShTsyrSBp+Q1Od
hu08JCxjb4tBNtGdB8CwafzwPhc5apAtmx5J0cvtS4Rfw6OyAwoyLcerPzsa35Xta/6wXHv22yaa
hg3FFxjgeylC07aPQSUWzYpZMooNng8AYIsK00PiXRlbxcdffUA/D4JgKFT8x7g1mlEMFAQN0+Qg
IF+RvzSZi+XTwh4JDo8WpSIT+++hw3ztuxB+Go55m48RAKJZZyPiv6npP+Uo97GXU17k5KhRGs1/
Op0Tz0qXcPiP+yJf2OcEYHOPQCNMtNxPDoPi4U1HyxQ9TS1GmJ9WLmYLD47AZFoV6wynbghBtZHn
TmGSi0WS6+xoCjQ+9IBk0GW+hcy6Jb7aMRWdFHwHTdEXdUyoY7deYzZ6h+qa0TuURbl9GaUYzKVo
Mz+do0W26nsWx8Ct6LVmOy6TipZSFqmP7qYYlmWfosUuPc44JG1WHJXxeAiLYuahtw7SLUXiYv28
S/AiKxZbjC37TI4wTTJt5H4xanXzOQNoWqUjEjvEul+iHYnxKFnh1CnPXrdZQD2FVPUqKTa3nMI0
8uxkMDfyN3Kge/yWdI6QSz9gtl3pWIHScoAYOTYAPUaMrjDQshuJjrNJ06XKqBJRiT13T7W9YrQj
geHLMU4gFpiPfZRggklHDC1DKREayMowb5rUpitIfnLbwveTzrcoHmFSmPqFl0PWIv0PqEQi7khi
rH0jFjkBf4o2X9QdCtu+OErSLfzFewwba9kC94beFnTrp34cJb1tWjkOL57hwdyGlA32Ei8IiQKC
B83FzWDDTp7EUqj2sgnDh1c0eoBXAaWjWp4BtTGFGUwO18E+rhZsZh1VcLOhQdeYbBeMHweQ3a+m
3MU3eHLGNqk4h6WrOigMN+1yRgFm8GBdIbR5wj09YooCehmGw6jdeHjJ8NghF+SkG/ZXzAOB+K7Y
yUe+78Udmmga3aZRA2i9pDH8GNPrYJqlN7GgVN8MopjJ3S4nyLaTNEzum+8XDkx7WGCGc3St3kJX
Jh7DCUztU9AI49mytaIAN+x3teYsfZpgJGLT49W8OAGmsZGVAVzY+Soqrrwf6qDMNSPRWfpATJOP
5xx2Cf40j3rJ6nYNerxLLZyXyq0Z4uSc75pkd5FNkuiIebvra8lajoZTz1ajNspUn/3YCrHkt83e
iu0Zk5bcYYTUNWb/nY0ka3/qYYrlOc4g2z3HvQ/zPcwGjPssYa+OqmYk+XaX5JENf8NMhL7r10UV
h30hDKAgRyFSYni9YE7YWwvi6uzy+yVW1lcuIAT3bPAVRL3saTpU0HlQ8D/y/MrOXdmRgxj9IFek
XL/GfmjtvXF7Ml4KRDju1/dcNNDtcBfWqrdFLn4CTYwAyRIWaQvYHJ1MZUesc3VATT3gasQRem3w
vdH+kUdmzaoQRYnBNmGzgfRHk+uz4xr4FWoIQ/ijLVYZwaWgL/rfy/Vm/F0sAKBh1UHa8zzxkGCg
gnLqJTMmdQtqbYy0TLnIHOYkPkPmWYEZQVxnKYnAFMvauXlIu8L5I85P2HqucuzXP05serub9kKR
L2ZbaI6uZRbLJQCk376wQun18WpHmp2sWppSwbdpLlGGtls9Zhha4bLFLP6JhcCLi+0gmnnAuE/B
TgRF8Q5Max4AVxFksObE/ViWaGYlNHKpB86vByB5Zu6ewfhJUAqtyBd/FiDp4kJEXAxsSPnKGv5W
6JiDpz7GGM0C+m3MPLmyh3Q1LycGSkxWgcZhlj9AkFrgxEBqYvcDMMXeRyV1qFtFSXC8ur1s5QTh
Uom8BTScxw1KZ+RcjVtOu28wC8C0plw88pjmG7U60ovKz7DCRwEa040ktck6sJLq/7HGwWk6IuwG
89bMVTHIbQA2mZubCp7f2WuG/x3drr5r9Zl3/4swo+/eMI0YYYH6OKXWHAAT7Aso2lETnf+nWbZ4
CzaXJ3jOb1sdUzEt5R468oix67jUtIGPwcfIeO9zFGnIRzWNVh5i/lXkn+l6/Bid7R3xkchs3VB0
y0PWPzOgFT35oBrsfX7iBO9O3vRFccT9GAM94mt8b3FM23+Ro/+D91qWvCMpAwNLHciVmIlE2H5z
N/XuVvlogiOmBdEMCPUqkHBR8Dl92iwwW3RWIoorDErwnv774/sn4tw7jmS7AfbuI1McJwTzyrqH
JOYePNi5QqGGIToG4Oz83//SP/AC33tqmdliqWUZPcLbYi5eXJiapdYtClwYIdir0S7MdSTK0S2M
//KE/4GN/N5oS4DqiGskJUfKEC/j4KB0mAEy/8sP+qdPf0ek1AintEXHCUhQ6udgkjfPdFP994f1
T5/9jumM+nxWum3IEZNndAomnPtFZh/88HdkSZckbpwWSo4Anw/gIGPikQBy/Ng3f8d0bjaMFQnv
6bGNI4vLfG3KpMO1/7FPf7fb00FnILrhuaS7gs30/6PuzJrjNrYt/Vdu+B1uTAkkOq7PA4CaORVJ
UaReEJRIJeZ5/vX9lXwGi32u3bejXzrscFgii8WqAjJ3rv2ttXuPgalr9fDnP/y/ukLNn6Fep6V3
Ws8pl0vseuZbh5g0BbqzmIzIkmZR+/WAsWCPRUrU/1eTJkkW/fkpY6kml0QssWWyr/hsN213kxro
qn/+gn5EHP4bFvdjtJGbLhZ6kLK3hfRipGevXCa6Kvzzvhi982RTcvM3pW2Uzi6p08d0TR4NrjSx
j7pkiDmkqHjDoNG3ebTi2vR7l1rs99/uf3yb/6d6r+5+/z26v/0nf/5W1ZzyVdx/+OPfHquCf//z
8ph/fs/Pj/jb7r26eS3eu4/f9NNj+Ll/f97wtX/96Q8bCvJ+OQ/v7XL/3g15/+Pn8xtevvP/9Iv/
8f7jpzwu9ftvv7y+FZAjnHba5Fv/y9+/dHj77RdA2Ut/hOvqnwOSL0/y9++4vIrffrl+LZN6aP/9
w95fu/63Xzz7V5c0bfRhW5gGOQ/cS9P7j6+Yv3qe45LmImzTc+RlClXJGN/4t19M8avjwUB5hm2Y
lvjhEOyq4ceXrF8lB1+qDlxIjsda+8s/3oOfPqV/fWr/UQ7FXQWi0P32i/3DfvWvq0oyCBBh1HGA
aiyX4XYfc04EPZJa04HIqjzT9n1GkAR8wtHucTLXvTJVINT8mMm03DH+UNCTWudPgHfaQ2kknxWR
pkGdePINKUodTauwX7rRPhtl0fjoGrdR48S+WUTp3pwrfYvcrRqWwujJNmVx3WfaYe2aGlW3U/s8
6+61MjMiv+JnbASEVGCOOWoNeo2fpwXVWOcs0ApZuZu1yAk12j1rWAM/PHrLIoM56iN/nZb6uk3t
OQ5HY5z3qx6l3BeZu9dKpk/uPUbOP+RDET8ndf2erVrpoj9aTRvMSfolMdOvCKDrpovz68S2b9LS
QeWq8tdkrorthPc+7CybTCZ7+T6RDQ6Dqk6RbAp/rAaxnwX0S6dFxX0KsXDtZWK/DBfCpMBdy/Ce
OcAvZQREMBpBZCddmPY18wxXp3M3NG0OtYTkoKjT/JqckzAFgih8fVDb2E6iwBYtYd5TX9T32Wy3
B7TMKLDgpLrAG4uXqTBvZad/KYwZrbpDCtktJsiy9Gz1MKRt8jQObn5msJ9GoS+iMqztSD+LickY
vq2mGK2iNEY9yBxPEluNPQIiO7d3WZtZfpbHermPSq1Jg55h4K6fN7p7aJtGO7STo76ZUV35lEPb
Gl74qoUlSbgrOI5GNG/FdKUTq3gSenky0yw+WVGablKzmIPM9OKwKOjjIDM49Eese4CmnuOE013h
5xe7hlgqSvpeBAb5ISFDp3bQHyZYrNu/GxJsvh1VtWmsOEf+7VC3dl1mDPMuHStvCKjnl10XrXES
Onragpchh1SBXaOJPyRLZ0ynpUkLBrJPgnA66PeZZgpTA7SCSbOqhCT31jsnAuBHmrxJqjY9Lcqw
7wYbCMqXTJB64czdBXnjrltRTVVIUn+b+IXTpLdjPcg31ZNkmJTpuc0rE1SARalSRWpc67aR3RQe
PCUIfE8XnDTXNbkqAOFPMVDsbSkLbeeOsf1NRqO2g33v7yLofL9ylfoWNQla6Zw0w5dF6Cbi2mje
RmLQzwnxRWFlwEpDfez1uSs2XSVITjaL9o55dAlltrnLi2rZGY1x1C8tdHfQxpNUjQyduW02U8y4
mg7wrTWkj4Hoqu7Fc6zWecM79zlXAK6QoBGvxAMvlvHom7XxWHh9FWTDvG/tCiQqp408W29KN6at
02jfmFNbxpftalfH/dFy05CJk1e5aZxwPX6O4JNkAxgw0mswHBgJ70Yf4QgWRNbtvA5vRTwbN1lj
vVe28q6zobZDw9XbrZw1ua+M/pUOXHeMpTEGHXT9G16z6Yjm3p2LylwQ9wVKY51IgI8MNAkul6VY
0GCw3kY797Za0dJVzpQMCyNJTnaqvVAxqB3BFcZN2XjXaQtHxvRxE8MsWBjRPNWWVMMoIKyk9EfR
rgGi/0CqSA7Lbx4zm1zYXtYh9922qrv+Gs8IKN+6LDs4+i4oZtqEKpqvc8NIDmZhlleasTiB7AyH
ARyucc5E2d2JUm0sb0wOWi9z+BQdqp+si+ToeMKcfFPL7fcuyseNORj192xU0s8yp9raw1qFRSeg
+gqTryYA5KmVpTv451QF+WAuL7Nwx8535sX87C4XsWBsC/0ZHKN/QvzQEeJo5XzvVkvfdRYOVRad
Mf6EYwDh0hQM8wQ+ohmbOz3IX6zgMy1iBWBh/IaALpq7+eoTVyQAUqwIhevKE7kBgDdlB6OQ9zQu
nskq7fY1Pn4tiaMrIlO+qtV7qLXbOZ6cvemBfY8qaBcn7oNOt/vzUESHZlbfWWfpW5SYCfU7swdl
wnJy1nW2lWqa/YK9dJsJ2LtJr79a67nocShIHmMY9XOhmem50/UDFqIknNoWjxGej091e5GvaOd8
9egA+o7W3UEdhaaSNIhpse1zseb+YMWPTGKkDatxs2eZy9qcW2rfuCqjX86N6S0IMQbREzQVVn0T
t5pW+I27m8sqZvohaHjhquOCeoJNwQoRhDi2pR49m4io2GuZ1t4zPbpbDUoByMMZdx4h9w/jkG5p
L8rQsFxUhNJjL+1HcZev4t5dpvhIa36mRygPtSrmcLCtm7nibRbuQ4d4EHREFe+hXFhzyCpZ0jzf
ms7a7bvGCmdnDGg+p1vb0d9yl1l+KjMehGl/seKpCsbVdrZ2Jx+1dTTep959Zk+RD8Oqvv8opf5f
l5TXyTdcNdX3/mNN+VMZ+v9R4el6umVenNT/dd25g/RoX38qV//5qN/LTtf+1XYd0n8djDzUdhfh
4/ey05G/Gh7WRt00TFs3fyTF/KPspFY1TEGQp2tKYQiHB/2j7NR/NQzXkrrB4ADDoDD9b5WdPzn8
XFvnGaSnk5bjGabL6vzzickz2Zu6fHY3vbgQmysr4efYdOa/OJD9rIdcnkY6DLEwHc91TF7Xh6fp
sB6mkyodOv7Z+GXUNbmFeVBAxX027hQC5e4Pn8Lfy+s/ltM/fJ3/qqZ/f0a0cJucCp2+/Mf8TA+J
F34qcjauMXuFTy8gj+ERY0CC0rXKsHCK5EEOboqnUt4Pk05zDHlj/VIulrHTGy89QsVZR6MZzQ1T
kNKjt+TTNTL2emXMWf0XYUEfzpS//7585LYQgk1O/5iul7patkwz3jUmQxRv07hkQeca/JchBTCI
WiT9SQE6+Ims3tpKX9+GWU5Pi2LAiYBJ/a6GIftU0qE+okJVv68AP50p//h2mhed4ePb6WLNdw1E
Ja5Jrsc/hv8hmul16i3Ohg3NvmYaejYHibisk90Un5Z0dtmYjLo65b01b3RNV3uOLPOG31nu49l2
P5uLKm6XOT6x2B/0WDvPCvDJj8YBMs9pxuzFsh2qgAiClMKs+jooI2Orb+r7P780foSXfHwtHLCY
fG5ZTDH/mLgjk5UNe7DEph7y+GoRrQw4PpgqnIk3OE4tyZlBYelio1Xd9FY6UxWBtpQMBYJY5lzh
eNp5mOf+xbFHS/NJq70qMk08z0a2paa5dlscdlQDY+CC3d6W1jAeeoZ0bVqVvtSiif0kEs+egEfv
gWHL8kIPMxqlXpzikLW5c2MUZXOFqrzWPtlVkJQm+NE2Lko2dk6ONPwlAjgNguu21uM36bRMqTQg
Ok9gzut1j1VG+TGr0YnaYVr81NS8Pqyw5fyFAf/HjfvhvXR1S3CaNYBfEMB/vi4AeUFFukVsjMgq
bisa+yCEk34lTSgLy/iupdN8S3gwBlbwV+Seoc2n706Tt1/hGPprMrvGwjcbhtRPDFsJXa3h1FaW
rhFokVXfVXHFWGXOpPNJ1cXy5g2T8TDUEc7KfNaeDcb/XdUrnFiQ14nuL0qfr2TGntwPjv4XF84P
Uf1/e7HuZUuQ8NrcCh9erNRr5i1xEzD9crxRhUkzhbfWPtQs63caMMaW7GIT/S9fzxCa6mTVAq6C
I069N2j8fqLluby3k9K//fk1/W/WV3lZZE0+AUeXH5MFc4WxOBeT2GDJFoHVVt8JSTzYfTaHYDT/
rTDKH0uVtD3T9C5aCmjfB6W2Yn+Y5NJTrVyCQHVsbpe7OP2L6IWLbPrhzf7pWeTPb3YuMbJ0F4wq
s5LkXafwuFqGEtTTJo56++dv3yVf4ONzeR57NDsq4yHNDxIul2Ra12YjNhw9zJOlFesb+cvOld1a
+r05dyy7DFD0Kh95qbxj0GQb/vkv8G+WV892bSxWrP82//vzi620SdRNLAQhhe74ZEyNTQt2df9i
F/6RF/LH1ymkQeEghGQJN4GePuijTCQw5JKnzoaj0X3dISkV+sIkn/E8Iyh6ye1cWgEG67eZAYED
Brrb1cgj/CKV5JwCCuINQxf0sV2dARKmnav63hfzfWfW8BQQ75s6UeCzQ3yg+W8uPvk2LfF/zXuq
kr/QrD9eH0JKYdvslbbhXeqqD9r1aq9ZMzitu2nYdoII4tR3llGFq1Npf/HpXN79n942jygLNj7D
oYAx6Dz//OnEa4SvZ9C8jcsJ4xgtyHOuvo4n1Zb51uqiYc9b7f3Fk1IKXjbVPz4v4iKVAOUSKyvm
lY8f12T2wiyMKdqM+fQokqzaWEq2Oy+ap2eoZiR7Y0aoU8kBjPvF9cp0606L+Zoq/Iu9Hp+offwF
sZHzh3PX1fWlkcx046TFl4arHl0qeYnM7qUajV2iT5WPc6XzOfybfpP3EE/TfBDZaPut2+l3Hg1y
MFc4yGSJgdoFqFKiLzrWqkhcyyqaQ9XqVzXH3607T7HvRdiurbo4D03s+WWjam6g+8XNAhb9Q2bL
B2iC4XZ1Xu16fSv1tbst10KEpRDquau04RaBy9xOaafCaE0Nv8D4jzHPTXc5uLTOn/P0ZVk1g2Nt
wmQTb+7GNzP32p0d2x6u1N6yX+bEhAXQi8e6Hu9auRt4nUmqjG8Rg9g3AujMx5ZcfHFxE69+j1tk
K5os25SJV+/nXBQ079rixm7S7M6YnWiAHiZdDBMIe247mO94BuR1UbjdNjGUEUZJNnGwNkbyGybH
LTg/WtkXEvemTdIxjAK4Kqhz50HUSRX2DWQEqaSDjeCHReJEf9o+R/HY4NRbNrOlb7xq3legd5jL
LBD2RzwI/jLbIbZo7zszXq+yaXhsxuE9pbp8SkyQKmuFWsFw9bmIm2NXzN22G/rxOjKh2ps0tc5j
Bh3tL3VV8LNyOkvE3oO3NufCW59mNcjrMXPheLAZAtYpPGuZnJ3AACW8bfE17bDTiLue/NO3suNj
G1pJSz6K1Xc59t5OrVFHtK2sz10ujeeyqfPPU2LtypQAhG2SzvIOwKo+a1lOu35Wegz1aDYLeQUj
6Kda+7MVLQMJHCRecKJfHiHsazyJWnaj1Y3aE6qg3WcUWjfMR4+DVDf1kHQDl2d26psIY+omm2Z9
M9jSeNUioz1UWFFuTPrAYcynt1/Toj/HQ/6VAIXla3p5hZMOv9tG452umCdaYX8laYDk1dsmWq4j
ze12qZ5Oh8rIqm8kNMaPgPoIJxZ5vmKQQLS4VI+am69h3zd9uHrIEkCSAuh2ipHJKnyo9WIEFVEp
30G85q2GHfFY1G1xi9nqnTGwLyWIg+dDn+P/b+ndfnZJItmjB2s+cEZOTTcTPdLF60FOKX6BVn1u
6+5zTYpG6vdgVV9zdLcnJTNnj7u4YEDpUm3qqDQDTj7dVVu0MFpe6+zTFgK61aTaCGZfBobulE92
W2rXCb9VSFY535yV96yw877B5ncAHCRWwSkVU2Snq6gb3y2hTuCCiOypR5Ot1K05SJOYb9BU/DDO
mDDGedS2GVNObqMOwBKqXj5Yw/K1k6K6z5GqbyHuap97cA1tEOhDXoi7tdat8xAXfCYmUGcYd9Nw
tEERuan6eBt704QF04L3qeorNx3J77CcxFcLZjCBtPypt2K8ula9ntCeeIFVg+jDlKKtsLuFDYIO
gTDi9LUjPvFqhPi7SdYoB6mtpmugj2KjwfWGcZ7uhJ28NHHRbZlFXoa2ljesq22YjcQazMxWu6ky
iJ9Fm81v1pSCgkgi4xidq4cJnvo7U2PkLwa4bHG2NGSerKjBD2WptN3EcYlYmiEn6cM9s5pPRjEG
g4UbIksfoywrecV1drb02QjyJTHf9HXOMZekVPpyWu1d2pkuGSRrmRK96dy2Jp1/EjvWfTNbD0Y0
B6K0TR9XLz4hd9iVKxGagGFf8W2cYkOEuZ19JZcG21Q52jvcyJizNP2hyuqwi+fxuhRjdAUWnzaA
N3X3/MPZXDcM3f2iOJ7hCcfwtl3Shdicem1PvdGrwCwsfPyZuhlW4jt6k/4KxoQV/hKs1Neadgjw
NpTMzO1Ke+t4NjaWKTpSdlS7CtPtqbK08U7DybxN9LK8iolGxfTQVfe205zjjAFTFY7q18Ruq9e1
1UnTZ8DsU1RKe9MD018lUXtB7pnk1OGeuilHxpZ4s1yZR1vHr8TVEBMs9cF3HXbO1lwa7ova248g
jEHdpxwH80WGnaqKA73xhKVf4BttM/2aCebDtm9YvNOkPbfGd3pTVokeuXSPsnfJ0jHi+s6c8uXe
UZk8AZouJ3d105NuW8sGbDr6XK7e8ozxsA5AvI17GPhmBwHHXghYtrPbPvkiMZ0FtY1DcWykix8E
RTSJPSYBWYrtNl6I3cricAanvEPZ6Tc6r/YKW5g49WMnriIL51YcjfqjqcfJmWHOlykZk7yyydKB
FkrVNQwx/9d5403jpm/4ddLHWBR6kFzsQVyiG9Tzr7IQ8ZYZnvis3PayuhBpAbOc03fYrK6Dem9b
G0trj/VwK/RkU3ROecvs6MaHVJR9YNROtCEfwL22Gqe679dEvDHzrXh2zVIEOEOeFqjqsIp1tr8G
6zQm1Nbze8IkdrrtYf23neLYZ43DGmaTUOnC5uGx6AJXa5sHTYw2sjZjaMatW4v40FhuvdWB//wc
+iJc7YILP+pbrQ7n0rEPqSJDppT6Z2nj05c83qe1p51LjNnXa9K8OZ1pbEg8JpIHsbx8wJt7gxt5
73b2dzjXoyJI9A67oBPOy5iFtOjSA7Pt9UcFtR2QIEPYk2tfd6rejCrC1dtG2zYCgUAgIExn1Azv
diJ76rbvO/WJI6ZziUlJjC2QJ51ZtxvbG9vyoie3dY37ouj1a7Of6qOl1Hw9z3P3xkxSWOuxiePH
CRL/Dn+6eMdq7n2TSVweM0IlNmbM44yI4E38763h01gl1kWkFrlTs7W8ml7nXhVjt2jg5VW5aT23
vK9LtzzETTq+59PsDH5qafVJgZnsuqq28BcbCRaeiJokxf8nw0qwX4/IPxVtNVJgiFy12SqHhtiN
2hj48DEE+N1Eq2YhpCWnzmycGiTLXP2kM/OnSnjzc4tnBWt0l/etX8dxFG1SVHyHYLHUuwG0xp2d
aVNocRjCAIGL+EU1bEFkgeUvjjm4O09o2kJwCx6paSq8ay9vMLenOlwq9UyKK6nWGlKgGm29neG2
KZnarr6tl7i7Tsf0vnDWr7abfh4Ke9jGZB0daf2o/TCszwCl3NBrgWEyztr9YK3VxizG0peX7UY3
XSLDvHZtLhIRECXNRbJ+5HBlWq1BPtoQb13gzWOh4WMjiok5rGM8bSMCMVJc91t2VyhfqwAyB7dN
T9qc1E/lvJ6G6A0Tx72czMdWjq8G7Te5qC8i655jjM37QmnFucHPsu/0EvOGXrhX+SizPsyr5DIr
3KB1WK2rd1PodRu6xKDvi1zDZe7mJnWSFHgzRNs/aF2WheTHWJ1v1+Zwk5WJoqXqCPFK4pskeWcy
h7smEuqc06SP5sLaMwexfMH/tVZ+O+nWHmlpeh9T3FMkoTS7Za4Iy6lrd08vjo6XYNt7gwwfEV8h
CZTtRDTJrHrHnSyboG+rs1TptB91Q72UVW/4rUGeCBFbJM4p72iVWX12MgQXItsAuMcuqQ8MG5ye
yJdi05HEfxD2oEQdONXKmVUHWIHIdpLvPKbc5G2x1mGzaHRRKGNiO1jXTjtmk4SqT1V36xLSFG9s
pNZNS6bF1WgziNVPHML88jR2d6mn9yy5dmURa2DiBO08+aDNLgcGF9HwE17D6oUDu47FPql2mNg9
bu7B22lKwycTrWccy8FIWgYOpmTdzlavv3IPm5vFmqJ9Nsj1Thv1YTO7Hu25eWirg1VK7VqP6cj7
+oyTM8fIdMvk4XIDVU48GdGXuyGSSZhYtnEqlPyEH+ZoFl31dR1UssO5FD/Yo1Y9rAJb1VDD8CQ4
NTjUec7Z80z9Syxy737ITPPadHV610auvl2Wwi+FquKHYSoawV9mxqlNaVSCSHqfwJT6RzdjCFU4
9Mk3Fpb8Jh6n+ROjkpM0TNys2hrwK18AbxteQ5ztY8WUrrxP1I2xKswYLcPsqpSsmRqa+yahEedX
mqk+Q/VEtzV5atxAaC8TjqxTQcH2mUa8tZKx5uU7ap663jSjrW1kMXv7ZnRJjkJlSG5RBsenzEYZ
nLWlOFbgK55PimR31rvYRU5Z22VfUq+dnLx33iejISNiTYmXtLhUz5hRFlrg2mSaB+FyPsYxqRn7
rEWUpdHKwKcmleU+Lqf0c9cV7UuT2rqxsXQaB4xZW3UvpDhPPw2G8DAOLcbGJsMWr2pRcLCRqtCv
GtqzN5qjlxsDO91+jNqR/AQDW/wSt3dsk+kW8xOJgmzEKogXuTxpRll+0hKNpNpckrxdrxGHw7K/
ydz57EYA3T6jPYd9zUuATpF1+Z0/2k4w2TmlZbZIYrXJnaHXMSsp7rVYJSExeVQhERFJASlj3Sej
NxBMdZ36ji8333ISajbjCrNgjAV5IRoFz03UauMrxo/0BTt72W4iQ/QXU5o9JfdWHPe7HNBDD393
z1R4nvxWLfe8UCT0ugWdmfTC2rGpL7vZdYp9Zmm69VREUfd9NNOcozXKYXk07cLB6DgsYjp5C045
f40MdwnzJWvJ11CNpt3+bsOhGZ+DnQvxPBRzQXKitO7z1fL2iZY0i1+MVS9BeJq04m4Xtdxwzpxu
+2ZqWApWIgf9KEu8eFuUkNx9Rc6JcFdZb4gzWcwr5L2LgScRNKpkla6+mCBq5obpzBkxWJ+SUcCT
a/TXp8blnKbJ+ftaeyvWGdOejqtWFV8FDvVtV+dskSTcsPzr02hdFW6xfjZLu/sO4upc66vQ3njp
zcsQTQxHI/24P7IVsgz80RpEe3u56SoHJkjCE19yH/Qr1DDFek7i1RSOVp6EDZ7X22T09BuMRumX
391D7tTIrylmcNR1Fm5ilSTJZdKaTmkfQ9xgsikb/2KKfCG3oApz+KNnWkrcV2OecNBLqodyjORV
1AqVbTVpfc1NBKiLBcnubZon6JlAPesxywguWVckML9cNXWfEKHyyBjvfmvptTqRZ2PcEmSgIXy0
Q+v6w1h226VcewKCGnNTa0nbbwqzaj9bqTPuU7avJ0JTop4VPnZSn8yG7tiuafZaUS5tpqnq99yq
6tTIwbjDaKg5MA89gYwz9hot6Oc+KoN5XqKOPn3MLjmP63VqGBwMOA1/NUUjD6ir6mSO83tnjO9t
p33SOQJAthHRZ+GfCmXFZEF7YgmtRDk8tbVSR+nV3hXhBsk7iDI2HZzqC1GJHjtDQWFNTL5J8Gdj
GxdfVdIF60x+C+7RCMOPa33vTDF13y5PwWxlZ+q9ezLvYuaTmCMhIOuYcLR3aGcuxDsstl8b+EvI
FnT8aok4gq9Pom2JHM1WcBytLgkflTDlc+TejRi7IPiqreBlRWHSg/D7XmYNp7FvVogwG6tFs7zo
/BQHOkXYIQcTxpz1C9QcS8Qctsv6RQ7ocGrnQQ66rZxu9ca1nkHneeVswz76Yn+gx1VtUJesJ3an
wNbiBoQnWsSNZsxTQC1z4S4yGV6MYzHo4Ql6awyYgVK/LfmM3FYMmKRrzrraTJig1Ux9FETl4gYV
yC5voSEOHSWtArrzQGn6mS25z8x557Srtqv0Lg+hggj3VINZ33SmVm51uyV61jWV7rPSGQ81rrRv
SBmpR/ianPVAS+cDo7PvGe4W32Ho8QtP63LOgIN1HUVEq6Vch4uzXPg8SYgqn3iPC9C0abrKiSs2
9k7V6D1PmuU+xavjHLOlrQOGrhlIs1Adgr33OKSOdS3HwbmMFmueR8NJT4UoioDioN6Y8zgFCS5E
34aCup4nmdloCdqy8ayYbl3J+ers4i3Z2uM0nlrXS76plrE8NWN5AkvQRssSVX5iDm/2qNSw3mua
cp/o10O0uJhOiZwZGmvDPNoqyJ3UsEK77OWT1JIcDTY3sQiQHWUusIscgeqDsWKoqiFDA1Lj0wAH
EMFXNv4tkLy5SHYTteSObTrVsenoU8DEyCgOvdhWlFsLgSCJ15AsqImUlGwCilY/WpP+QBdarsHS
NXWx7RJ3uO8Nqe9zyvuK1VQ2E8cuM1G45CbtnORLetNgbT9Cbfa7uGrzcJqEczXbZbOfMgM3eINH
FmsAZyD4nrAlgI/UwuoOW6D1yZgjv2zNL0nlvHq5J3xBfiuObmdsNk68FrChEGT9kl87QyT2SsX6
fV0RyNGUljwWywRY2mWPZeyRjpGP8feG4PIHt7XtxyGrokNCCbLRmvEhMpnggWl6uicETd8POcm2
MzspwG+56VQ63Efaqh6ctSh2AM7O1ixQmRF0reuptIedcOp+O3RV6dMMeRlkq590lRMrEhV4uFp3
N9hcRqTtfO85rbwtq445RZuDi50pmAVRGYQq+VlSFwfdrPJN0zJIkAw+tCGsVhVXuKWAmNb4EQvi
dqUfa2HqOxA1Z26IEvhmd8V6UkSW3EqM64J4FZv4C42VtER/2oGeDtuKaKYG0tiUxC7dNph4AQ2z
eiTqqiPmlhyEmAibtKhxHuYnQkbJKtM2XlrejIk2vBSeeBukpnaDNhuHpez5bpk750FvA6JKrsy1
32vgqH7VK/uEY+wW7beid3CJLk7PlSb0r3G9TixNF1B5gkb15nE5IYB9IkYAWUF3AxoPgZkkiH3j
UB+sNjmpEqNz3875G+nCSYAb7cu6qiuy3Ax1GadOLLZhqoLBOtJkO9DwEwuOQKtIDq65MKC08vCG
+H1JJ4vSwz0JbQYPJjvFd3LA2soSZPMYQLzR5TghiCL6UoJyn4oxs0Orcji0DzNRj3MX6sBmY0jK
7NeqKO0Hp1GMZ1GxGRP9q5mwWkva7/NlqW20lio+Ci3JnJ1VGOKlHQ1NvUb8BbdnWzucez3jkVQE
YsemEbWNkeWbjPu2DjhLb1YpF4KfvRopo02Wc6TZ0QMGagJnBq/ydq40DwQLh0o25rERZkIDc5ym
ZT+6a/IaEfgXcPLlkmoTo0oftWRNaTkaVuy9qiRiITaE5ULdxkRMOgnnk0CR0z29eF6anT3lCutA
OzvNg2WgP0KDFmxUjGuwZvOM4Q6v5EKYKLlT7IeOTguB9dRzGlL5kvt0GjMGQ9ustqwb5c5KVzTN
icAkOJDEcV/qMh9el4qEkh+G3Nb2hsInTwE3Oee6gOQB5rCuPaM/m8Xo9yn0dJDrfNQcBkdOixEj
ec8kQD8jFLdwzRNZsHPvHl1HoOFrro9DVLBa5TeOTrYCHMKtlZqHrqhfY53MMPpct4L9XVXlraWp
U5fC2NsGoSeQ2aUC0jbwks6MmY2atOFE3PhTp/QrdzHeWhLKQkW+/z4fm4Tu0tL4RertxsL7Mqrx
XjTzsx11c+9z43LHr1ZzYOSar8gu29llW91gNPACp+VCLxLERsyQF8jGGO7Zu0t2yAyVLM3/F3Vn
ttu4km7pV+kHaB4wOESQly2SEiVZlue084Zw2k7O88yn70+7zk0XcHDQQN80CigU9k47yxYZ8Q9r
faspA9oAOtVBs3C7FdtU/mwTZr3OMnvvhsUmwR3klIromSx05CTKsJVq3H5+diHivcZjQyhbajKk
Luz2PkPAoBf5pTe1KIClDXPLSRhS9HUUvdMvlHqAKq31Feya41Sbw+9UZKA38H8vZ0wseuxNdp5R
+KashduBS7dEKs+qAvgRqv0sdkNUu6Ov0+oQfJKX9b1eVPZzO7uCQov5aaprLEfs7KOPNXFYJ05c
ZqvLJa3tzgeBvr2viq6t9FhlMdkAg5ReZVe+z7MwH+NNRPG+H8z1d6OneThSHV8sd5AQ1jfB8Iu1
HiXRZnt1trr6ZYHu2O6U4teAHkzLDtghoqvJaOiL3pQuZMui+3SKKwYV/P74TWqJEkFki+KVFi71
+6475JCFcBPoZ8vV2Bf0U/5aDm3Yjc2Mv2J+G3q8F3AgXlkgHxrhqLBglxSMGwxmfV27xLc7mxl3
pl1x9g4B50r6OtSqQDHS0JlMPGi7Qurd32pL75tW5TtALYcR7jk7tdNAHlZimGhoUdZAuzAaiBxr
edOjo34Brmunf4zRsBtEjM0c4l7u3hGoMkuVVnu0M6P9rnLmr/5i8EDMaRchkwfY/FzYwli8VgwA
WiMgef8Y2FXilK/GIsFgjQznXA841+ZXs8LvXcn4MWnz+0GNVBJTk57YlLBiMMoiXDoXRHynjzdQ
J0mAT9uSViFCs/lGn3GMEL0ywC8sdKwPgIe9Z5yCX5vAlVEhpnmWTTQxF16a9GxvFkcW+ugH3DHu
bsLlEHBOaOciNXDVO21tHTtjsipc8XN+P1O3nLA8xDDs+sZie5bgz939y2M/6AZOyYFfsacZ41ve
g1N1nM0JUjl1h9kRGWUcfHjVcO3NiX2weyqmHSwI40LHVu+Sji3i5Lft9lg135CatR8AGprXqVG7
y28V7rwZ6RP6vPoerfjo1XA8HrJtkyGvjglV1dnerMRQgeMSrwU5vKK/s4edsfWGZ+eAdKwMiAq7
u/wOXZNFGTZRK0ftfOaEXbyJ2m0/ciofpJmz56+72yasjcQv0J3NKWLrA0oSP0eVmvJp3Nz0Alrd
/hKuUtGOKR6XRZ4tJppkGzDIrGF4SMbZZ2Zk+noCpbPJteG9SxP7Geg/65dG8CjFmKVnsG5PNtKs
Xc3e6Yawxz3DocpAagKI1eo505N8JZ8pt8vntGzywwi9/lcb3WCr+J+yw1yhZNutQJOA2ms36lZR
4a9pYkW2oaqTL6xcxgcEg/S6Gn3rsz7UIBCTOFFD3PccmO6eAdae31RRe1llrudEc7hiYt4OBsJ1
63xqs/YBcuwnnpR5sV3zgQeK6TzTIzKMhuwh0UQ5+rhxbp2ClZTLvbuxqj40dLnjgfgXTq+k66eQ
x7qlXDQZkc6lk0AiTONX1eq3wAE9nXQfcu26eBq/WSQCm3tXTSIKbVV2X0Y870xm7JEyhysulvVY
6ZAxwa1OHUxnrEnQEtPoMWY49MzTlf7KyRR5B/hZ+FKBIYRiFd/IwdtVEjzmtWqkn4zWiTVzIfR3
VJbDa74ZDKKcsmX8vQnnmHRG6yETi3/ceHP8BuBOAOlhfW7dtrmryqrcczsUgVRdf8KO3dB/QiZi
3SL+6YpHbzGr9qxldFtGXBQnG48NZgcXtyJ3BtzRguyBHkbzPYOV4bglufaZx7F80/OyC7kO3Gtq
ozTho/BxRgaFsYzfGs5rksGNSOyUMRNwBgjvLtrm5YFnsaB4troP8MvZl+neAgxwtzwrZUzzbqWz
wXfPohitAhaXaoeSkf/OmYe8rDCfR481hrN4+jT0zziu+nsrr1v7Xneq6TSsokKlpM0kktFVhW2a
sCsHD/iwmolDzyhLEboiKYJGDqhRBPQH5WbqhSQz4z5poKUYQjGeKYyZN5mXrol71pVEbr8mXYlY
REMstfX1Rau1V1VpPyYizhcIl+0TkQrRXquX9Fa/gnOy0vRNhxxxXcdYvZhLPj1p6wROKHucGaru
DSsb3/NaYjER5vKuRckQZEhOzmYNVg5Q8/jOgfIu88K8rNqtEpjL/N7MLeNcFb1+KOKkfADUkXuR
PeXf0xT1+3Y2dK8rp5SmROdcQEoV0gWmeCUaY0g8hB42lMCeT6tzto8ybrFlDetmfJXmDZDWNzrh
CVTE5+zmV6ksyQQW/IDfSwXcqBnB61k3EUQ1OhxK4BLKRjLhkcOhM9V4auYIZIgU4t12YdUwupwi
nBdpKR4Zq6bnaRvMPdPZjO+qFmw5en6MMc0+NKrtg9J1ha8llXMmdwH5a/V3ZjIjF26LAnPegYLZ
7W7AX6CBWaJ7UZ9VYSuZD+NS/3CS5Bs90o/DXNWL2VenkdgvCjFa20sg1239Q/ZHvXOx4VVkv+xK
UPtNDqE9Kae7uIvvZlW/LSMHzrKRcQkceochSGdDnAS8rN4oLH9KlTgWU/OMfS1EG+QpfUrCNasK
z55TtAbsfwCYLKysnJHBTtmTh2Fo2CHbU2Fa4Zitd1bLnHsVkt0P3zLsnQXXx0CyMLv1lLZxHLPf
CjfwXlNxdnFUmj8bbLpe7IresN5Sht5lLQ7/c6t1KkSW9IHKh/hTSxLrQrOr7zf4loeqT/vXf5SL
/6+9If8fuT5wW6AP/a8tH/+r+k66z//x0H1+//TJ/+E4/ucr/2X7cHBwSNI3bGR9N7PxTWX+L9uH
kvwb3TYlukUHa4iNmPc/bR/C/Q8h8R8jLVKUg+gM/9P0IYz/AA8HWoxvh5EC2sP/hdX43wgZCpMx
w1iUjC6uDNSM/64WxvChTWLMYKKP8dw/J6PjvGxKq2hva1deLUq93tcEnCfuKlxr+pCxSYnt/0bh
eDNx/5vCkf8biBRchbPakoiJ/80XotuTTLXVNYJaAITKnXUEy+ZGxykuDUYwqXu3SMk8n7lJREHU
1Egt0X8gvlvskH+U7jUGkoc6T8rfdkLOTJVAMqRmTlO/BPjwoA9rdNygIvmYD8f7BH0Sw/rWzgML
AtMjrko2fFhaj2jTO09j+AKUMS6QLnQ5Pbit1gBWOom2+ji/Y99QoJgkE4GM/vsskZhgLDOYymb8
+XVHjIU4AsVfPmsNydWYWffwibSQmEq24BvtySceuOJimwz1dkSej/RgenteMOuldFJ/TAIEvgXi
vBc2de6BLCnur3zuH1Io6dmO9XsKzHau/wzK6Y8jpeo1sQYso7UwfEmu0k1TMzzE0owY/xlroGfm
qWDtBJWEsSeo7NfVYk8OgY6ARSsT8l2METWZ1I3XZGaUPQL0OVJO4d7m+mN7FWt7/ojO/gabdz0n
XdijRL+LNXM+TniXGB0X+2qNV7+12vFMdg2iPKQkQUNpEKiRzFFv5Ajarwp9egSilIxmObzYOEp8
N71ZSGJ2liQ12e+sYqKgYxcTmJ2uh01vbvxo7cOWr+x2pDZfYqznL+O8aL/mGQZxBsYqZDGu77ra
SIO2bvBDbt303ZYZq+Qyrx6tkmzvXSS18TI3ZXdKYxObKlhGos0uVtKGTqWd8bmC2Fg0Iph0dWV3
nzCFz1mzbDrUTuKtULsiRVd55R5yE+N738sbNmwtQplgc4w27DqAonpu7mJM5Y6BJ+0lLlSfOKk0
NNkt+83QEQqQ58M76+eBw5jB3QZkkrG5pv1RW7sEzlSt96WNuoyUkhWZqka3doufasy+vP0v+R0D
LjoA+Yt/bWC+b9fRtF5iawa3ndTiUYcN+zCW03LVG23jip+wW27EAbIEvhIig56zHLdDg3L7sShs
eSgKa3u0hghC96alGF/AMU7YtB+o35l/MDwLTIyqATx+iUjEsDw7adFtVDeLsxqasJ6b5q2oTJNP
k2awKnKio9zyrwk6KRCzW76QHwbfD+AWtTbffUxaGU4L0acLzqBjbQ/OoapiIzCrFY19jQ/TKzXX
xS+jQxJYImIxYjMNO1C6QR6v+nJQNpsANKmdvR9Ne4INKiXvWp9DImgWWNtVuZZhRhVxWhO6ndFc
5DUl8ORpYk2hV/390mzbwZ3qm3DZQgNfVJNvTVJcYie5uhwyASaQqz5iRU9m9Ah6xTZFmOkXfVby
t4wXak401J5wt+huBdB+3ZTZvsec+iGIdXnqpqm5VKxejls12dzbSl7pG3W8yTZRGbDPP43GwTKc
4Ska5nH86qyifeJkdqjG6u630dJMC5WhJY4lWe8NGrUKpmcs8yNmfg+0CmEXkRrH9WBvLHv9JM4w
uvZNO+6jJGcGgWChQQOnz5WPVDS7jGACCc/AUYocilS42sEmHUVx4gl404NvtLrJ0nmczIFh4Cwp
baI3EyPS1SJwbcNfjIsasU7B5+yCW7I/SuGMj5DJJVpNve/eepbVHuCI+CqHrjxx+SE7Bouw50zD
+I+D4zSvZfJBfMuEuTWm1CyTCQrsYrr5fmvmiikAM1bzLmly+6RAbVmB2bjkIAAww2hT4YUfh+rk
FL39bqXuTcpbk2c0DSYzTmCih4oqciNkzW3+pnW+NkG0dcNf1Ts9NpVteC8RYYWNrK9Vov1ql7lH
r6KLnSsINnOA1GysXASWQew8A+//Zn2ASJUUWElcv1sl/EiX/MKdq8/qGM2U5WtZIp8yornw/xXV
B0OseCBWDVV9Gc3WcpTZOrl3TRmJ/IeNST8+iay0nmkJzGU/NFrz2fMqfEaRUb3VRaJhi5LIEqKa
CzoQ7OZ4e7f5tcmsTuOSiqy3eJrec9ZY59Vh6YfEkBwGKeeNfngAb/iv1D95e/4hXppP/4r+yyoC
sZd0lX/FathPXIW9c5xVVmSPQ9/XxwGh1/PYtZQEEBukD2XasO8ZXbZ/47JHip6kSv6qEJJ9QWNf
j0yj7QPONXnGeeH8uCUmil1k6BiaHYEU8Ub+QPQ5t89GwtK7uhkx87xQh0kwbbZ6rZVPWDTbjxJ1
55PFaf3MSrgNs0qb9nEfg5oCgezIGyRiuZhbZIbMtOJAMZHd/xOMzfxGvfVMbZ1rjxI0O035k+ZO
zjkDXcucN4+R9NVRg5GbqcSv2u3Sj9nORiaQTco4pyziwQxScCG/JdKZ6poBaK2DIa02qB2FoweF
uOk56K8FKBWz5rjVmHXN9vxedI14NbXZfEa7VJ5c0cNRMpf6GuH6e62kCzpB9DnL34lvQa01ZzBi
OxYEROHgMTeGs1AWLFDX0dAeG/VBILz0qnmrAcEuxt6Z0Ld58N2n124R6HzzrAWpKqt8uV/z0hgC
7LqM2rcbsY/uBp9AJubRn+P4GPX18idR6OdqRsm/YhRCF2XGJYT0hMFaaZke0hnDI/cxNEp6Fg2V
7JERyHYdh9uerXV71rMQ/qnFnMOykLzGoZqXEFVxqA7LGVG5ZhHyOY8GGkn4+Ke+zpIT5QxRnAbc
XMhHuBWIYksImWm43w801eIhbwEQzFgdd/lGo0vMj9k98VV7O1vTQzferEelXfmy0NV5jvs1SGqs
o37Vd/17E0n2jJm9MoIxhn1EdDzXkUkwWssMqxaqOET1Fl8nVmD7weIZtch4upME7rEcgAxAI95Y
P4l+XLrqHQznZ2Qr9I75yVDv3TSbhgcwklkqCXV/qC/r/SDsBoUfms9fWrK2D0WHytLMoyJHQS2d
+xs9djusQEbJCs/dg6PlpHfkN9VSBAk1YyhyQB8LH6BiK3lPuhkTcXsU2DXZpC2RLtYHFt4G6qh6
s6GYlySz24mGNdossnOK6OplGiM2YvBaDyxCiyPRYRk7/8SEA9vU68/EmFV5cY1GyRncyK/Yyaa+
m/XKxBlhysZjQl6XQQ3JhJi1qteziOEy+RCMytgUOP2SImpuZpIBozIO7WW2jlvdNUBCuuquUqN+
nzHnNahv87elToiOYpeh+dksVBS6jCSLEDRQdXN9Mk8Xmx3yI8/eLcMkRCMr/ox9bD5Ys9FTV/er
/sxpk8D3TMax8ZMFbkk3REE5RdMpj12MB87eJJknoOhpDnFU0YbbNtT+sdA+tzka+gOhAtrJybLP
1tRc0kxUgkNiM4qfsVLxFQWUze0/YK3pAEPSPq/R6rPzrC4KRTTCnUl/Y0/gPnDBtedan62zywwf
KQGJnjjXeCaWOvprF7IIcmGq62KDI4IQMd4E60pwijbamyZRFOLFiVDbu02lHxj7Mrxkn/KE88e6
bZ0M876LdNeDjrR82iRMPq6c4gcj1nAvDcQXloIxwVj0P50FbxTSPjsWJETcnHFE0bkJVo4zOiyK
gnQ2QfVEZZCtuQomllcYZJQVSC4ahNltFpRppC6kTSZvYuzuW0MOewDM/QE/dU8aFM3N3U3Nc5Z5
pzhIjGIMiQahcGNJeURNvD5CXob4X1QYO4pXaZQ/GM+vw+TgpxBJ7rVLru8RG89HLXW4mZBj10qB
KxHDdi3atvya1m681lRfOyij8V1CNm/IJGY+KfEnZ6UzkLCBIySHT7isoalZCb0UW981Wcu94EKK
d9M/Tg5iAEOZjqvH7n1XJ8cltU/JKgmGis/5lspLrGJxRqpK8C7exNwDVtv4hZjIsVrKb2duSU3t
p/mFbSBFdBXXnnTWhqVmnvpom/PHeKWijTq20c4wWo8W+JPTpDdTMJCPhBPZIfmWt/08rrcYSbPu
BCUorjMeQ9tTCNECbUGwUNtLGJG0ApopPSFEQoNJsqCTHHQ18Uyv3lzZiFbQsJ5Ag2deBxDk3Bm2
7q+Mnuiz6no8ClWKfcYaH50sOh9i5zrLJ0cxJAoubHVqiM2aHM82JMoXmRXHaCs5/6aJjxrWk4aN
YSVRh5iTcxK37rtuNxacpVX8QpZqwU+Ji1MDs4fIQxFfCiRAgT27ExuMzPgNP9z8xTCveaICzo7s
0dFUVtFNjdpoT2Ia7ad8a3POSjKhSFvrkrsOr8QlKdst0CnavrBK0UKLxsyw59bfJl4mBPzD3dJm
N5aQ7a969EdfuPvM1duQkmAD0V5g1IJEXie5a2a3D7W1UMfFGN3LLGf32Ymywa9iCDe1oICdVGUG
ZHI5bPGbOz2pMC1hoJNIWBPToovUAX1NS06dUHWfUP8svyRc0rNo8Y89+YZwzbWTbqZlUIl5IDJ2
6E/KzZ9ssOy2g7XesLr72vjV6stlJMBrY9JrDPIjT+ZrhRomJEz2mbCNPRrsp5Uxd5SL27UkcfiQ
DOtRGv7qYve9LJGCTulnx2CDlEiSuWKngo+7jGXIQvIWpGdWd1Y+GzzHSH5dJz87dlLCbbC2M0Jl
LVC2U4Q3JpK15gCcYNCHkV6lxJsW8cGcxmfdBDPprBU7EDJK/A3wes7DUUuy6miuoCTlX6aR1aDK
FUTwdK6kn42ckYauhSwcTd8eCv0Qu2WE7kNF55vPMSB6pGcSTqePJSNTd2nMLtFZlI+ZZzp2RV4c
UnUUIwyH0ghBkrVBI1L7Fc33AFJMma9phoJs1+EBDGyDJMNDXpYlGYTR6oyk+sGN2lBxv2mzW/iO
SYuywfPZlZvbnIkPmJ4bVT7kto421ubPw2XHF3MayvanWuzuUuYrzJ7YQUvLAX/SG3Rm6Ef2jJia
Y+YgnWgZqftG3q2XzSAMRypD/zL5+dgKjfngKTDB76PmtMcJkN3DMlb2PiKOFVoDas64YDnULvqe
6TFWrEjnzKvfTanpTxPJb3Q4i7s+lph2iXXRZLcfbPDdc1rd/Ac6v3rkCugyZ3LX0GahYGO5iw6E
1JRGzqgDEFNOZn2Jkd2S+fBjmVYCblOdXPd50XNgsebDmhbHckj/zPH4s8adNHd6U1OIGy1CPVvG
bdgLRDNcm5o32wUCAkPTg1or5/sxn4hEVVoacnOFubBDoXrWWpM/MxJGP1GGiNt4oVQZcNv+yNm4
1yrbPfRqC21NnG1WkDtqrX07TR/kssUoj0wzP7ZcB8+d0Nd7M0o+RtMgt6jW3szUta9ltgyfmm2C
N0C3WOWULYoG4mi2dGOUKNrz4pqX2sQekSHEUzWhl62BHgNp+TsHeLyTemu/mWhgGPKDdUJC/VYq
CfFEOh2AvmRPDe11Te6BRP8Z9d7YTVzNO1chUUZBz+i/lH9zxaY2SY8lVJJkLl9aggx3OUCstJ1A
AXOB78uoMRluHIpqfdca8BnOquVBOkcEdxSYs55psvt9YaWXLCLy3BXDw9wVlHrkVjwkvfmaQev2
1MK6XRQ69aJgYgTQZdyZfbpf2jRluWMUjPKEdb+wJvcdlgVYx7LItwHfGL0eyK6uO88W08nK7zRX
PzdzmvI6VhABCWmbqlPk9kiZ+/Febu7S+f04orivRfkSt/XyjgDzRB4JLiwajl3ZLCEgjeUwNKmB
3WFZ62NK7MVeQ6pz1ERihDnq1od2m+LfgKM6JD/mJy3/i9kV3vxgNLtRtN+KOdcLdPX6iAIuOiZM
hoJqme40hNa7ivSzPftKJ7SMIqM3Ga9xybhlHOvmzRQZadcZqywM1I4ZiIbw6GqYiAxr1ubOUEzM
aBuiPaIj+UzIL3Gg+rZc6s1amGUasj1KmY1+h/3Fr9zlTrtZK9w5W/ig9BjKWJQGylCru0PalL5O
9mLd85wFxrjerRKHKhlBG/tgnanXkdg3J+Br+/e+t7QjXug0qE199fk71RcSejgiLuKXKHtGbJwc
FG6EA9Eh+ZtWMflu7e5hJMJjl6W42bCdRT5iYuRb3PPUyST0ZAnmMqNoniQUPLRvU7BuykLfrbXV
cWsw9QFR+7BrMqNWTvGjxFFzKXQDr9iUaIyI8f0hgYj5zMJ5MZ07FROwgwZFNspHjZH75GhOflIl
TKha+1sx6iI/YzUeKpktj5jgW+Hnt3k4UATCUggOxcQR/0LUkt/1kBdPlQmfPOjTDCGHFvVVzp54
YdWOmep3l83DYchNe19TaVJQ5aNfooz2003vMgz+rMk4F1bSO10UFvHdJNczkXHaG7GeaHwbWo+g
14R4cW0bGyb5C6ACirrM7paekkxFjQhRU+iEEcUVT2dVoqggzVbdK9y5hDf0bciXmIFupMMdvbzx
lrqFfWQ93P7tk4bSMbL6u7mjYao0U3/EJxhfNVmbhzbpQOT1FQWQkK0I4nTk5p2a0r5j4+t3FH+m
cA3yoplS3LmdbTyPpRGfitUwXjj4q+sozeQwobGp4PJjujQg5LR7UloNG38YKag0/w1XHwvN1WpZ
8tntyCSsXo3k05GcFxAa5/zVEM5ldOHxQHarHrK2xhK/WD8RHLE/uinqBA+IGX1HRVq+UIZ8ZK5N
kEzePRpj/2K4iAOn28Br3OZw2Ii6yamdz8ui87iCFPQcWU3hom3VZ2OnKnQaK/PAVuvBVJNEFDMe
RFqWbw/6OGHv1Quog9AdGJvlxsCrZTGgkwRu3mRhdZo19w4ScK9pF3UYkuF1WhOSDIzuVyog2xE6
SBSqYcv7bYhT8n769rcVOxrutkjNB9MerdYbLTPZgbA5IMd/If7dPaJ8pNwZa7ar4xlKa8aBt2Sn
1VB/U8r/nYmv3s8ZQXESLDizppE0W1EQloidLod/N0BLklv0MCownrF0HxPF4l5MBYzAwfiqEoeH
0U7Ny1JSG3cI5NDfrdrnLQsuiGr3tzsIJ8TMi63ZdiwCDVEXkXSCEaaMiuy4TIYIuXVpjY1TStX0
mhUC57/g8UPohUx7cbSQxg4XSVc8DqQl7xYWU3tEa3eCQr13MKOaG1PJYEKKcwTcoN1P63KLtrNe
kkby1+Ul65UOCG6C1NgfiUIhtYEfvmi8QZhXbWv1OwEiBMmwnZ2Eg3JB5LnLZEjm56FanoTR8XJ2
Fap65GsnI3KfAcRb56SqnnVeop1uz3vQBG5A4tRLXWT3KzlrbNEJf1zI+hOQd4VSnj1ueojRc9gb
VDichYxGcUIjN4p3M66ss4tU78ZH6CweZghsvEAcyMLtmtfV1eR3bSumlsSsYV/uoAq4dn+seQz9
1WnY1a9b3iASr7LLkPTRQ7dt22kdpHPBeVx4eZO92rF8lAAA9qPlfiI7PxfE5JDJrQ6W3VMKruaj
S110TslE7Fp8a2X3to7Zuz3VDFrJtvPaWhGF9AhRIPHhCbvPnW1iDNLq4snU6+7c9jV5WrFM3mwj
k3izZkqapYedQXINuj/lt0ljBYBztUM5uBgDHhd2TZebQ/eU8a59AqlF9V6ohrJ76Ji9jDZvQFzZ
d2I02Iu1FvJGBwcO6iXHX6BFCOw/uDRsMtsI9qUaTKkWYG+tXCdlgd5Uty2dkaNEvtqWLh+jUxpv
6GWtWwFELomzFNUfwayB94esrDu+aXZCi/SKJvrAgNDY15xvF5hymfK0adG+tpzCjPtwfkznbTrG
ODxuHtNBf7fTTnuh7zeJhxH221IVk7cwY0/8fEz6K+dCj+wJgshvubjTF/Eg9HUMDdyJpVCe2+Sf
VtBjmN5a45s99LjmtIXXeM35ENgxQadAhZOtu21IKTOLxnRfCiH7I6H0G8dVp08fs67s1zERCXGx
pIRfKvRKFZNMyyLfszaKa2w7GokKxYIaY4vR+fErSa3GgwqYvo7F3B1ZR1HGVaOR7umoLURVJbwV
WTdYB5SBXs7FSPROoPZXgvAE1f7wRVtO+HybEoirt8ZXQcHHwm1jYEXgOCORftSd8wRplJOi5j9o
16r+sso6oaTUEUlmOe8S/1rvL5op+z9mYaTk5xhRvW/Gyf7OKMj322TJI+RgeWHLutyjSkezMbET
7nDp7Ju0sB9HaXGiJeqmg20Vn96YSDPUtKhj/0RoYuaw9mHSVe0oFacffjvjvhoWuAdIxUKcnE9y
gW+B6FdUXobezssifOeDJpdnJmvJHpoPHio8XJ6Db2/ApSZBWqxEI8a+kgC0FYydPzVx4RMoAYQj
vVYgxxwQxxhMZUMyNc1rMWs5ZpDIAfmGgAx3jaSqxJoNalFx8S0p7BWC1NBae+jCPivEnxgsouyB
B78NNs0dj6AdjCv6lU+3Z6K3S6lpd+M8fVgN8TS9Fbeo0LcH9Hoow5rS3ZH9PAJ+MVZPQkvGbvve
pCRiI641DcTMqar5+la8xpBXcNp2BNmieyTVTveXuO6CMUNyuCxC7aKiw/Nr03WorQvpApP9TY38
NDaEj6lR/oYpnqxBVjktHIOpu2QOw6+FEdiThUy1QBtkWy8smzbM3Fn0OFdzusc/tHxEg/gpNoYO
uRtZ16rryrcKHrZX58i/lOumjyPxf4jVJI7Ezm2TdMcWRW5etkXuOWUsSdeRZ2ASRn14wjZQlrjB
EZt7paEjS3WBi9CWWsJHHEmflisv2szleVlzEab2OB2sxaVBI/GGDeKRNC1Wp+akgttNrWg8AoVJ
2GsQBGD7anUER7e8+7FfmaZMuD3wpPpZOk8BccovdGZUKYPVHRzc+ZdszqZ9ueIDXHPjN/u36Ewh
gh6fatIrWxqaNS3l2UbH6k1ZVsCYjacLBmf7l9K2oIz1eZ+l5hr2w6DCvGm6c7OJdE/ulP6UzMZ0
YMnAmHNo5obZzUqSylDN0XMyLfKecSU/SsZSULUVrg6exwd+q8SFSWttABGgnGK7Vi1olAA/eEmD
KxhQt/q7rlVZHNi+0AOydVvgLhJZ61gbTw+z1Jd4s8arOTYP2k1lzDTv0i6DPBJXmLk7Xdo1zo+Y
YVyrExqMzWfCotIAdndhX4IQxGM3S1YqqjbH7wLpAEL5IgrNuODvq/vGOAgKhbOlL2FRrsMnUkLw
D+6kYfeK7Sp94/P9vRptdlgYInB1sVffxaWgbVsiX2b9u25lySGxUsT7s0hQl1uM6RjusL/TfctC
OrfbzFEGcy5ZKXZiOq8bCCWnrcaPYTXXh2zlfkTUjRgxoTHozPqsKhvnXiOxzu/YmVP/t2uSPg3k
SzEuzogENWNO6KHWH9g17NOZ57e011eBH+l708r0pXc79c0Gzr2zR3FKx8wEIdlF5Io7+CAqzkKB
R2DR6neNhey1Fm23s6tK8FQIzdeB5vye3QwfPeGYuYHYUzIKpmb4YgZK52G05jUGxhYgDAK74FSg
i0xzIae1Ioe+Xyz9HJfkVS3ZwIJJs1uSIrSPqFu63y5GSYl1bMIu3xGlQR9vZ18Rw0raBGvGBzOL
LESzg/evHttfDIY+0mT7My9uwTUuu1fTIOgubW3Cu7hO03dSbLdfwwoNgFNIX8O5o06n18D2mek3
YhU9ix+7KcaZfKkenbXcsBo68joA6wqMpphDIkVvrhXTGfYC6Iu1rxqMf0h2M0D57jxo3kpOzD8N
Ts5YYr+p7pGNF6iCtIZpAEVgCbF9kuqM+Pigtf+bvDPrbRxJs/YfGhaCO3krapcsL/KaN4SddnIJ
7msEf/08Qvc309PAfEBfzM0MUFUooMrpTFlivHHec56jrMfaEdPZN9i8DjyPnjB5GNGC0r9maFcP
hZs4e2sYkvd0qOyXVg6wRg1cK2x7BGYOwwG6Md70cUN25oXwCrqT6MqAhdfQR3Mn13XmYiYCvTdB
sdcI7VNGyNeck/VAK99ZjEUVDZWFyadaqIgEyA3YHZohMSa//5Ob2UDwOcYq3OfYGcBsLxvLNp99
tP0oEya9kjxNAUnq8mwU1oM7Vcu2h561ssihXTTFXdz3lfqaCpum5z6Yg0eH5XfHFQnuhCA+8cSS
NrwCxlQPLLC9LytIq5OhIYs4lZiOeedrjKNJQctgnQZXR7Nl1Pbw3qNDSyL/3XJnZ0pucdJ0O45S
/C4UTd6PVkm03JNnxcy1z+nmWztz8NqWBCn6HFsvNc8qf2nx6zzMk3LVSoxO/qrahR2BESyYm7Kp
iRp7uaNevIoqicMXx6d/6FO5g49FIqvMkCPjIDjmrntpYlmuR7sM9lWtqwNaBkFnMnh8ItR8BIS7
PC55h77Z+X4ZxYEW73HV4fqwbfvN8OwnGDAvoWrmh7QDcODH3OJkB8yunF1qFlT+mLInzHBD7eHU
8vkJQw1Lt0F5LVR1kTUW8aqTB5tx9hGgLLoBl6gzGQ9cqlye7LvGD+s9ut/voG+eHaFPCQA6JjH3
WLUlSxsRJOM+j5V4TzuasfqiDGFaOeWLOfo8uAZ20ocqr45m7Y0nNAE8IY6r1plpta8FUZ+7gHqe
FddkGt86FtUYV73+9kg32qilfXWbtAmFIkaGreMW4CgFrPeZMDaBu1FbAj//LVvgiOKRxzTdAazk
1YaTo96ykxSn0Zp+ms5E6+kTSnKyGWmPhHRz4bnlRvi/9BE/AX2nIdUn05CoS1DF8/6WnXjCYlls
FtJq90loVk8tw8XTDBSPxF3ZfOhiylOCZ2o6qVL0URqawR9P2fHr1JOWSAFblijScSv55C/tPeul
8K0ikLoGy4dqkEKRlEQvNi65tANtFPWhTH3r0cy87GJXPUL5kt7CYrM9PKANpL+LmX0ywJ0KkgFC
JHYH0ztpr3feTTkrnmdLj2qo3NO46LCLtFQFvq2MfYLrhL/bOHTokzWT34iEzBD5TYqy2/wx4xIO
z6Yb3WMwvN+koDcR48pahbUYPpbYs15RN7IP/GnLPdqGvUlCQl9LF+Y/qeGYT1p5bA7iuniO8zjd
sBbgeg+iBThn419dYYpdOrZuBJEofaK7Y0ngT40F8aJc/qG1ebpWHK8sZnR8T37AJT3aFOW+HHJn
Y+RxfByJ4m7bnrOGy3MlHopCzx/ILN4dK6tiE5Dslrzlnf6ejYFzLUcu4Eat5VXWxlfed8HW6zg/
xyI+ponqWee43X3SKvPTrSZkRclnhnzQQPzOzwyMQV0ZkWsnsSepKEWemZ5o2GQAtOaxWxcVIKil
Q8gAWD2TeLPMP1YexCccOk21oiGW5KoG0fPgMRxQcazg9JDf2M1dW/K25arP1Rm1gG2U9TTXffyU
h2G9STACPFdxduV0ZeZxuUtz/Nr7rgTI7M6pPPWyUC/eDIJN3zoooMURl7AYawm9jfItzBuNGI2n
/31yoHGsQkpOkB3Qt+mHZC8E8UNufWE7p54KgM+qybxdAPYn6ofSjkKunBGVthxX7PquqGHD3nXJ
EM7LTXtvxNj/wVyjo6BO3OtCAP8w6bGAkkfmiUtXeGzk7KFpsInhowrIzqGPS0+9j66gPcNcYcvL
eFuywSYJQ+/YY7mYA864YdqOYRxscZMxcyYZVnlWN9d+Ug035t7dCwd+c9QHJp0tmt37n8XwXE6K
pXqRKa+B5/T2Nis8+tynOb50+djdE4KUx/SGWkgWjIIrUggBL7lJb8Zg3E2x7oeNVxgBqLii4Bn0
b3jF8jy3Cr2FPOMSfA7qH7etY2AgcfFRDDphhYJl+MUr2H+4uK8epirOf8mwny60TxP0wIV6LOQE
VzB18urx/7oR3g4tiLT/vREe2txn94/+9799wd/978FftrBdWost8V/btgL7Ly7fdAHgaHdtlxP7
P/zvlv+XawnWOyZy7Q22+58OeMv56wa3Dqhh58Hum/+aBT7w/tl5bokgsFlLA9wHIizcG3v39+dT
ViWUc5n/1lLJ0+NStXdNbDrPeeIs61FDUVNIsmtWTONuasuPVJYKwS0IPjKQPmeWCiMfHP7h7CoM
g3SeO/ItT9MMl+Xi3Zlh5ccHSiDB3fZWRygz6zzvzVpmZtaZDuNzLNm+ruTAykCG2tvRYrK8hXhu
/yy1P7ylFNyjO9nWcO/5hnrg/Aa32wsjclq4rmzyrKPqJutp7Of25PRVfdRmz+hwY3MkE0P62rSM
2/ABveLUDH1+yovQ7mkNcKpnCoIWcZCZY5xEzjeKXCcH+pB6kxelpFReFLTHXeka7skL6+kX7Y5c
Z3MjkORlfA1nUQXiJXb1jNwHxfKU2zVbPXxKLHGTYrG+wyQmy+mlZQ3NhoJ4/P3yslg5bfd5P2Zn
Uea+g2AEHo67bxnyve3u0WhqGSKLE2QPKS7fTqVf3YF0lBMmbMKmdL3CDblPBj3+QVMznmL884re
6Xj+bCgR4NEFnU5icNHtJVU3U34rgrLZxr7DnSNJMXv0kDIOHsc44hMrPRbczD8YUmyEIL8+227v
HmDEcNksHWFvS66Ze2t0kWmV/Scdbo5XL2Udgr/Z6fa5AXx6VYeCyJMaBD/ddAwtUnQB18aeg5NL
Pl0OehDNtvdNjtla+NvJtrtvPRTwC3Ko0bsRv8fvRpKrN4fJO3INSE5u2gPXDrT1MmO0uAOck7s8
n4VvbN1G5MZGsSdkuelw94j83HOPTNiaxjYVcvpXYLJcySrBrZ3yqKfKPztVPh/dYRCP8JD8k50b
88b0MDyicBfPZeUOV+dWB7avCRQ9ZqBzSdLiTrHY0aJaCHyM9w3myGzly2C4A3xmn92WhaswDQjf
cD3Gw9gvVrmqZl5S2CvIUaYRMrkk40xXWTipM5CjaymW+FcIuOJoSOeGmEGV8A1d7BOrs3iZajO8
MOXUgoRvhVm3meAuRVUfkMeTYc6BDvaFUi8zntHZAhqQDj0eRuYYr7c2mZ66J6NmXRnoHCgm5UMg
1X81mG6JlNTlGuXMeG2dTqHw1EehRmNLlLJeu9q5H2CxKKI8WwqzsN12zlucgrQcrX5b135HAsVP
z44IZqSE9jeO0PZSet217Zo/YdYTyrXlpgjHYdXQITUsznwPy2vt48GJTJhGSGHUTWXeWNIHhj0k
8nxu09uZ0upq3eJ5wpaoyNzV/bJTQvvDihige+y8NpqFjYjrlCkmrWUoz0he3oaP4fRCg151Z4i0
QFuAnlo4kD8eBw83N2THooOCJYx0XiWGCn6NmCO4+weDgXI8JOlvZHYh1jxNMATSJTKEx2BRabqz
R14cFiuFobaILvwm+SL8GLWd0Oen7Jls8+wOXcrs48vvzK7G7WjmxvaWcOFtMUCGLl1nJyZHbBAL
zYMJ5jGaZryLZYKJfAUaOn7xeWlvMX46TRpXbikVL4HqIjZldKIjMcKJHkHL5gs43kxcA3q+fgVm
ix3CyrrpVFoW3iQ/lg+xFcRbkdfZH7gDTAk4i9Arl0Ho7cyAvSF8Q/HUYoFrrOxp/CAFLvat9GZc
ZovM9jqGNDvWMsHb1/vWXUdRzcqWpERxTHXvjgUrJe40G+2YrumyqYdN4VTTVRRm924Uozz6Zavb
tUWYmXs7QBxe//4hz1nRQXBxxq8EuZ6ZO9wviXtilNXnQcjivbOSnsua2o+LNK5jM0lCN4F80lmL
db4Xy71lyHIXVJX90FbnBrJOOU3AXweSTeSsphf6DG6csZmcEe0rLdzgxriIvhLNyebddD8DoD2z
s84nGuBC8+jMxUcchsMHTTPytc3G+o6XWT6WcnF+DVgUJGYaodhiYwO4T1J27HRIOPnKShbS3SM+
6Rl7adRjesH5tUBsnqHub6BznAq9OFEKf6JdGdNy6gxi24y3/OiWWRbbYimXawyxo4vwl8q3AH//
RjfQq8rUsY9+ccNS0UvWRIQy8+9WphjippEfUmm42bVwEt5lt+/tA+R5GCh63pID0nsLet5vc071
zqP3rwEOiAxtV0UFyctUA2gP7jlnQtQ39EBS7DBe7dA3261J8GnLbmt+SsPepXrLSOpdAPz+EC46
2cVO2kRZHBdvRjUuL/iIrfNCHF2uQGBYR0hpLbUtqW0eEmF/42eVayr15JebwgDfLBgLXhQbTRiQ
jB60Jbadf4Y/k99ZQa+DVc+zFb/Xp00lLm9jmV/w9Sf3NtdddqsLvXtQgkL5a+Z5mkcQGmxjo5Oq
fmRENofD3GbLc20xvK3owRyPou88chdyelE5ABLYx8sui3sDiYidgB/2yY8/UgUJZZb1t7YQMnXv
4GVw5lAxY9vWK4rM/MzNY/6MlZ/x0LWmnLpJKSpn5edu8+JTTPZT2AVRLrvGzJhmOTnWwfxIc8vy
9l2OLji0zY3MF25VQk4HjnF+XFDg3sM4+boZy/hoBTDbQmyqFk6jyUj2VWtexcLPWef1fNSU27OY
bVcwCXNSKDPAXu5M1lV2fEj2Y5i5J1Xl3nVCuVkZ/Wjt8iociO7RmrZCFuy/mry8YGjlB6Wt7mA1
hrsD4KipMyD0ApknLygXsObHJOY9PWrB0VriHgd3Pr/QY1JsTRx5UVCZdBD5jnqRzWKsPQlZShaV
hyBRsGisXeMZV9xGORo6j7CCR4AQ5aXDtLXK7Cx/M7W2DlNXjptugg1RdbnEhNFXm4Rxa6/8Knz3
bMDysenV31NvqS26zgw5zfP0tbs5PglnMphY/R4kcwohZCRAM6XtrxDa/kmh1vzx2QlETezCzoSC
VGLFP1ZWa37pijw5S73AiiM19ezv9WRkp6KMgReESB9/4ljM54UtQLZWpeFdMKvwIEF5+SqnzsK7
1genJDaGHair7MHTzFEmGfutP9BvtOR+c0di8BaXBsVixgDE2159l95CSLFpL2NgD5jBmn6tTYNx
gCw6bglEO7wXdA2M85mhM1vnYeXcF5OFsbHhsV4Lw2HPLPHMZmc9pF+ho78biMlYxPptWQ/U8wHe
85/qpsHH1TYCzG5rAGGaSvoY2GY8l1AncOpoVWWRmEewZW7YLiffG+YtiT3jKRDaFh8zyEj/SC6e
EJkHY25LI4fzhyGrhtKFDe2VQ6rdqZmVke/OSXsEAszs1wUy/MbMYJpoC5xGvTPhJSpcf+0s43In
egO4Ru4+MUzqYx4iPdmix5bTZSHT3M3eFZR5pqM6Mft4NbPifi6ALezLnvtxVeDan4f8ZLuNd+GJ
MGxoBy3PXmJN3aok+/aOl9A+WyVAnIg5c7l0Q3BLqovW/yiYrK9wOLozn1d3ZPYa9LZr9fQojRbw
k/bZ1zuGiX7SeNVibWIm3DWaDM2XxEqK60IaEicn2bAPds7l2e4lXgMsnu7Fhm+/lrJFbmJYLS1Q
oV79gN3E9aK+7GPY/0TcSXy1NFBtkkXUBmbPJn0TMgUg24BUX6XCMY6Jz4hBfvFQy6K8TMA8i/XQ
l3fW5PmPMOscmwHMZjebYxz6pg7L/IIsEJCHkP4He+fxEIBJGVdsRXHElkkqU7R8AACY1QM7XFej
qvAxsD0j7jUHzz10nQHMUKc3ii6wFZC0YOu07g6GLWCNukFIN9AEI53H3Y6n1ieCBwQwCgcwhzvp
rgiw46sMKJ2VPFANBBpuSqjcreGB5jEhGDRr0aS3QNJloRtoNXlNuS4Idl7F3AFCZi2xi90iXksR
2xG0/Z1xu2KgFO95IZZorrcVtAtcohKzf/VHYDRbZ4mxtzxFjlkycHNFlquMvPM6rNO3sJux7aXJ
8wB4GFxd8kJjpr/iOohVJB/uuZ0DCJ6DO/vGSykx+toZHjEuI19UaZ2lm0OCcYMIEAxng0h+DbV1
SnCGrNy+s9bD6HvrZQaiKut0OPiyZDk4g05yvXih1AR2Nfa0IZJog+sMhmfkhZRQzkW3LQtrLQr1
WU5wWsZ0P7BCXQMdvV9QmR9mONfQ+MRC/pbegsaOYZVAfcI0qzvaLELLPuZVnzzFTSBB0SH8JtSZ
bFoxjjfg0U0Za8gPg/OTDKXwMnbKdAlSAGMCllZIbaMPjwF5W1DiZw93CVyGgtc36MiaweQhHmo7
094x/Ph1NK3xHUYEK5c0Lbiw5APuNNWDt1sv1jQ9FiIv042XNOFr4ZTqkw1lfOq9ZXb3HeQVBhr3
PZkbgnmD4YYkNBcuOPjKzezJaxKFh8O2l32jhFpxcIi3pOqL6yCSZl4ZneOJHaUn/dH3/YEZNICm
REygeQNJdrU1b0UxBM/DIN0TDxi5KrMm2Kui/STBa4NSQ8AbFHWoJDuxXovpx9JjajGdiuCSjHaw
544F7CQVTfGhg8C7qX8tpGJqTX7xycro7GtA9Jdluis95e2U5qh2yb8drDRMMJdaaj8EqASrIDXD
TWZ1zclMeObzFBLzawJs54MChmyXgUqpNqXf+y8Bgwt4E68sgOsSpTr8j+hq/+vKR1G/BKLVfy+/
PYxV/vn1j/rb37/kbwIcmIlboxljqe3R0uYIZLa/Aygorg/oFuXn73BdFCFtZH8HUNjWXy7sCT/0
/9Y6+g/6W/iX61im4Aspt/XgAfwrCAo2Q/9EfsAv5LkWFx80M/5y/qneLUkACmaVVe3Gcer3nSnH
zyqjJCDBQPlgU0kE5ArzbmE49QnjZwpFpUoOnQryEzO1GY1kUV6DSrvfYScqCDQIJKiGztrCA3wy
ZEWpL+LPqnPd+MiZzq1YLZ/e6DzUjB/2iHThqfJkUNW8nkMqsvya3B8ehIsNf4BuXSwAtfMdOywp
UZ+Oklg1JIDCXDjZpdpSNeBH2goyWPK++VK4WKCxeqbF0V64mMOQWe4rUj2/sX2AlA4870tnVrrn
+833DWXEsH4MVPjGc5JXS0xuxK0Ju5QeMwp6YvkLxatAG+e74vwCYCmzovmehD0dkAKTN6fsCWFV
N3yCR9KhrcrHhqPxkxY2TOKmLg9zF1C9aAQBfE2XoZ/MHXVgslbjQ1ootccmXp3qZB4Js/SuirzK
YmE25NaLxl2edEpdM7Cilz51qLSOp3pnlP6DxfX3ZQhF8tMWWfeeebNDJIKSQ8Az4UMWtKzLu7rZ
UAyRXSdGhkNo6dfcn1pijZl5tWXrHkZe69NQxtl5SoPqdWZBuctoG1ypnqmUtwZWwTb/BCCRXdI0
QMZoMyTjFdG76eqEDPnASH9i+LysTiS+pNFr371Mx5GB7eQ3/tI/OtfBsvZD9ZYCY5QpOtnINi9r
TPORwgSxyQL6vHJ/Dt8dXNNnUzfOyS47G4LtUnw7EtNRL29WsB6rzEVXtnGhQwddSjih+7tBA941
AN6hFcOKkGk3H0vhxJe5gFzrc3LgBA2QPyrDumu1/xN3J9N6t3O+Mzv28NobaKQFdo81T2zauK18
bDZLommyxA9QLSt+CKCcvFpewnTpdyGM9RcLA+A9dMyOau+6fWNxqS+FZnhMBGBw7Cr4HViHRzYp
lPWIVNqtmO3Cu5LFGMQ6Gs/3Io0hvnGQrwrD+zPOTnDh5B82rdWGW29oCVDUliLaXYPHDP0XNpTt
OpQutV2Zzw4IisNzKMlnswMsPoFfoIv23Hoi16OdO4aZsck7Qmoteut2YVEcKT0CqNUEG72xRhVa
AG0nUFruSg/WMpQDf1fkojyUi39fqW5XkjrDPLg0d3EQO3g5iL0NHpcI1eyW5NYmwTgOFUFPwEBn
imJdBADTKWDBuipYNaOQjw07z21jcLpKEiOOKUFGmZ23I1FQnQJ2Ax8yI9K7AuswsdJt5yevaj4c
r/yiWGXjLv25r/zf3Na8hyWWwb7h6L6hamMePrdfsUQFJVXLQNYsT3PvPAVmhlOyoDaqBfF4xXUy
rAglQlfIKBFRWfltu/WlyxZu3ANzmjl6xlPtNeNbCjt5JUy57DrpiXtiCQNW3cpEok+GY93bzoYW
eP9nIN+09WqW/t1o82ESNxxl5odXmw3MxlGOxcMjVFE/0dNSu/Wy5X18Q9diVYcK16i3BGMDekOe
bgoJ+5lFTM26A+aHLycStYAxD5IwI8DcvvcOPVTWXTzGy0OQLO428dkixDcfIVHaW9EfP20MpETn
lipcmQZdADJsiUTGNAE3eiTjOrr4BcD+cCs305b/u0b86oSJS2BgYiL7+Ab5BHWQzqnzEM7TUbSK
FEMxB/sUXMnX7FbDaU7Bl8GuF098yGExZjeeRzHfdpXKmu0XQPW+dWM8NxtZIY6vUG+CCwzRIMDx
GtjbfMqBnMde8g1/4MWeW+46JM2NghQDL8S+cGp/zYHhvk8Vxb79fNEZf/KYAXHKqqibNArRgsD5
3iW3mZhm0ijXw4A0nAfruCtCTZiF7k67S2m9CUc+/4N2oz4zM6xyLl4tnxQxvhxuT2FkVPG0ykP/
POZk3HCPJkCLnVO+QFN0KBiplkmd3JqzG2MWUyEWc1hG4/wtMcfsZy6Q6ziegKtnj7lNpw07cLVd
AqwiWS+cLTflBRmXtjzb5Qnu4pGKVGy3m7FcJnCAtN5N/ksOj5orC79AZMoGz2bOY2OVxGXu7icv
ZuW8OHEkBkBnkIp2g+gX9ORY/+I24j4Jr5hO/OrsYKd9PCUf5EoiVWTPtu1frDIhkEZZG2wFgDgD
QWduQQRUVU9s1BD5UdXSObC6aKOYP/mbW4b2R2/n8zprUeA4JYBSx80VPnZHfxDgbuIB000MTKvm
HQwb5H9PD/d+qZtTbfjDTxk6hP9dwixthSRTyLLa9i4hMn/pw6fewy5fqnGDPeMdw8klzssTxpeF
muXkDpqLxTGLZyquqwHTF25jsY5zHqrKFEejbXHS2/3ZVmAJlDVRyDyY6PP2Dlf+roMzDcfp5rJD
rqVRZxkO3a12QwUEoBzCzPxfP2avQ3cLt4FXsWAveLWTuT03wY+Pov4nIxl4wXyFGB671gl1PaiQ
KrMB3FI9D58EvrqffBFwHJWAKyLTZiJhhK1p7dO/wAonGJ4lJehcE29YCK5kWfuoJzGsdUNqEs0A
0OxQImVnlhZEw0EVYBNVu76t+tVs6XknrMpcL7SNrMcZGLwm3HY1yLseSuzv5c5LNG5zO+1vYWoO
6Ta4x2PEoqgMjFedofA3NSNKIpqfolHquSn9IjJ6DHO40jm9yfeFj7hCX5U/PdTVRAS3Si9D1m29
kW6LwR7fzaF76bjiraj9sR+pU+F6HFL0y7EX3lUxiuNGi8J/z10McTVjBXeR38jbO7umDrLPTgOJ
mRmOznpmcUYNrFNCu5A37kEy8cDo802NyLM1Rbuv3fFBk+qUIv3NgfY6A4zq2VoAg8H0lSTtNjEd
tjQ5QDFXLybnLlMY3hlUcp9k4qLvuPLcWIMlCHACQ5eYsrTCBaRDMoH9cZg6I95Ywml+084mWmXe
rHNX2M88foOzXtiFrthHOcD/w+pgmkydTnoRtczoguoN7tezvW+XXoCFDPS1zotly4XQfTApQHXL
/NtJGGBL5YynkR80mv14hym1Phr4ltBkMAi6vdWvRWOHOKiw/FHfrfY23IOo7ozPXHvNXrdFccbn
xxF9Y4oPQIfQ8jxFUXjqnvs5Nh8Yv9tj4E/Wvqnn5IhVHKlRQbBn5fBKKDZYk3ROWfJpY0ZjGYKn
rg2a+zA2zR29XJ9Bwa7SJW2ymTl9kHi8Q2sgg/Xt8N563WcLgGkNSMghxtnuvEHm8ClN483NyuC9
Kmdjk8Egf6kcWoS5XY/8OLIxwpFi/CgDEgITpfc4a51AQ6qEu2KP1B+9Vhb7AY4MVwtvb8+Dx4ta
Juc4MRo68zikEjRse6jGtyYd2rObBYBHMXSupdtSI8LezbgVl4GaR7Vl39h2vHdIkIAoiKM5gZLm
+TKMFtdxdw1wjpdKp+2jSCzyyPQ1PdldY1+I/zUHZrD5iXhERTIc6LONCwqog6ufLKMUGDeH4rsu
TX/X4rP9EzZNjPLI0hCScbNp/Nw5Y62gRnQxqvIzs7L0DGQdJrA5BxbUCp1d8fsVt8KDNnvtRcGR
UaC80ktO7dKNF5LYpbjQpMPnemKt4KV9fyMHmHvhV8mvyllMeD2+tZ6Nufx22jG8GLhmX7VpGiuY
7TC27bH/CPs2eZJtXlzrWVnHOQC8vsJIOvHSg/9tuAlgjyKs1ve3w7VKH/vcQSd1UwY2uH5jGjt7
A94aUUAQxt7cVhcH4fN0y1JvWAj+4NXvyDRRD0DnoGZ0w6i3lYsXfJiqs7F6l/YTcKOeOJTZnpI+
95g/PRejlev+4spKeKFMwp9miC3Iabk6wPus770kyy6TmWZ71xkYyB2g2bVN7rY2HNYUVRuYtAk8
0DJXbcaEyTzIWJRlhumCfA3zi7V096VIrdWgoI9M/lCyJiXctmqs8AZLYhGOIfcPf1BUR8x0J+nf
AkA0JyPxFvoPZaS/BxZVq0DAqWnmIFmbkHxWfJds5UwJz8+iik/U5l4m6tja1gzvrEbLtRe4U9RL
N3sD26dxeKG6YBSJMqSYu4YyxtJdcuCMJYKy1c+n2yWfuoXqp52bnRuU1JUMod5QdxKuGwSg1zTF
FbLylQn+i8/cuoCfsvJaOkjHsTPPDiNY1FpW9ULxDr5movivCRotlilxzSHsbsHYBnO8M2UroVhM
jzlwMD+ZebhoRnIhtkZi6ouOl3YLkVitbK3uc6f/4u2pYKmU+WWsQRa7uuvZxLc+d27P2XWLSYUm
snUTuTZv1AIw7NDl3v0IXH9JxSXh+bkhQ0ufahtk27o1jM3UGNaGe168DyjTg+pCHefUkH8QKa69
qQ+p7HBzDMJuT/ZuwvPX0nh5j+sSIsbitxG50rvJJ2HM9xLJMVMjwfnC4tGeStZZ1OLFaPRLaL1Z
ZN0ViCaHnunVBBIlieqGKC+DL7HtswwC6kySaT6XPAopCDHUdAXOU33QoM2Hx07N+HcX04pEQoaE
zoqUKX4ZMeWPZWcaT8pxy6E8dNgkWZSkYmDMdKcLpczVJR9y8xcnYHdpjIJrLv7diDgTPtwlM1US
4bB4H0FivVrm6GyIrC78cTLN/bQEVnTANmzuPOwMO79JvKeuUvIW3BsPlNy6Tza5rd04Wd1vr4OM
BTlyzD7qOhx+q5KwQt80fBgnHp68NOEpbk3YYPwm96FFsmjyHIzidU8oz+qcd+7S8+s0ZuV1aGeH
ijJSF6lZke4DXA8/EOSNVVr8ZpZgeE2s+acpcmvDTSg7pqAX7rXJv40KCKVj2wBTPJcUTF8Z5j2n
rbkpnVvddZzCY9PG2cipSpIshLc+gwXMthY0MbQ2ttQZpnOa3fjYiib0r36hKCcpLYprqrq8EwS3
rG4JwM6wumimJNvDLJPHsLPx8A71s/LkZ9fMd4tGHc/n7FtisTn4LdSJqbMjoVVLc69667n8BHyG
fdvUZIH1r7qtjGOGB+z/vJ/QBH0AbEb4/z9VE9X9cxiyPvns/itb9z+/+D8Au44QjnDx8flBKDwc
fH/TNwPxF9etMPR8QdcW/kL+y9/1TVyEJnZEEYYCvyzKGL+X/4fY9f9if46H3XNMvtT37X9F4PRD
858ETp7RPoJpCJKeIS4U/yRwijifJH8r3ql1am2Viao49zmxPB2yhVtRT81MyseUiYPCWE3Rmd+M
1GArSxmrwRuciGekda5mandreAtQrOKSacX3i6vMZuOZ9Ud6SFQ9PXhllZ4wIhPn61yfCiIlw41v
g3Xvqz79nuxgSSOypkG6HlI73cfKK16XpMICHxegtROzghOSWh4B+znWjx7GAhB5y5Wdwo3XQ0YK
1zY2vNLdkMnoTmkAE1cFuMS2umZNE8UqGeCrFMyBu8qa20tWa9iSmDrENXaz4t1WKrkSLgTsJqz8
q6XW9E4XbUmEHcvIV1KH7i/60HwAUWP3ORNWou1b3loqQpbsduFR3GFKvC6kbx9U3xf3DU3ZG54T
clVZikXW0GzMMrWizO4sxnye1VDJWerUnvkVZIHCoFaPMYd5kLGNTj35NXtQuVYyKcLvpIbZZ3k5
Q1/ukxJcZaQ8yfNZMDwwQM0M6njEoAdxmuWJdSSNR7umrOke8nIiBjWp5qyK47VvqUwCzKHDtGAk
hfCq2mqTOotkfyY8/2705vwzq5zyR1iQwXboC2TXAftxORSh7s9LSOtH4wIrZU+z4JkJb8EH5Fl6
LKDuEg6w8C/dDQGnrwqRrUhm90OEXKwFmnaG2QVJyENPrtP3sihBVLAkSPd2/+/sncly5MqVbX/l
Wc2RD47WUfaqBtEzgsG+n8CYmST61h3t178F3itZ3luSqjQtk5kGkjKZJCMCgJ999l6b7yMmlniE
UAYZrLMIG+pqciFqraqw5dAQB2FyIL/W/azbcoh3RDhxKCUGhULstYkIYDUkONWhivq2zGqgI0Lh
j7GtG6wqzmXodeoBgEX1jjEGyr6nyyY4abSjek3Mv/7RkFZ7VQGg2g2EA6wBQdrWb6LTSH6sod1s
n6Zley98O7hxHGGEG+hSlO4BMbsp4qZpiJzFwqIZSra30ivHJ1gfKBch686Pria0s2FFj3GL9eV3
Mk+4esaJP8cuMzwozFQMqbqQ42rhV5EYwxhm4EQhnqRTQI0DiP+9oUfi1PEwPFEEVN+5uprpBCyX
6zZD2pExJjqnxsyHasezs0F1RMnAHfQ94uJavjTMUQjaPG8OZqIo5HR6T170buIxT7kQjCwnH1kM
NuSFCHxTDg4zERhtWPAGyq7ip7bhG62k3XBGUWbLBOk3chlzEZii0PsIc2t+HaJxK0DrM1TYP6o+
oLTXzNL2O5mAAoabcMbXsae1vlkAjBGKzMM4dPVlzIKFdK1jHQlgIg26VFetI8JF22Ya1fOsfFDF
kdIOAFw6zAD8VEdQBpwXbYbGdTnV5Y6VKxLvKMPDNMXsJ6Z5WzXAD3rGg1Vtx1TEQA5cfHfhUwBr
Y11q2w8WI423NkSHgDrptsbdGBXNJp5LXGbIwosyOIB92Fohja5rK26SD1Tx+BH3ZXwyMwHNs9E2
Bj/DsYYXgwtF7BrLbjtqT5rutQDbjIhlEINjWwI8bTUXbnOD2FdMO/DFGK+p8MIhbdR6pbF7khvs
vO6qaRa89FRWnHLgW74o0w/X4DF+ZkUPnqZsuU/3ee6d4gBXw1Z2Br24c9A8mtpKz7O0Zqg18dg/
O2HUXgJJil9FD1V1VbrohRAGXEwbI53c68IvTKzUDUAaVRJljwr9w2yWmDxFFdWRR4mbraM0b36y
G4KZbLQdeQ9kqeEM/BdSdOBGk7tRIgW8hwFK0sXJmC2ZBxrPxyGVx9jL0ojyPwQh9THRyEpby+gT
v615yjh9QV6lbY6UJJfXBa8U5X41lAPiOTnkOkvZKj5UhbZ27N21ecDmF4DojGzqsAQDFw1ecFFI
tgamozZ8NJvPcZjk0cRLsEE2Vt0KIyk3pwBmFBQXtidzkowb9NoGCz0CJb2OUt7qurWeJlZuXHRN
RmiRpcMjDV/NC/q3BOyYM60CMmCBJ+vIvq61LK/ZZPiP7FJQ1QMETHoWFBnE3VQLYnoq6c84Zwlt
I4VHT4HozGIzVr74NBtTyBM/IR5ar3dzTCxykq8aL3vFA8pSZ65btziEjkVksB1cWhUSv72Ee5te
kZuydoDr6X4IgdiuRwMGBquTxIjXOduYndFUyWU6hf7zlLIFy6uxuM44U69ziwMjDonkBpA0JvtZ
CIgx4K9JZzdPXWRmjzXYko2YsKWavv2g6965IcBjbTqAhofGLcyHBkPNBxw3eg6tyKLPx67sixTz
Pnpq4oQPhRn5N36VPFQ4qG5CmkI32VTiV+qxfdwYqSXYFNVVt6aY2WXio8kp3ibm0m6sedni9YTI
UBC9l3hOEhqY6/eEhN1uJCHkwm1admu4Ww6YAfwLHXF06PNh/pHHIqH0t0nJJ3ZVfA3+WV0WNYn2
evCSt0S3r0XN+mDsgnEfJl259r2C3rmOYo1KDtmd9Cl+M4jyHtw+LneNMeBVkBIEUTk0coOpgfC6
pdBKzz6O6TeSl8ggUlij3FJTRlNK2ZrORR5h+FsTG3UuujjRD808VNCc2/jMvqDdalwdXHNRitO/
oj7IVI69xwlFAArexIPLo+WWlJYdrRVeSziClMRjhx7U+0xzN9lHari33BFiGs/CGEGvt+5Nh0y6
6IK0X9GI4F+aUe/d26ygmsXjg+qlbGyJcpRX02xG+lSqhTAW4NNGoPPz95p13Ws3ZdkdAkLw2Ta5
7fNU5iixruLaJe5GJnjg/2kNhuKoK3PqLh2sc67NW7wSBc3hrdJwbGnQm4iWuMFSWFLfZHUJRttR
fpOAJBP2uwdNwtvoNIqfCGDF7Y41d2VcAdKLT06UzhusW2G4t2OoW+Bfu2m4CEJfVQcNF/OZCnHr
sSyS/g48P5H/rBDXgxXTK6RdhRe8M7g9eMBWmTJz/QqXqLptp8iAfRh1DHSN2Zy8OONahQaSQr+z
p0uEtYHiV6Lxtxxgh2ZF2Vj8EiP90mA39IthN4vtBzMdm2diivVNoNJsO9L8eiU7D52Bx5Yzbtym
5R1tGSEZCgv/Z+WATiVEb01XRh+Wx2BBsbYA1KiuJMK9xaTi/aCgWIuNbJ3pHRgSJANVlMaWbXH/
nVBZKnekZDqiq3FwWJgxt32macD6+i3xFgBnAAv1GvT+g51qQLjYgQBFUhLMZrqsb+RQ+Ku4KR4x
yNzlcYG1Mo/UZYC/mWs2dPgAOj2eSdD+EbvQGrClbfHGh7RdPNeQd1gU1gN7b8o/MMn7lrSf6P1p
LgNRVXdBVXl3PQLomeElvyTzkL8YC1po7REe+IHVAKEto6FgDazAvRql17O8zvX4JpPJnI4V1Lrp
kAWCgTcuLUFCJ4qmgya+9SPMo3Yflqx0VqUxcLiMar+uYAbI4KpsovlAx6r8MITyPqIobLttn2aw
seEOyXbjFbzXsFLsxNpbVQCiLVAWfUd5+jIbBhFd+JL2rp+qgGdb3D8J6sju/MnKiUt1882c2Jqy
pOXhS6+rWvHC0z0wROEdNFj1fYRVd/aBsz20Q38SDShlygt67z2uEroSWF3H9tYMA9opLVxfOPot
+k0zf9iYA1Wvq5glM+9z7gbdCidzliEIpzOEqIbiQgVxJV3lneW+mJFoxhXmfdWuzKTFbGCa9Q/H
aDTrtjY5V11b3SYUtz63ZH5/qsYNDnmZiaee4CUC0TRGFxCXFAwBXLRUKJQ6ujACZzYusrIxDxBw
RpgH9iSQr2P9RukdZXRjq7tLtHMIx5knaS3PhEovGQlQJtoBwR0mNrhcNlFbQbXJnTsBeyVmROf7
xq6LuQEh486wXWANwOmr1LEoUgyZPQ5u2CwgSW/oeZnpqrWXF9ju0r1rqvQgXZqRVwOogLuIT+Zh
EF75XVZz8bZM2XjHCLznG0LHxr3Ztd0Nlpf2ORsblsPCBiDGkmRCrQvZ+Qjl8ifL/mGgAuCkTKh/
VRAhzCR2XIXrKq/S96LK2/gAoye6tqpiqajLat9ZAkzpbUdNRKttz+ZyKQjgUpBntAk6zpTjGWhn
1z1FMVb6FXOl+UDRZ3AH/WreOpJ42zqfOnBaadNzIKl6Wx0V9kZqUGbHmVaRYsOhdGMS1S0Tg9E0
TpeHclLg49OKt4ZjvFkQuO8RcY+aJ9J7kuGJW5eY51lV0GaDMxeiOF1QWrOztVzclDM2XRRL5cEf
a3G1MLNl3nYEY3xSFvTbFp7EzwI/1m4ex4JWF+ysSwtK3Mo18K/kAv+p+hijDA5om3EnMbBW3zbC
Nx8Ld5kptIRBhpiIt8GUgpxsh8xceBpMu4l5vM98dVGSVGRHVRbjk4NHlGgNtRoX9BSHbywPk2Y9
e3N+JiDUWBc2buXo2e9GzQHQH0DK/MueV+pETw9T/fEf//b+s0jKTaJ0m/zQv3rthO1KHHV/3553
eG+n9/L9b3zN7/48sq6Bb5q+7woKN6WDC+93f57zDVeEZyJdSaKwX869v/jzzG+SZKz3m0Dl2P4v
Bj3/m8fugjq0Rd9a/uSfqIhyfSqvsPRMdNpe/PyPf/MdIZCtBKhHm1wbBU1oaL/mYzPBsz7LwH2l
vSGvfYiTMFQpft/RjJBSc6K7Vxeq/0Xp5fhUgwZhBTwn9+Os6Q8kVIOLtG71fcATfWE3p8FT1Un7
xRpK/2qeTecxcUN1HmDJXEwMbt+rxLBBb0Ujn+4W8nfhkkuXZsCysBHa+ZmNM6xV1XT6ymMh8EB9
MUbWxChKUEK1dW6llz9YuRg23MWYbUnn3KjGzkh5LBJO7BUg1djHUyeaPhXSVceWR+iTWcfpOU2L
XUJWEwGfVkla63G+9olE6cEA4fmk091MWms7JfFT5TLkXOZyuOemG0G4sst9oiBRO2PGVrHpsq2N
2HTPIdjnZpzqq07IYEOAfiNjlwrDxDMvid/UZxs+7nHMMW24ZDGvHKt3liN3dt9rU58rjaM+9b0S
jrujLqJcCU4yTX+Xl9izeyx4K8JsjL6dexV2LW6tZuxZYXfBq2ipd2Bn2GO7t4A0WE12ned2e3AX
Yz+TN8aXTs/vQcFziMAK6MW86jZWDJxSz5hVwlYTP3RM6zHM6s+y1LW7KTX4vvVYZMMr9p3oSffR
8DLFoXoIcAl9iNmZaVbGttWvkkZwpJxMHnwXmC4KteN5YC4N4RyEHHIQNVOiP76lExuDXcbx6KaU
fXiZyGI8BUY8blHi5US0YpbJpuqCYDO1+URrNmdHiccvb/AYdTOFA31XUGYywg7pBbgRs4J73NKz
fmkXjkFQ0m3u84n3xWkKE0cO3CkWxbdzjKgBA88+Z/CgNoVR6ucx9aKtkkH37Pdp8sRhO9qoxrhD
FKxPaT9Yn2Bq3VUB/QENsGtgYKbRNN5aVvoTj+IbLIbwXLczCCgA2icrt13MFOyaVjqthFiHuByI
wvjUj/d9l97FlRTAV9V0xMnhXxc1dV9G9jgCNo8BUET9ZU8v2XurOngSljMcokRioJnqRRTNt1Y0
hgd8NgHq3myzBOdwf43/YaJ40RuPTRS7r7HdejQmzb3x4rMeeYrqPLsos2F4KwLPfB9CULUxAahN
paQ8DXajNkkwbDLPvU1G0dzZ/Visgy7v31O7aZ4wkcb7turs17qvo4u56+3lYBH6YlURzDs7BcHq
DX+1voqUG3jE75zoxEkAao7f1tfumJARknX9HNJyB+ejMDv8fxAYeRDX2S4Ncxp6zCklJQi3JDIK
gTeKu8M1IAF86WNMW3dsFshHsLuGJ0ZK/0jcbcLnY1Tn0Nd4EfGvXicQAs912YktR/32qHqf5TIU
JDdZe3XtnbM4AgoVQlH+oEFEfEjsRB8d6sbZEj7Y5QGuvQCnDnqt5/jZAHlX5IYHzxwekzYum73w
pJmzSOwyH9ONCDYFMxNlTHbqnhp7iT9gsXTPFt0Z2yqnfrELl2UrEX/T3dROKSXLPOqbkcXo5Zzp
GrjSBFzhhHErfmWvMFNZNnoT4Ru3ZSM3zRFaKLM3Q3ybsHo4tlAzLuE1Aih3Ypwu5Lm629Hoy5+K
NOVIOCay3pzWHd1VWav4lcP0MqzYGeAXn+5dtmq51fmvEx6zgfy8LR/ZnLhXWSOGl8ZE0zomxDQ9
TorVdGEMplvuUU5tnNfkR9DrR6taabf2XzrEE7kNctnemEtkx66m5abNHoEbI+nXZG2APN11Vj91
e7yXKA2lFRivXjyixeBHNgAmCzWOZ89DHzskiVVjYQWrjJk2beLtOGp73EaW4LCtjCHFFUZUFqCC
5Vb31DUTeBgoGacAJGzVd5PJj/mk87wYdJ9r6fs6No2Tj7lo1xW1bpfTGKlxHG/TvRnBMIVRmXWv
CeBhl851iolXA75YINCKEvasM5A+TeWGAFtzkRKutl0Og4gQR0KRHuYdTUBdsRn4bA2vfGZYUJTD
qilf43vHtsbZOb9LMj98hjKoznngfDZ0t767SXDnAP+tVjNQMII8eYVfiiPpsXO78W2SPfAFBwvL
m9OZaqkvzaYL04uwPyZ+DjoCkfEOc+osb6IsNFDynUIg0PntsAvSgF+g9RdXZh5gr/HI4A0oFEX6
CHRgPFENET2ZTlI2SGBIeYRJUK8GJo8PIXmq2MEw6rWXxJQ+xYN7NrCIsptx2GKtdNG5Fxjnue5b
LoSXmtDmA8vl7MQUbMHhpepmRM1An9hj7uj3oYjEY0cy6JwVLhaEDBdgsi29Egys3/Mz+7ksjogU
TknnBdW0K0Uu91ihoD/juyyciwRgXL0OfcBZayp4c5DwJqjnrOSNM+wc2p9hKn5At4/yn43RM4JQ
PTFfUSTFFaNDkT9Tx9qduIeKd1Po6RmUBpUqpcNsFPpzyr23tNm48U+TFMAj/xrw9beqJ62ELhRQ
au+6xmuT84SyJigYDHk89KCMoW+VwVM0j8Yji+f81rHHCO7+CHsu1nZxtrF4sIAIeWW56eprmOUM
NCQE9VPfO5PeMAVXb0ZW1TjlMdFwjdb2vZtQUbLirmh8LxvKeMEcmS29AQGlS2srlBwV4A3k70lc
z/Xe6HvWDGD7AiC1SdU2+9QqzBc8fyQDS7P8wJcii2d2ewiw7TT4dylaOUv0gTxh26cgPDUK2U0Q
C6DdGqYU5ZCRO5xCyEMranbi20HHZAkVJhB428kGW2n+nfeKMNKM1/FpULgiqx5vDGub+S5rY5ra
F/cdgnwjFoJDTYDZ8DOShFZjmE91usCp587xyQDMtEGNoe9HBzyBQQcZ3SK4l6H56E0Yu/qaUZjv
PviWStZWFocvdGzSlIDEw6yZ86pGRlQ/dWr0bvWQBJu8Tnjf07ZUN4J0+XkeTe6opnTUHZas+m6Q
lEavtMn+0msFyOkhSoqLZOmXQbu1m7XDE45Phjv5ByPtxE5UoqMPq8+SLVZMrA++iGlvSNv02iOM
JsitlBayIW3BRhOwH4Ofa1557cgrEuRZc2maWJdWtVMnKCqRfCfOYf9gxuTHigAuIliPA69vPIF6
dfzoB+EdULd5FzzBo8dRMTcGNz9tXWWznZ7zyQ3HjeHm8z4d8OzypKVjvfAE4lGRgpDYV6kKLkP2
ZKfR0bSus4vR6SZJYvWG1B+DWSuV/ZnXQfERQu46uqERfZ+1NU3rSM3BJTHxK1ZF5sU0IyD8a2j8
+J8MjZYHcugfDY033c/uR/zRttOvc+PvX/a778H6ZgUEphbrg8V09kuxsEtEyza5EfGRs377k9/n
RkHnsGNhQ7CwQwToS4xzf/E9MFJaUriBbfNxIxYm/pnB8c9jo+dhxnA89hUBmBxfLtilX7BKbh1Q
hVZ3zdaQ7ms4sj6Q7BijiLAUCi/KSdONuwj3O4nOH7+8Uje/zab/p+yKmyopNZAmpu8/TKx//tbM
079+aysVzE6marbMnCRMYnoyYgoq6iz8PjRC/vYR/jH+e/RR/Y3vZv0ZIEWqAocf5hPX9BzHsv7k
76AlJMWjgUMZQdQ5Rk3Ido6g5GaUVrabVI2smGIQbycMbHnHAcnv/XVWc/7rve6lr3jyOnP0lBbZ
zaT9s0vrBb2hLjel8JkMCSejhnsH6OsTHjm1/cevlfgbPz5KATFAJn3X4gO1vJG/vFFWC+/E6xtq
oDJdHXzbRn+ttIEDmIfS1tCzu4b3KyGy2+NNQKT23gE2YI2Nie1rSUF1zQsGzQj0tflqOOVlbBP5
qFiC+73L0T650A3h73Hg71oFcINSsjiLBrmHzl02azk1F1FjmQ9GaeKZhJLHNJNvJvpa/Pl2IjOX
Yvnu3fjOccHCTsN3/JAAm+ItIx/LOJLIUZLd+nF2V+fTvdP8nFqnW3GWfBuTcd5z3pk2PH99HP4B
m1/B3BTIbgm6Am0n4JJvXMkvM5b2kwNBZ2/lVvTgZeZtaeCoJeYQ39lIi5cMWtM7rQbcUoN03I9M
FCcrxdXoNKXprzxY+htHdMk1ySggBWw6MddmoK987tCuEQZHxxjCS+AiM/mOVIEmRXXF6V4etark
G94MyvvKpLpGlMAxEyw259IDd02z/RawoPWdDS2YzE6bx16cWMIMV4M5I3CbkhgPidtqhwdqPpYd
38JcNqB9yWKy9OufSZL+TCJqoRgPUcmtZtg5nrg1FHzpaoqPYLNfGSuPjRM8ssgC48xb4+KJPwhG
4XVNk8hhwNy4yQvVnIW0wE9VD2ii5eU//kAuZLk/XL14hRyHS9jhI4nV0kLY+vXzGESgiGs9iW2X
59j3YclWLF0aTelcSX/CnsWG/cBoMF7SGmi8xYS/CU/KhrxP0lRwkexH0hlr+izL09B18mOEtk/a
0Mz3nN2XsPqCs4Zn8IyG1J19mhc/v36F//uHW4L6EtV+VPXU0tSo//Q///OhKvjP/1u+5q9/549f
8Z//64LKf7H1cQf5+2roMX5vs/i9/Pnrc+2Xr/z92eZ/CyjtYJm8sGQdT3JT/d3T9wUNRBZjuvoS
N//q6HO/WdKXfAFPQsenUPivTzZLfAt87m2ImCTNXM9z/pknmy/+ywMmgD8M648nrHRcFNo/fkSx
kKZwUaZ5X2DKb9d5Z9IRIQJhx1vFyBZQChF6z2znTFpEWi/R21plsl9HU0toi2W2s2z5mv5+MMHN
Q9nSdJTmRnGWY7fsjmJ9V7GnZ+lQDesU7wibXbjuh7iryhM/UAGajl38EGAhO08ueK5LrzLbU42o
m1y7GESCVUDRTbLJaZXAEAjK0NqmMUUaTqmB4s3FxPHO9Web67gx6TKv/HiGvoKbjTtP5LLM47AP
RSAo3f6QEfC4o/yPAsKJk/tGjOWLW1ZjsO5CgUVMZWKdAQhe1ol29+Arj8Ytywhz3O+FCPcD6kC6
Nijzq1YDDv6d63g9DkW78atdMg9OtVE0c1wlWjB7ZjE1HJvIr2fzaGUQ1VYhIyjzDLlH/0DG2jYP
zkyFMeqkAygEcxZTZhKXxhu2voBwMMGByypk5dSAErxUcIOXWvjKB+9g4WCikGuisLuwAbrhgGsZ
F6s+lMAcqu41t7KBKbnT1Yc1GxD/HJ/oqqHr+jKck+k8DqDm0DuIQqw6FTA1uvWYwVqxhhtjNjDE
223xwy5ixCz6+iIw+81gvKjGmYwN6RpV7R2yNTeG5VJnbkGjYjGueli7YQWGr7LznsZ5dF9aumav
rlhbSvHp1WaQ490S+evsayIRHcMFRLJlYE2SNgHXXLdLm5qPyIc91AhOIqnh9dSY/KxWLeYnMi9x
37YHW1fNXczTmqxZApQ5nVMqw3Ni9NvMLep3U+nxCms6UxlrUwujuw+pr9XWFr93jYGJYIlKZI9R
byqnvSaFvqtcAY41ysZnMmzT2YzK4KDcTD2NdZU887Rj8LNnOSDkS/lShHq+FxUU9BKK9MrRLOgz
EQzXqZDw84g7rJ26yc5MaPAl+bf2mLjVJqT9kQe2JsMCPnyxpgEpmiEVTUYyn40uosc2bMMjQkx1
sIqYMmCbRzz9EcVTK/BWoXw98uDBr+ch3SpA9U1PawiXAXmhZMLygyMl6F2bAZDfdKBUZJPIRJ2a
sCUKiKv+sQYvtva6bjwSG1qcSXO/bkyPbZo3tQGsHIfXP7PC6Ea4Yr61rR4TS5mO13zW7X1tLQfD
uILyIimEvyWdaUFUc8U9qPn5CQOjd8h9OQW7IW18cIFjXT7lbOqfHVhiT/RGdJ9sENMnX7gX3iC7
g5Pxb6cmwGxiItq7mayieQV8rm6pdhbvQxCCTgTKC4U96UxYZbDYQOt0LtMo9xSglggA28GeZior
POt9mBEPYCMr55FDQnTt9PQbs3Uvvo9ETq5la3tvaWyobVyQcuMEq/o7W1L+O9WJuEjY8f70VRhM
qwrpkECfQbcATS54dgIzrT8tNgJPyweBVix//oz9Yag3cjDzR5qS/NupGBcTE1UvnK6Ir7MxG/g9
WWhuckaXV9uOYmPfOWPpbgJowFfkTLvjxD3iLhyT6KOIM7jhXj9Oz1lQ5vT7cms+2N4iNqR2aH+S
41/6vAObGmiVWd5DF5S4SLsOdNEMkv+uLaLy3Wsdrv6eDfuqYrV1Y6ItWgCkyxadS46XrhVp/FRz
Mu9G4rMbFncLnyYccUqatN54fAaW8/4uciwW6TTXt8fZZFO0afPWo2RSIOXnODsBHE5xdyOFTcUe
4eevygeH9gttqbsIcv8+qRC7yYd16j6FbL/l4NRc0OrgnWwvD++i3HFoVQClWS5QTWNQ92ZdjJdo
wIMNFWpKb4MvDme1IDlxFkPnJLvdXWRjS25QGPDJBFbgS29BeuZgK7D3LaDPzAX5GVj4urk/LCRQ
4Fjz7eCpaDiQItT32BPyh7iP3DdrAYn2feSf6Lo1b+mIGo6JE3iXOTbxI1SGAqdLh8ZN+UJwXdBU
cOir0T1iUTVwwn9RTPOF04lNS9PPwd46YebwgubMpWA9egsINWpAoloaOCq2qeJ9VE3wjmGr2zc4
qijeWICqQmsfw1piPfSCUmLoG/5WNrG8jNq2/hGF0fAe1CmI1sh2tVxnX+jWuR9aEiDU4awI4WGY
E+UnnektrFlOGwd8P/hWGtuYNpYLtkmHY3WZLrTYauHG9hObjpW/0GTpcZsu4oUwa/gLbLb9As/S
XsDzVtZBA72B28uq+Q1TO/TDO3ol8Nq4sMK7WEO0XfAi3TUAFEC31Rf0Fhm1PIcLCbdcmLgtywWe
7K1qb8tqgeaqhZ8rvlC62ULVxUzT8PBaWLtqoe76C383JiiLfmyn1k9k01CtDKsbyKxSaHkKvhC+
ltWbjx6F2E88s0H8tkmN4kyjQP9WujCAcxhY+8Bzg8cgbgmK+y1GPlmlgIMzi+Ze+LvghJNelQ92
2YAHwEGTnhCqzKXIbLKfq9okTYrh7CJRHmwX5pvq2CvIxZrMPqXv0IydIM524UI4FgvreK7m4WYu
FS8IgxCyLqHSZ0Bu1Sd66PwMWsvb59jWwRNIfBKzLO+CsHEu/daGlTV5ynvWX+BlPdgchxDW3fAC
jzndTgulOYf3/1wt5GYObECcQ9pYsKGpIKdVoZOvAYrmUnryYjp5vQdbN26oseDjvPChibE6D6jn
ZNS/YEe4NwEfldjLyNMvOKR6ISPFCyOpjAhFWV/gpHRhKCGsBtuYCjc6ZWcYS9aYx0fIBd0FqSa5
tXTjETA2dgk8ABiaKQSrKhl6GmgWfFOSOd4an2D2Kqd2wTstpCdqxSWsmi/8k4AEFbowoTr02Hah
RJkLL0rYCqhOLQ/Dwp/uFqqUAC9FdK7dU/6Mzb6vn1snb/e904Kj8nvJHSvtXXM/GgrkHoG3/D7h
Y/JMbm1cJWE/Hwg+kN8WC+/K+kJfYYcGg1V1tY62uNqcl0Dp6XvtS2iuE3d1tjM5uVweP6Hq8LDX
YQySmYOOGeU+zmiMooi/HQlL1YGtShpv4EUMsLBNFo/Pfbi4WBn6oLV8WVuDxeVaTYZx42F8zRcH
bLR4YZMvW2y1OGQ7hxy4+LLN1ouDtl68tISL7UO6+GvTKmp3gBWxECW9/TA4FyEv+Q7kAXAR5Z4V
QJvLwhyc7QAQBtHdJO9QxiBKBKghQCTRjZK63hieuPKLRFx5HJVBTJrDbbjYgbPFGJx9eYS14BlL
sH/xDvvN4G/6xVDcLdZiMY7tJbiWIdsaajEgFwQyzu3MYXHVMs48uV9m5fnLuGxByvBODQdErMNs
dTdE+CJwxiXZ+3mCO+gPVgrWiFPiTjQ0xK1CA2Deyl080+BzgytS0vFN9GWpxkQ+2dzExvkoF8+1
8oT3KHNvuvRyejxXIH68p6Xy5ZabnXBWoBXjVy5gc2cDE+EI/WXsXize/mL2rtlRYglfLODBXMuj
hTn6M/B6miDjIfKbTcZ586IcCkzk+Zeh3PG1Mg8ARPFWf1nOC0rnyh1IFkqIOuZ1ekbwT2NkMnFQ
rnUU2YR5lJ/Q8me7Fs4wx3inK0fdl5A87bXmzL6psVpd417oXivfm2h0hQ9z7qQPG0p6eq1SuIjs
yHrzWqL+vILCZEKLsaEV14omNEh0TZO7G5e2EkiZRoh8w35nAINRxso+jLWg1gr4GU5x7C3PoU9h
BZaqMIDNhKeRduGOqsIjgCcj29TlZOJtn8WzUoYT7bVnylMwDcO4Tq0oeawMWdAlXbVTt3PSyvlU
rQODtgbDMVFJrX16ZX3J+iMnuRFfa3tZVOV5xX4IMtvMQy8PoDLJiXo0DhGQK9W4BgzIWYO7/0nH
mHC6ojyNbH2fuS25dx7rNLigFJqV/aTv6SZTGaep+XmYI98gwJCMitsv9Jk2NvMZqoUHlfdfEsn/
RPcHsrQkDf++PHJ6b8t3Wsb+aBf77at+t4vJb65rYSsIvMCyF8X+L9KI73wD4ebSisCO1pXuLzg3
Ib85LiEkk9wlVDe2BX8VR4T4htAGaYo/cfgvnvxnxJH/IvuTwkSzQxPh2Slt+Sc12VOuUfs6gFuq
COWX07UXZp9ClrueyiMj1LcEzD8bR7f/jQoP3vxPuqEH3I6lBktpj1HVEouu+IuOjc3FXtyO0F3C
oAUJ5purDhmpXQ1uL6ILy5y5ZBIfw93KT7Akj6pmc5izc7xKhKo/HTeYRlwm3egB3WRKreRUnVI2
KBXWblbq4Mh4vuEAmOQNxiMuko56xJ3thtY6prRtP3u9fzQi7e0iZst5VU7cQnHasa312ushyr0N
SMgfKdMxyQ65S/HdrbWBgZTOvDu6BDF9RpSDG5bJdYs7whnb9M4eBXDQceztK1EZkDgikV35ysBU
xkN+uLJl+hAFku8HjkntcWoUt5NbbfEzXDLbqTMu22VfPAtKz0biy5wiEr54mBIax6qm/0GxvfOo
fTWqtepEdJ34QXvpYlFfC0hqhAwT7Ki1RYTC0m66ouUhekoGEdx5bj9CWY3rTZRXezFYHXp942zC
Sscv2iQstM5ax1gA2zbxtMU/OBhKf4ajFYyEMANgCFGqg5+6HhCopoEK3qgNzEeWtGCrI4vP2Ia6
9vhOVQ3qEkv6rMS6G6XAcDNoNagJ8cmyzeE0uEYJZ4ceJtugyhjOlnNtEi2Pt1Y2uTeNQRWj5yjz
MlHsorp6JDsawWmm422BYc+Nr4+YTiBYwd4o95XTjZd9ShschRKEIgjH79JEzycK0etH2CB+t25q
hTPMB+f1RFAX2IY2JDzVbKB+tpN98P/ZO5PlyIH0SL/KPMBAhn25JnJP7jt5gbHIInYgEEAgADz9
fOD0tKZ1kEl3Xdqsu6tYyUxkLP67f97epbbDwCFzS0BleJQHjDu0ccVuL6KBfkDlgsI2c3QJmKgv
sFPNkvkHfW5DbM8WIQhRhfMtf46ABHZJ669nBJ65S7kxMQ8ZorvM1z2+bwDaXqykX8QeyF86GKgx
JR7ZFuMhHUHJrJxx4i6AB+iAS6F64CAPlt0C+4UGQ7pxcBgNYbjxZV+ACA3EfEoYCpEwbD1xrRRO
9a4hHQX+13xLzRbg3hCIL96Z/KGnQOA2KD1yKd1czc2OatnszSUvwjxe5Sm1StgpIABY451vK/6V
xc6so5OU0UClXuB+aOFCalmK1aqE2oCnhb6uZpsRq9/Z+WTvi56xjt0uzkODPNRttWUPy7bgLFJv
1nPnV0chH/d7WKz3Y2JFH1SgZ6/cYaoQf7hsr1EKShIf1Gu+jAOsr0Apa9opjDp40of+GZAL/iO7
kf5nlxckYQVk/C3pUWxAflVIE+NpZ/014Hg9ZoOoX0aPVlEqxIK3htjYuMm4yBlbWzvmU4pNn3Y7
AhZip4j9PbY+o7UegzoNDF1KPCUp/BIBzaEsa4+3g9GYLytqPf0psBlW+v6yy0w7PFjZCN4vSyGz
jENoHmekpvEA7lg+oMeQU4hSs7osXKotJjgJqwi9wRQWkuU0bmcxE22wyrB8KWaDfKNptrjeiem0
X6YpUc98TgpHrmhoDpZRBDMroR2cFEj9EfWzxrggihAXfl1ldzYZSZovkdfLeGksiolR0l74SL1N
K/waOEwoKKNwacJIubdsXeHqHfjQ+r6y8mK3CC598C2n7o3oMcmSiWWIImHX/2Ax5xMNSSyhxwRW
48XYU4wo7sa04J6OugJPK6ynlbWpaZIcJl4pqc3frhNodmERcV8EA9/EY4LUhaNoGW/04OuXijZ7
jsQuVGzMhBHsRxMG6Xs+9CA2U+V5Av6i0QD9nE2cvwCf7wyMzM8hJlJSIckYhLtEN+6bJiv6TQBG
rrh7FLtNbka03nG7pH5VVNni4fkg8XSyEsMGH+o45Q0nUDO7a02qp3euHznnltry7NBXDg0bs6GQ
kGdl8e2CK5n7mFILAxemnIAZkq3pd/BQk33f9AJpgxzu3qUArtqCTUbjpM4V6w8PjgRz1pZg+tzW
qMu41WYEALidPbRIr+ePWJ6H/UmG6kr2QKzJlixn8mo0H9KWgflRyo9gNCw8XTJ4UYWsz2M9lpel
MFmITc7GRz+b2UFLcgavZBlY9NIw1zfuUIYwf0tWanozwTLPaPaEzT2XDBYTy8eptB2qTEzcPFqY
JRRHFcifWY3ZvfQd+mdzGid2oxnpmxC09J5flJaMtK1fG25k57QMSc8U9EJDE65SKg6bha6PxoyN
QPWQ3GmNwC9pfC4DOBmdEUILzHWswfHrD8Wh1Y2bgO/bKUKbGPegiWMWEvjIjwkzGSYMKkw+zXRG
7VGgpuar1qdwDGfVCK/cga22rUMqAuIQepsi3cLvNiXZ/Lb6a59YfsUd6hm+O3Oa31v25yuf2TCq
XWVX77WaGOkA5Ax8MGg+uv5YBGiutrI6uqDm1XjtG6b80Mob7hgugKEjUXpnBr33l1uVEYdJvtCm
rpyvCJImlx4ThOXUVgfbzfG+he2AL05CuP5ectBBsdf1gRdHkYHDmA/Nvs/dDrcXPqWTIoxeXXXj
GLx7Kst+lhJ+WgyDEbeUVZUhb1yRLdSmDtNku6dlcldkZMosZKZR45PdJb/3LSsDmZCIGmisTSVn
tW0HQegPtaQMbmEBtqtLanGnUxU0RNEMR7qMvZS3nTDR8SWATw/KjGmMHSU37di+jmtRZyO5V2WF
1RKNwV+552BAxFkNRkBBbub6j/7iZDruZkyFcZ2ggYlsMsQWifkAf3OmMVoYBG1qO/zq7MG5NBl2
WMhiVkq7CMLYEUaQf6Vc670jQPdcTo77JyztqDoGJo/ZLsJDhtyHwzbDXRkMPxQIFmhAKoA57uZe
+GA6PsSj1d2MhFemSb/NJlXw7XQUgrLWzuomHmvsxSYM2YzIPn26cNhc91UPHU8UBsiGg9AKgXVN
tj1Z0cuC5T1ku2SDt35kSW0S63SVvuWS5jCEUne69fO8B6Q+1yPgyhmeXpCtjKlyqucz4qjxJ8kl
FI4cFz0QHBmaMeU5wwcuBeYQdKUaH6kBIDR2+rn4nDSh1E1k18g4Fl0Rj00oXPeYjoKzCRY9/axL
TXJrNriAn9DSHSZoacJ1l6Lrlc3hmM6D2VRLuKfYUnN1XKpOwqtsutPg28E3iCPyhlAiYXNWW9mJ
KHYGck/e6GaverLDjWfQjrqRSUYcv+6Rs81Z4l2kvCiOmgRBfrCMr9lKxTs9HAwoobm6BsJztIRQ
GsKaDDpm5T5ByVILluBJpPYtVUYYNP21P9UZ6fTz5m2Ny/iYRt5U0CMSuveFgBKlwSLu7V5WuxXn
wZY7JncQ4z3ajSgP3YdM66LFtl55Ep0fDaZhJ0cwtgwMg+guUFLSnTNpPMVFFTws1py3O3OIskcD
Lu81SirvH1+KF5qLWa4qkO/NIeyL+TVxw/6pl9CcMPd707zFxNhb5HmF+ok4DX65GVRZhN4+q+PW
Scw+xhMb/jhhD8JzMbLsyRUwmiiptt1r0sQz1EYjK+LU5imEa6CbbGsR1v3JDdrexNLVj3phUdmI
JhFqa9Bni3e8SUEhJAMV9EeFI5VpVDnNZwIj3PG7qh65B7DT0tLAmMFzZydjG2u66qbmNF9vSXiO
5sljbAHXzc8fRUkQosWEvlsCOmqWOlhJSp0MdhpIRIwxxkFq6tCXsRX6xrmsErpeJ8ALUAEzP3pq
UQ6djZPApAcGWVYdANmRZB2mjwqtZ/HBcNAewgkJsBdvbeC2zxY1zXuRr/k6hW/qMtFQNTIsWIkE
KeL2K4ItLuGaIcPfMkhp9eyw3FjEWGuOiJZP+hq/kd2+mCALnnRvht+wSdsjQtgEmS/nO9pwM26Z
C8jis3Db1NxzjfVuaY4iqukY1HKQujetS5SOHA+jJpol7zKWsC01lmQMcTIwUHTbtruXoS7GeABC
Rz1qvnDAVgbXnN6V5h0xmM664I+nSBOTkvkUNKiK2qj+MiCDzVBOIREjaQVrerM2ivTo+al1xovt
3bTMPrDnD/h3zjARzTNTHx64hG/+aSg8edc7KZgft3QRgVyPa944CYbDtmue4M15Ijba4tuHvCCh
wuTWhVuyd+8XDVMbKP+6o9YWytnNlJXPqw13S4M7GXgHik/v0k3cGsPWtlISz7Z/2/MFuM2NJNzN
/gDRpWLA3gYcP2Q79hTNBEO5U/PCxWLJi22myGVOozb3pUMXBl0/zT3Tz/qunmW7HSxOjfAhSP7y
z8zEmtvGyncGrV8r6pnDBYEcOi28npqM6kjMw4oLzpdpX+q7xpfmi9nUq02ZqdgW6uMrWF0VD7nt
P0BbwW4ninnvNdMthJdJM8VR/rF1p+iUBHDDOZ/Y5Mk9A4AL84P8YtHRuyHsGy47U1YN1lcyy8so
tRu3SZTEJJGav2EPqTE0+x8xZ+VdOo5Yy8cmem/puzoHmU28rQMzHLKBxgFvEKmslj+CfR+rUo6R
ecdPLI27BRNlEE+OmDjxZr14qiVhertLYKFq4iRPq4/gAuiITHNkiGNA2vRZBF35kShzwWNhzsbP
qIKm/wCnDuCA2PJo75skNKFIF6UOWUntaQslIGVAg0L4Tf2LvALryslyzCI2sAK6LacBaIN6X42c
JssijO5JI4bF3go7Crc8jQSfrQTRWOUw8bhmclLYluueKUIM1iCsQhaqUAO63nJG6s/id9kZeGnv
g89IfDupPMFjNxk8FCOhEu/o1VwT9m3hAEiy2x6UnAiUQ+CgsfyPIdDWX+HldrJ17aictyEuNLLV
0RQd6073Ke1eGYdobPr+3zB1KCJBybn0eoU2F9MSxKaZcTBVtO59ydodWlqDupzwtgvWQDnOgzuY
TC/S0GRJTEJfb9GP0zkWom8pyayBHGGsSLicF1Uz2szUbPNKSSGO1bDGr4eQjNy+NabhC1N+OBz+
Rx/9r+mj7qpa/if66F/5Wf0HcfT3r/wzS4tvGXibhY8k9AML/fGfWVrWYzxb/7BEr4HZ/+eJtv8t
MLm9RC6sqoCuWRy+//BEh/9GNAd6E1lafhZ+RP+/I47a/n8su8Cd5nsWU3OUWLQ+jGj/IlJinzV0
Cb9o5yS0GidgnTdgnkhGMeNWV02BfpWYyr74ztIezdoZTgQnyiqG5Cmus9IYXl3NSRIPbVa8+YKN
gQe9aU/V2iC2icKS/ooOQYsq8TG8NbNh5U35vs6vJBXJX+7iqQtA+0ielekjL6g2VyM2hYQ4hbuA
QtsNrITNps9FMW0LbnDbDHz3dyM8r96GY0hCP3QK0AhDtQ4o53GasFmirj3jNYDRQWYRfwSE8MvS
d1KdcQT4r9BYbMYkNm1MmaFv22UA3z6uEp/fwN0crdCnMK3MeuiXBB3ONhD8m77RDdWuhglAf3TB
0p1tTpDmTstEGmd/zuxHs+EStS9paay23cy8DITbioDUlBE3WwLHU3KbBeQmd162MLJuaxe6Rd/p
St8ylQr6K9t3h56jKJAuyNUl4StuJBMOKo4RZpwXtfjpQDlcMeXO+52Zz/KqBe/jHVsmQW7sA87g
8qCLmaOXTUImKWHz7jltVQP4gIEdSUcGN05fi/KrNIAvnWZLVe12huVtEq0hNbWiwW5L/MFHPhn3
iavESB1lMt9wlY/ubMzyA6DYQk67vjfbZ9txcOfh2ZqSgw864CzkZIK4G+VEiLkM7lHp/C+WNSff
Kepda/p0J96aMA3BpOjCr3aMWO3XTuXqlYOBO+41wa8QaxYxzNgNgu6CQah5dLO6IzoTUsCxEZzQ
9cmdhmxemxu5uP0unN7vIqrW9ZRwVnv01jUWFjbL7biuvOwsLMJdtmrHZWTrm2JdpaN1vU6V5f91
fxfxZPE4IaHRsLj3yRKdIKQAu+1+l3+17gTuuid0v9tD7ZtOGeslqiHh/W4h+nc7mX+3lvl3m1G/
W45ad5/udyPiIgcUAiBViTa1blWwqdm2TCHVj/+7mbEjNbC+fjc5wlaaYN+69yW/26DpNMl9ve6N
9u82ieTGd1D/bp/MONhKU5tdtYPr8K1+t1pELMxWiUcNPQoimshGU0ZAjZMz1I9RlIfbnttHubJk
a5urDsfD4kUwnK0ANOwIvmu6X2ncFRfTRjZQAb6wOdDF0ezN4gWuonkgcbDsgtxdrtKor7gys/F3
k510cV7qAF9o1AzWvSXz9kVqSmNHRpeWN2oVR84gCvwWdfOYZsVuqHqatIoEzeIEEowaP0rwrik0
pjQE2hYdgWnkZDAPEyMXfxxSpVf2aI1gA2EuqbMBpG1+8dyQXFI3Q5snhzwDUd2Pyqwk176xQH+s
izL/kxhd9qBV4/8pcceLLQfzLjvpuWqW27ykhiG2+MqofeQJ39xyap249tFU6oQngFVqucW5NOP0
M4ziZSArgebsDB4nlIm7QkGVpq1IaQ0zy/wm6TPU+LTEYRrC7v9sJwGCKSyAXpXbCc1igyjucHFW
LjYzj99287//PbRC27e46+1xOFiCQPL/bO7/pc098sP/dPh5/fmdzZ//605+fv/t/xX6+n//6j+D
TyHGa3Z39lGW8n+dgGL/Xcec62B0zQ78Y4+3/X/7PQ6EkeuaEXv9v/NecYebgY87nFQxLA/qsP47
ezx0DH7UvyQYfMv0MUrYjEEDsk+rEf3/n0TmEJmnpVz6/VQpsE+mRPklLpvd8tyaL6QYrdewS8MK
90JQXeWIftY5bAT9pTovHhvXzinwHlOkKD27315eRk9LM0TikLSpTXN8w0jmJU3bZN4YRhuu+H3G
FwJg9WQ4JtOe6qHjqv8ceK2HFUCNt3CwXpBgJoNbq37KPVE/pUvTfCsvcG4lXexHm3WRKcySneg2
gfVTThWO3cCbVgPyUFMGnFHQQiqQHkRv7lncBjTZ0LRwkqFFzfeRSjAuF7lfgS+U3UMz+fXyAAYK
F46fLfWjMEPuAQW1zY+11RJuXlzNMCZCHWNzcu1sPNlpNSIjj4n4NoxQYdLoGsZ+DnC74Ypexyii
r9MOqFPnViPv57kU3y5ezfyQRlM5vhhWGn238B7/LJZuraMto67eDQEbRlpow9/nUYSKb+AHrW+9
MGj0eTG88WeAGNBy8627D6Lw1lPrY5N0ZBLe2y73AF0UGL0cxzgLIxMmfR8hHV4yd8eT45MP2WAP
phykynxz2WSTcBmqSQomCiqTYnYQlEHCcE8gGPN3Mtbpt+oM+TWZfXBTB/kcAJvohl2CRcaNMWDr
S8CE64ChRcOCIvV/4F1xmRR7hJmrvhsj5tFiBeaVOk6tIb2iJa0uPxYejgdMLES3BrOhsUSy4RCl
ohNnYcK1EcnMPc+E4BgLRRy3Sn3oBA57k+eWNqy6RjO+pnqepvjyS9U8LZDxSyI4NdzABeT8Y9hj
DusZ527Mit8bGd2PC2Ox8HG5U/tprnjCHuvaT1rV4asrkdFji/pT5yMT6OGM5MaYDe6PY1Hujphi
HIvJS7d4cPODWSwDVOI6yi/+UD8Ip8CB18jsyvNm7z4IvOhdyiq/TtHo/B1F09mhG4KQ2x1gjrg0
jeqNI5Ai+WV707ChdQE4OllIgrAK404JhbeaEKuyqhDnnhavA9VSjNHmlc8GAYMq2qZ5CAtNI1hr
ud3BLaAycel9wmM7vsuV/WYKVIw40iF1R+NIpmMftknoHM2kXj5ht6jsFcNxRrvilAXMqzO/YPTO
0UmfzAArzkarxQk5h5o5ZR92COBKrOS7XuegZqFcDFjpmWxMV90vQS8rdafBP9lOtndLH+Ye52fr
tpe5FTBQk/47NmpJ1C3EuZPAX1Xuq+u4nXHj/YL+YH1kCuI0vomtO/aUYpc+cjCV6NNsbotfnKBN
V2zJd91Om+nG7YJUXScjIlZsdZRxPcJ+cJuHDFYjNrwAC/7rwNMVYkqqKL+jSSNEwNeoAwBhI2ze
YiUvEhEfoPdV3gmXSto9ln07hzscgFHxV4M5vgKhT3vL2nILrWCxqhfJC6W3qi3Kv5UeIskFKZEC
oCEm0i14RYL+lrmgg/ShwVkdpEcybuul+pFR0cW17+h0lxSi7E88mcijImcURyLPvUfNbW6axvO+
fWNq7KNL5ig/K9eTf5yoklAKMkaQaDIc+3E+5CwSE8BD4ODP5FCQxuDNuvuqdFHjTNGlcRaKgCMD
Qny8wE2ytwk9LExfM2AyGxZIrIyqUB0Yx76qt8QwEqpwCZyhDk8lFnK4xvp9HJvwemRu/toGxcy5
3NMzoywbI7d0MEegNEw71qHU2E59pI++NejrMeqiO+x83BfDgnhDYfjTvTepOXbJCDzUY4NHTuPR
wHfRpO0pYeKCpRw288nq5vwyDLjOPEN2T1ZjO681Y9K9JRGW8eL5CKEaobRmi6zhmJkmjv+xwk5h
T8UuzY211jdc1MGcVXQlSIjGDRMD5g9trfA4NOLWGFr1yfxs+sAd4r70GdhuX43F3pRj8sBumYcH
AGf9U2sV0x9Cre43Dg/9pGWt98DZHiOWpQkpkqryXTa2jwXDENz6GEzOXYfye+ASnx6tunO2NVPc
A0wW/LGeO4xO7HHKzPZhNS4S4qH/ngYNH6tihnop/Tn8ifBRbAhXujGgQPNYDAOcu6DGwdFyXdcM
h5Wzq0aKj5jitce6HtudlPhrPOBROIDawSr2s8UvjLEFbQo/65Wi5ZRumCa1xBV0Gjx3vVza567S
FUTHqV4tK6NwTwJ4xwWGFi6+ltC0t5nNIf/w8C3ej2p2rouujG4pasC4jKnqi61ZAv9O+3ccuCij
eprEmZBReqnxevNaZhYqz5nkQ52DhEVXHKNbXsvwQVu8+QI+EKVY6XZ5sAPO17k3g5lM/GDfB8Vf
P7QrvN4LoY+kzgc6JlTzbi6koiZvMA6FHLxDa7sQAlpaJoNlucsYw9xwcqG2ImpqJoOIFF1k5Nmp
aV2kCEvJXYlXnO9bMDlbi7TEvQlGJOPiGc33ljIW8Uj3rXG23VZ+2HDuEd5oPmY60XZ1uNWoxprp
az/88bvRxb8hxvupIsF28rKmfGuBOKa3szswITALt/nTApn4SkhKIVRMLWpAD8WEmQ8KcLEf0zGA
NrZC5x2vCs4ixGIFwKHlP+fMAxvFT2MxM40gGBGsaXbzAFGAI0wG794t7Db2dM/KzIdrvWDsaYYd
fUYAKfnb9ZbGCMbBAoTRYYYB+OO1EXeJcuS/m06mfjw9jCfwPOJK+zI4e9yZ7suWyhP8DTM4IK8a
i2eqIZsDlND+kmeJeTD9xKeAIuAHcV+DUGJVFZh+v2ezQSIf+7WYj1c4ZvyfEe1k0VEWdc9EdHaW
zy5qCoo/Jmf+zGcj+Rr6KcBy0o9NyjfWJeliT6tMbcEFvfDBc523+etUpdYCxA0ySHPbQY954GCa
bYnRwNV2c6K2ALcqzA38zPRgR0X7EZHl4PvmNHrPbZsytaQkBTYQbHlv2oEIOPpIQ/EotEY3SZJP
R6l+N8IKlRzwjOSStqQfNsJiZBHwknYpa+a85sbb1yFMuy9aw+kTclrQpXnmjXhREcfgY83TamBo
ntpI8dqkbBmHhIDZCKbnQBC7JXV2JOnaO1b9eStlEC1HDjutwPaSpM9AX9Z1B1ql29tw3WhDoddU
JhyatnNb0F7vTHMHIrVgq4H8ttzKuvPgtapJfQ5D6+2CjEqtuO7K8hbCqXRJfNRWSQ0UxRQM0oPp
epAWF8ke3f05XYboKepESYcCP+wmnzPzSFqSJN4UTO6bGYE6fizhs911LtahHQtMiAWO5sRfZwzG
D3ZmonGzd86qFgt0Xg/hETu7Qek2UwyYlrxnIOWj8eANg9tvPEsG9/lSGAG+L20/+uw6W+Gn6iVb
hvzRoZ72Ts8p57YMt8B9hY9v3JvR4vUcSYyVXcp0ifzbmPqPox/lt9TJEWkyoU/eek5XfiH5OA+d
YKE++vSs4e3CZbfDl258s+IVe/Znfw8Op/jLyEZsOQp5z8g5rbUn0OE/mEr7HySv8GFEGRWhfmcT
sNEzZpjMb4P3En7mXW1K408b1sWjOWcyv9j9UK8W5eCHiHAurmiQok5p6T0qNFGiXhY9zUfQ2+MF
lFqZb90gMwGIAW1r9j7q/LzNG1ahY9fV/pH0hPFMe1017qpe9Adz8IZLnRHZC+bcxOHlCYjLs5Iq
buyqopSy1jDVCWO+LiFabZsVoIIDLCOUAzFn3pdWS1dlWxKHNdJc7nSTEi9Ne/Nk1eptMgdmc2mb
A/WZFS/E7j6SlhIItiZxnjIUjVwKVh43de9zxJ6dN9tpuslnIrImixdTx+zFLqFVuJLRIk8hilQf
/bSBe+x9R54m8ky7LhyqvQsn7xDqrAVANCd/Eyxdt5hWWf/mCMCrnLgdGoN7gOaeHRgau1QjT6N/
k0ITviNJl526QtBuNhsNYX9dXro0UF+6HMR9YMw060KHA7w6Be0TQ5N07zPWOpLkSAETUP7eRtlD
3rA094oXOi9QqTQKEhmSNrkIb8wPIpIEO1LVX2GbYKem5mOrc/3F7WE4WW1YkjUK6hLEmh6+S2AK
elfoCihTAU2v6Jg6bpvOH86aByQ2jFleJIYPDouUxEV9OX4uYfe9CIOzVeUm63bKbUxkTXIikymx
W9nLgStQuh8peme4g6PhGiM8ZRyB58QdaKiNTFHPCPBBDarNOYw7IhkXgPTDFVxINFtDdMU29KR5
68Hoiiuj8K+cNnnisb+nt/kyTopYo3Yx9JSI2OB4MHXge+otHW34ODE6lCnZrW4psusMDFoZF7Oq
XnAPYTlK/Sjm9okIHjXdM2yo6TMX5XTnLzbRGROU3fW8+MHRt0motAm5+IM59S7LG6Oud982b0vR
y9sSOfSQ9MNRWXQZYdpqGu5pjvrg1JnETel5b/3cjn/E0l/XWdVd+qqotx0NKQtLjJP+wZ9j/kk5
bsQ4Wdr9rOYQ+qSxXEbsNKt2qx7rjH/bCTsPy6+t9h25IPAl0vBo7a3tm9YP9NMQcDZH4B6wa1TG
8M440zsPlj3umloxOpud/k/Y4A2tooCG0yjRj0nqVdxzBnOvqeY5SiL8e8ew/NeQ3hB6XehiHLej
HBdzx2nkruJp7Hb1SNUEjThWvetAyI8kKFWDd9YOBrZwq8tigpwBt2HDER94CKx6mxlq/Akq/KtP
QTqFU2zZTcPNZLCzeGA3+Za2oZ24hO51LJa8+ZhSiTyh6JpINoFRiPSuLoT5kuRjy/G7hFFTOPaH
TTfrLSwQ65twSYvLxa1gSgs+h5PidrMnW8dFgoxM/lJ2k/bwNAobN4WgieQ4pV24o5uL2pqw6pa3
MRPeKUABOk2qt7kvTE5zh0XI9o+rQPKZeoa1G8sF+dMdJx/jnDuwhw3NYDxaPc0hgx7dmP1FPGZV
MHzaVc4C0Fv10fbyD1m02cUhRd3sKqruIGSjs3Cvq3CgJq331AXzwCBicezrlBQOVYWNBClm9/YS
HAZGUsbemYxiYNqLseaFTCrYYcGuSa94shaTB+kVod59Tn0ob8QQKYzpPX7uTQGG/keYk7oJCVi9
mlMdMG4BG4mZZQiKt7zJ5RkFp0GxLTocODYG/bMRFE79pNfEOHr26F/VRIN7GmomInkLRYw7cmg6
nlElDoMTvEd1V0e7juvbwVnBRKxIualjx/KWay6d8oMU79LutUb/L1PaabmaGU8iTMIrw1+ouMDC
Qq6O6CNfuVzesOT77qVTdXFrJY77VRUqfEWZwXHEfsRJWniHpqzEjReJ7suVKSG2nAnH1dSttLAo
q74LQxjJsQuLHDJEJjF5WwtOnE1JGI4KR4lgwATdlmD2hPasLdZlfQ0VrV+vhfRD7PIKq90mxA2L
UaZvlN4IkTL6c3pMF5cqW4c8OaFojsOU2YAFMOvBOfbcxIo9k+ywOozBaG5l6Q1B7Eqh3pykW4/K
5FzZc4iHPpXIgR75gEpRK64r/tcaZlqc0d7g09ESlf65Y2L/SQgJcBzcRKIS2GM44bBFzQF2mQ3z
oumsI7Gq+5Z49WsrfFv8hiEelhzjrg3Bh+GDwRYFXa+f9+FMSnSfU2J+4iRe7cdFMOlMZtVzvQOX
3kGdGQTusSxMP9xuFofGVz7JzSaEfNfUobEf8JVuae30vnz0D2MLwL+8QManbCDnzPNW9Gvzt+Ur
Rlqd79zVNK8eq5rxFE+wUz1A+OmOOnHwsxFs7cbYphe54iPxmyurWN0ufVfzJanpfBK7kZQW9a92
bcAm0kNSi1MRyUTtVG0Vh3IM3Al8UTK9M3EljYfHqX9RMxYygAETXiUdrHZQuxwWDLGQIwDEYv/7
pOLQeiJrjKfJHUKfc0KZOheC9dh7GOMWnzYTTHSLfDKs/ZxaJGTrkQTNOQrUAs1Qceni8SQKWKZT
4NE4ZE7YCTE6H+rG9s8IIkG+b0LwxKi11TcRBBsm+MygtKLERW3w+kv/NqdW5gWoRPHaaRMoqJpp
yqbfIMRIWBoBzkKs/RbWPB6V80DBY7OBMQ52R41p9FTnktv8RK0w2Vur+JPMmsGqgiFgX7FO5NQJ
mMAoCN17tXUKJ1qBDmkYjQ6oSBoAtjk9sl+Sedlz5dsA9Urw7MTpbCQ9ctkBLLrMR3vkLmCU8AAl
3kWMQE76CeQ+AOsh0UoZkoY3xZRjaQ9YP1mwi5QKwZr1f9mWDRaYrdcMeEOqxkKwoetwZVjlo7ih
PnKi8Rlr3LufFHRNBZ1655sk7StpmuqQirRXV8K0cbxrA+TZ1nD69DvB3Z7tJ1sVHPaSBlM42xLr
ytRAsX8unNE9L1G70OquCNHFmm2S1lc/0gfXJx9g2D0uxJGU/hWhToa63CIN6kHl1OGvo2Sy2NlZ
vtzjByrFgehDgwsPavy2M/nO70ayrtea9lsdU2K17Dpz7Z3RjK5YUM2V9cmq6owb7PM0MWhTXc30
qHex0bHLxNUs0NFyaSImAQBjHViyiLr0ZeB0X7GzcQVbsbNJUWBSCB3ABcBMU1wGdCogFs0tLzg1
pj657gk6JPuqtn7G0ggfZBhY+9wr8Py7RjtM1HEW4Fu8rBIUNlUUiu16lk0I3ENn3KdcNcIXO1/m
XeqPOReYAnpvqK3R2HOtd/Mfl0nnR8WBzNsVVN8+oOLCz+HgSmOUDvKHkpTMkZBxNu7BPwQvAp/T
ZZnHFalGe8QGv2txV3XVmzCcZNfmQVCeCjaRXaJsjIHdMCZbaiebTwY6xnebi/mpqCJlwOnACk5X
KjSqS8VWKDdTWNU33CGn8IiJAC27HKMvDnPyj1mE9fNiTpK8NmEmjHNGdjYshk3xQJSyg6WpnI3j
r0DNrHL/WgYELlQLZz8hKFyQdNy4cDx115sz9T5G3To0bwZ6OTo8uA9Dp8VDQsYWf0JJ5U5mp/aj
7HrW7AH30RNUcmu6ZJ0S+wV9Jd0vOhizuDZ6lCiom/6yT1wSL8eQx5dIEi0J6JZ5posbxIZy3i+L
NS5XgkCff+yn/8PemTRHjpzZ9q/Ieo80hwOOYdGbAGIkgzOTSW5gHDIxzzN+/TuIKnWpqq31pL12
JZMlkxkD/PPv3nuuoiyabaZD+10q9WM3R49AeYieT/r8Dmxka2gweypBA4JTL9n4iSCDcdyt5Q9m
sklxtiWR9ZhyNSHnlOJmixsrfGqk7jwxi5KbEG5EdZFAiqKwPa3rFzocy18AJ5hFjYY9gOe0Iv8p
W6g/Ho6TzAcly7If1wJhYJiU4MN50DNRNlb+H/PVz39JnxU6s/FKs/q//Vc37yH+q7/Qu/7nz/2m
z7qQuKSimcAUULesS+3mbyYsd4V34akhuMqWwxYG2dU/BFreXRP6nIUlVRrmHwlVqb4RXYVWaUnD
UvxI+98RaGn+/JM+66zdntI0bH6eA7PC1v+CpkyZNkujXcKjE4bZTWWyYTsm7dDe1EZBMjMQuKl1
GKyz1IEHcN7548DKUvFw5oTun62h1XYMM7VPnUFLeKLVS1+FsWDtwDEfmXH4ytcdtkdchuoOj1Ny
xeR8g62XL1TtLneVBajYDJzsPIfMWk0dPYNxLTeN6Sq+fkPuDVSqMByrp6bhNOz7Mb+1+tBJSCv1
wVM1jlLbu2rmQd7aS01cruAHkxKMXPBEJPj2xRIFQDchNUx7ka8+D2iD5aumR3VMIj4st4onxbNh
R85rK8MTKu+y06Tz0NvUE8XwsWbDWtPrykNmoxlDQJqmxORaM0LzMOd6x29lPFRTdx1VzWPQ2A4O
Kmg3kJCJvscTSTEeFDysUnYZ/eLhXsHfQSS9XczhKmjKazuueInimX6xNtyNRM+8pAf3y8nPknu0
ws9oUOOpGOgG0EIALYVtsflb/eq1u96qCGIBvxkY7qiq5CLllPNNHDf5TQTZ4prJkgjKjK4m8uuy
Si1fpb22r1lkv0+mss+Jgx9/ap19opCh6qXIvFxia9GSx9DMYQfDYKcOaE0PEXBi8DGH+6FhLBml
ARu+6rNHp6YPBpb6S59Gp0nn/+OJVR3IfUaoqvkHZ8t9jz5nQT0Dyxz8yg0eXQSdXFzDVb1JIrt8
xY3NhE5Ra1tKi96FBAA6sbCtzDCpIXgtLo/WTL/NiAz6pRwOFct+Cq+meMVf7XDfwUMjEwQI4FgI
CjWD4tjk9Ob0tF8zcXV3Cd4m2Asf4/hM/G3Ya1GQAKNYuKomqSTJo4dP2F+X2xKtFwVSMn/kob1p
h+7OwVXju11lUG7HJjom3QZEbr9yF30GYUHNO906UwL5gYzwchN8NzWHJUfdnwwtNSMvGnPxRQT8
FzoF7BQLW7GhQ0clZj0nTylp4lPfuzTVVSw0TJY9pEUO2tzfI+QO2Lzb6Rk8kzrKwd6VvWFuSVDA
E7Xr8JCzinzkCIDnOHwEarZp+zGz3TSxwulGvl4u3aWBPrxlCmmSOHZFvk5L9k5HXCUjQn+U7jLj
si4f8E8jZuiG2RMtjQDCZwSbN9yTq32HE/92ss7BOH+vkR/3hFWLO6Y5jbXpcAb5wWE18jo4rynJ
vDCbb9CYZ6/DlwSVubnWFvEwT9HTGI7NFe9aIkDdAKj7nhaPgh0GzxHXOCi7yrwZxM+2o1syTrgc
D6q5wVF1nSoMacswn9mPH6dWPFMT52xoWOp8TPsPYZMcazrhmqwSzzJmBnFmJtWJzT+m+Yh7XM5A
ta9ZJRdKfzcxcl2JrF28yL7Oo1uuXZgxMH8tOsXejHUd0+rr0Ih19VzGW7N3nUfXwlSa4VzgG8tZ
7bEcwlEpgoYOVTDRiq86nvF2t4aA9I1UdjLubDZqiV9XWEE8nXDFfMi5JA43hZ0gxKtagflB61t8
JiqqtNiVBcmpWNqwesF10/BlUmnVeSSI0+5AMHAIryWYl2lTtjGxxL6j9WMLVn0eeYTGLtsuCHkm
XIxoxlQwr2N0vijyRZPCkuqxyWHjj+ZBGWzdGbeGNsgzJjNFXQIja+Ya7bZJKJxol4b6TTrVc7Gv
rSjLthrcr9ELkpJsVFoFH8Zg1WvBTGbVm8ZeIo07IMErsn5Ln3n2MIgfS5aB5Vto8eCcwBvLiq8h
RnzdGJ18SLua16Wo7+2A5TtFOuMWrkCFwaY4tDAsd4ndPXfDtbUY9TYMBCQsDMAmFP6N7DRSovSo
kPyKYZLYXBP1YCa47uLLzJk+N4YJgBaC31sFr343J+OnXoAyB95GRmuWd4GoRwIlPG+ttvmI7Y+s
1oilyoDNPAATn06ZkfUmKKnEFns7Ku9NV39ISppbp8y50wmHHSJC1zQRNGILPsm+6qwJi2IZ5F4c
GycqTh9YxtFiF5Nb0/hEbsVSfWYt3Qy8R4S158rYNNF4x4fsedGr+Jcyx+jIRRdBIiuXqyTtxs00
lt133RGzn6Bf/0JOCC0PzF9leASrWPbDMyHz8B933r8y/ZlAe//p6Hd+B9363gJk+pP//vc/97s1
T3yjVMkVTGt8Sv9kzZPfcL4DJvnfXVZSfhPMfIRxDMjkEDiYCn/33+vqG379tcLdYJI0dOffIrfq
gNH/NPvxs9d+LUY+w3AsAe/kL948yUp76qQ2beeu4iS1cMj409DS7LFE5q9w3VcS3uJx7E/uaiVw
Lokv/RL+0mwt3tIew+2m4Ob+I59N173B5komTC9a+WnUWANJ+xnImybRs+YSQ8sukTTAUll1ryi1
e9FMFYeIXOZY3tPsk1G2A1uCALdZ8JhvCiuQPvjopvGTiJJcJgKLkhOmTs54N5dE6X5Lc7I6hWoB
TDK8o2hQ/wXnytwmE1ZHr05791ivYT2ZRpq8AQg94EWJRlNxF9OpgRqbarzm8CEBqNYwoI4r5YS1
Rzl+o8Ch3lDmTH6Q1Y1IH4jN/uCePtNqqrHAJV8niUePAZrhFEf4hJepMZNrczBYGBeXRKMkmN74
aNdm4tVhQpjR0XJr11wCkbPkoemN1Cslty1+TvwleG6smiYPTRgz19fWGbKD5oRjemqmCtWA8CS7
h/XOQXMWmDZap9eIp+z0lNSOMPF94cWn5dRhabXmQ5Eky2u9caL7aU2WtkRMVcNwhWUgpeOK5ava
soppOxQEy9m4Zha/8NOAtwxhcxdgFCiPKqsIvDIYEn4lRmg+pDMrvPNqzQtAQ/Smu8EgQGwWL7Y2
7UYau5NNYAl2zWaHMYvaLXLUnhgXUzs00GNeGmcZ+31fhcFwJu8/u56K17CvM0p1V0yTPnqxE7QU
WgnExc3gZtBJyqHSDwA/iBG3UFvco8BTWF2RB2a4JpLRD1tFWuIgJ6frfN0oZbkNF8l/44whu9yC
Ag52VM0O2VHMZTtD76QgAP2rsiTBqGoimBFpGW48MtLVmpbOI8DrxAuar7IN9OnEpw58jrjkroeG
gIOvdA7DqBH92kjGaq4G6AnKTXOYWSlUs05JIoyPytX76RDpPReoCHkUZIEreccgIZcnY6TqGFdg
k153GMDum9i+w7ZjPbctbk+vC2rtSE4gOjnjCMMGCaNCEEr0B5Ke7dvizhYAwxSapGTBggPQkdxD
IMUD50LReYqbENOhLlK2Cb2o5se4MOhkjKgBGZRoaMGhsli/bfoQEMBUpnLcyoLasgN9vfnZZbfb
HSZUxtoXyZC/IoTVty4nYu03sFMrPxAuZb2aMsyneo4qHPIyZx5wNMfogF0W6hphJqLmKZzZa8Hh
CPWr3uCZsGnD3Dw3FZYBH912xgmX5PFb55Zy2tozc6ilh9ht9Yoltl9ivaVPTQTftSUL9guNTV4+
lcVXVmn9hk7NeBcG5vSCkTD3ahYm9l6vm/wVYyPfmwoI3y0gF3DCZl5eFSIbntrQSljyzahnceZO
0DpN4w68B2FL0zWSQz+U+bbgVpJvEjHI/MAy3nzW87S9aucxfFOpjNzt0nVZcA88jWHDNohV711Q
x9Q7hdHHVGk4OdBvoYksQu/5eGT1U0x240g4by1/ywpmAQA2LHIC28q+KhU1J6NZXAMVwlm+AyIq
PuuhHNzdkNGks484cUj/pzauThoktia1czdRXWrHgMILkhRhmY2P1RgHLPPJv9LWSXKPVhsUITK0
MqhOg1Vl/X6aDZ3F/iKqxE8NNrHewpJTeErU7cuQzPYtgb/Sc6FEvelhYBfPDjoCeYSJL8rGhXrh
B1qplE+nI26tXJuNTcZDf6+akY9n9LLEmvjo+owpXpYJKIG0oaMnYl3ZghjgEb5e41gdr/mfuD5Y
Zqv4jrqGy2Mf8t+JFIWL2WXiruPpZrVsB7MOHvK1+ZR25ZXPItnubRnl43GbrfWpog9sE5urJJno
2MrUrsxFJu8WjMGBujjRp2dzLWp1Qh45XrLWt6I/CmuzYHi4C+I0fCIFXGT+EE5c7OmwcktfV+uN
yP2tJTZ0x2eXiNXC80qPcfnyysfbpTKt+2yqNck+mbpEL4aZW/nWvEYk5VpWG19a3Xg2AOIgc2qt
DlYmiGPsAGvipYitLbUPKeRke+3G7WJx4MO8aMe+ANo1TWXFUM180B4kY2Sw62ouCkWWxF/W5NYv
JGUoE6JtiNqgOl4+2ThmFBrYSnL9Qakrff6KjnXK2verX6p/W8Vyd107UAmco7BzX3DWF6GgVVKw
PU/u2nSZGRAaw3hnu7lyQNbq4Zmk/rkU1Yi9O51wzJprX7HbEygA/hfmNxMUSljI0fB9XHuO05nY
zE6s7cdJLhzwP07fcltcL5zo2JQmj5cC5TAFmXCYLJoK7NHkimSE+k0wRkgD5aWHuVxwAW+KMVxK
3xlsZ6PjLg5uTXKu88Hsk8q9mx2LiK422tEZ+ob7aq2W6URqV/XFRW3jp4Y0Sbj54rEOVru1wUPO
Dy4WbHqTVnTFR7Las+PVqC0vnm2s5/i3Q7k4L91q6gbSQjX6avSGsoPnG3ZYehQTUFueMWv0GIf4
bCa9l419EtLUmCfeMLGx1+rCPum1LeR+WP3m+eo8B01PiF4PsaPXqzO9v5jUsatJz64VyBA7WE5a
vdCZJVZnu3kxuUer391ane+0hyyHKRf9evMB4RFVIzi1bPXLJ2GJHEQ+pNt3UTheaRdrvbDGbltc
DPd6Ets3w+rChz0QfpmjFb1G7fzE7RGzvrwY9+3Vwx+vbv78Yuy37FWzaHgWEUk3FjkcWYNYHzgH
MabqRSa100BQQF8TAyQVnXu6+/INxiT9KYN586Z0Mp43RlIPv4jJED0I6cBiq9dFRBKiSzxBySX1
cFFVtCtfAgylmU4foSTVMJpFPHwvARLF9Kbo5VetDNHcwxMlDrE23rgn8xKTiF0dr38Yusj65pqk
MPAM1Iw3a8AiuIQtNMY5OCGXEEZRGMNjfYlmxKkGQeIS2Ci5sS8PBjGOoa3S8qRwI2DMc8f5nnAV
HB5jic4ATOID5lLCINHUdHtEXnxkl7CIbUYER1bdCiMTzM27eGmiY04E8VQkWnwI3NG4FaYZgavq
xnILfqaH2VJlW+IgIWc5M8hXY5JhUYUdbckASt8m/ALLlLyLphVEX8A2OURmiswq3udLPIYHrfsE
ydn86ofaqDah2RS3PaD+7/0EQya5BG2MdKY4XZZ25mV1qL9QDqB/t5jVbtpOhXs3G0JE9ouqoC4K
g1jFhmmuqtoz0sr85IDMfI4sdAl4b8ZLF7TvErUx8qYhQ70IJU2p+NbrF/2ibmABQOlQNLOOnhbP
xfc67MOn8aKKsKGmvIV58XH8TTaBEy1/4COqPfeiq3RmzqJ4FVt0lqkTM/m7Pi1cglFk2NzpR00a
PPm7i2KDjRD1RlyUnPSi6uRZ0Sc38UXtcS/Kj3ZRgeRFEUIPym2eeatSJC6qUbwKSK1d0wvYr7JS
e1GY4lVsii+6kzQ5yiNyNw/N3IYPfPaXw0LdOk4PskC9Xyx9T7NnbHpua1TrksnYyVXqitG8zIv6
Va3Mi6hxEnVsE8A/L3ldRfijJDhgeu4aJsLFEPq5okH3zhwpN8NxsyHYEePqiKYTvYjl1gC57w3t
8Jb2Y1zv+hayEbqa3bgbI1KKZgO3exi1YNmHWKh+VEhSR5wIDVsdq0jLQ6y5Gt0PuRmzmbAiAkJk
TrVX8tK9dsKvAQewN3L7eWTRI3z8tTpU12YAnpY57IQDDtqb0FwvZ6XdpiWntzs9xvMUZLsSGZq3
UC2voMHHN8lvYfkJCQndc3i9K9+EFr03jWZ6q+HIs2LTU/M2joDHMeDyhE2orsF71VDKY5TTzzyo
550129mx0cFpHAa3NM9cGpzghG9PfiSsQ/xM5zrjM2SgbkeLi+VgSfHho8fDK5MFtVUeLIVtntUQ
DVzesQ5QoZEmW77Mes0mOB0++Ppa122agVyLdMHpTuo6PAR45lhQRtluFFQYsERV+a0UDEPboBax
fmrdKLB23IiF4RMTSLhVcb2xPC65y54GLvmmOg4wb+l67q+I8ObKPiMqy0XJtebnJmh1k9SmgSEl
hr/7NdSNOg5Rr7/mVPf4baSaQ1rxmF9Yu8cbBXJk39BVtYWAjTVDOSGGZrxgKBbQmUqAUFb7Zmp1
cBvSQLW39CYiXuLg7A/namWMU9Z5vzRd2Z7qUkKlaN3AAlUSFtYWrRxbRD+GwEcGwhfSw4E+3TqV
45Jx6mL3K6Yb5hHx/zlas2QbZG5WggXhjrxa7B1kFVIKqXBOM9Y/XM8AyiscCXf2gNegwtfW4PRU
bBTnuG8fmmDUN0bT26tXNW4/E+qpu50r3a452F2xxkei7qvqluEWFCjb+lxSKbVRZYgrR5LheTe7
UfgZ78MvyC/LAzTTjsk+tq7BMFr3+NWANkfBeMaAfhXaLnSgTJXspuucWhfT+mxxjtyldIkCFyrA
aLL5jmUt9m2SMfEOlvFCJvCLj9vEa4y1obfir2ygIrENjNzPYofXO2FCnnTrxsy16pSrll9oKKs7
h2N4F3dN+MZMgaLDw896NNN3ymXVFqfqajcqDB/9p9hCVFbHtBDVY1B1Yt84IJB4cPpl2Rp7PS7s
L5yE+iEQjXk0qvSwFA4ELqtPE7+iI2OXgOd+bHR9xuDuiA9yP8UVyI7xHWQHCJEghSDkdrOYDlla
Uu/MQ3L8XHoLK1WR6rXXBso5dWnN0FWj4GTeQOnEu0otZ94uVq2u557W7HJipk9htuyTpBoPBOq4
7g9Vejc6xnxjKTJFGzVm8/UIrdXFxNAtP+ekxQybMkFi9s2dp1lZ1vUsKZu12sLkTpzBaKlS4Usm
+Z+ZNjX7hlT0epj8qF14rKCYVX9u2TfvOispE68COhDsc7b/B2iW+zpz0n3RRRPiRcXyI7Wq7plx
t2ZBQfuch9DCnQNkll/TyPLLMSIXoBPhEMBPy6tOCvChKKHebrBptF5N4hHLhOh1L1Y8Ltnc7FWZ
HUcZVvso063bPjUpvwVVpHlSlQXDjpZj1uzhwoR2p4h2cT/tbbP+MTaCKOMM60woWz3Qd9sdwFpP
9zSdsziiloUSBvIdNb3IP/CsVT5esOYGioy+xfMhd6QsdBKPIzt78o9MNOouqlffuR3HJ9w4KG9z
fzAm+wZu0ugRXjOvZiX1nULWgfTD7rzA6s4deQCA0YbaduAw3lmuiD2Qofk1D6pky1fGecG8s8b4
m7r2QNfjPUQRA0+Kwz4Ww/RkWVO7G9sS51jt9uqWvB36VZhY83nMqL/giUvliVFku7kL69OyhJW8
mvSk6rZs06CqRe2rhmn/SVl1R66yXtrnZXCZ9sLUgKmfsGbPU8G7uoBDt3j/myLstjYO3fCEYzTb
ijEa/UEpVe3NJbU/piJ7hyNIEXtJTbjVLflPrPLBnudD+QBwA49RHGg3mYG51AxI7SUcrFhlC4y7
UVXu6YMePBKRxCsy+6ZSQa5DHx6A9Lu4aNbOJYVIlDbF0RaN81N0xp0WMHa3JD8YyIL5zjJnazsR
t/d0wj2bdXGSwL/bR1PSHa1pYTc1l4v13ZK5elUpbo824iQJ+/jKrpHVZu4bYJ4YbCEgqvljoQj1
GZyp+DU2vcZ9wFV3hIT2iaWW7qbS5nQ8RwPkEH5WdCD791krXbZbrFjTgdF7phkiye/SVskDyMN6
22CDnO9FGoD3myFQO50ebOa5pU5wwsUtGYdtPFtpQgUV8MaxvxdGThpOATGJsv/ICv+qqUTYho3H
4v82lfjvX83733CV/G21lzR/O7wPP7P4TwVxQv/9p/zO+TG+4QVhpGSFb1qCM/d/OD/yGzojIU7C
6b9RAP6wmAjcJ+wKHNCzOq4U6AC/ywxSfBP4UuAGCIkIsfpSLmV9fzSA/tbv98f//mf9o8oVXAYt
1wU0wC8iVv/JP5DIE3LDk4ERdDtWySahKtIyo53OkjdFD/6H1+nuf1edrvD4P7MGBDWuOoAcG1HD
5aX4898VcuSWlWoDFsDlbrAHMOL1AS4nrDS1W9z6NQep2I0vrCI0e7kNCbR6kfEj4y4FXPlqyqqd
RSj2//NbrR2Nv/2yx6///q/1HeG3ouGDDgb+wwIp/6dXIKji0rXyOthW0bzlWD1m3L29Udo74Jwc
qCDjtBx3vrVzsOoSBPfnwFwDMxWBJlrYq/t//gvJy2v+l9+IlLSjK8PiPVHiL79RzqqbvVMYbNul
j/YyMY9hocwHdM3gdoqQVSulZbcsQHpcftZyisvVUg8uCYPEABk1Kt60plD3QadnVwbB9yvTjI+V
XeyqCcgLkbg3e/pkCYZ4Svi8LM4Wm+0UDdMhN10oyKkhnXza1uC6zPYUWwd7j3Lxa/pACglvpdZ8
UHW7iurzJDPPZO12fRSfLO1hlOUDWrQvuZmamJQVQ4kmen9kJi6EPIVWsCdvfN1a8oBDh/6RH3Ou
HbWIoXv40JiEaKiAUmScKq790jyk7vehH14GaIob7nGRV0320ey+B2N/xDngMb7tjQZvQUu7aRfe
L+aJ3vWbzFEeQVHPUXh07OCkos5PQei5QXY9q/GR/PHJMKhggjRjpWHu9Xm3qxNn3mkjWr60fUnQ
hWUMYP7mPETWjuLpyUZHN/k7MxwU5bAzam5T6sVy3FMCgR454KhThtuDENRjUFVdRiNieWhw7qM7
8PLw17hk9erxoQRoyPu5STTj0Hewh5dx8EFYsNBpfL3+iOxbWdTXBZcfrk/eyFknhHuqTL6Zg7MV
Sc4F/TElv65hu6jWQSF6H5Jga5of9VS+te1n0Qzs8VhQhO5tG4ACmO/gth4cfcBiYe9ioERgYvsb
3G/VY9wFb6Gda+e55p2z+/QWusJIWc5U0lnLR0t2AXnu3Cw/Q6PmcoSrP8fbXbGc53j/2c5FdC9B
Pr+7RsxWzlDrlwY2ZKwH0ZFl4aOt98hmrISP7Rj2r6CiSu6tbrhHL2ELZGGW+A7NCGY+WiEugWKB
JE+cneSt6vNH4n39Trda2+8aug7ZMU6Y0qvKmt5VM2cH+OW9ybAyhOvBG18bvXGrmta6b5bBfuio
mttdvqf/aU59mquf//1f7195jFOuRcz67P7xeAMy5/7TE/L2K26jP8nuv/+R32V3+xvPXBZmiNrs
m5G4/34cOvo3k1ON8g+BtxLoHEC8vzsuJcUfF23dZseFLo8W/nfZ3f7GdhQyKs8/6lQ5NP+d89Be
Bfw/nweOcnTHQN5xCN1Yf+3miHHLOGaJwbDKSjBRZa5ovQRHI86R3UTbxm7peaz0YMsWI8oxvuXB
tW4xTQeIC1dwiPUt1RU5/QkoExXQU5qRpST9sXGC0W72slDNedLjyN64OM63Ydc5OgC2sTkRdKh/
LLHK/F5yj4mNjNmR6rlDnw8gyNt+DYiGxW3MoNFt6rAbXB9Fjw1KzvcKKXE2uSRKs2ESlk5mXsVT
HLAdorUAA7mhncekSWsgEdQEb3J30n7y/ce6hOHK/YjdBqOTGInRqSQ+lT1ldTRXLOU1M4r1AokW
wY+MKlnNtaUDA2jcDDRJGH3oE2NNvidd9jouIj5joXkKmgX5JcyHI1uH5p2mgOjKlCC1gqazwGWb
2VnEidxPA/2MwmYnzroxOg40ZLEKFkdKvbMdFbHL1uWl2+rc7QgD0BoKHmV8aLgqAWlzzg7X3Cs2
U7EXtukX97711o+0QYovORY6Q7uyh/ltWkrrOsJXtaDwgcj1YsqvMnhxhnFKyxj2PhshMv5tD7cb
RVY5V1oXxhUPKI0HUJbpLJ6qacSiyOnsPOvhIu6suZ1o4Mwyl81uLGkXJ8Jxm5LPxoqRy/adntqx
Po7AHK6sMCQdJ8oxuCU1vC5HagcVJG/o2LwaKz0jx8fCh8SFbXL+LVXo3rUDnRye1dmmsyu4epwo
PUm8oILCBt/MwRobEnGPd2hyhi/HNCEl28qbGCDdmzb0koI6OkjZYZfrP2kAtBS6znPVtWqrOpoh
0zYfbjvdzngrIa6xgp8cdi5ybIZHRydEvMljQ76AVLW+l5XOSrgaG/3exU19iy8aj4ZqgvLQAzw5
5K45riWkRJA7IcMPeHjJfcuicEu2IKwJQ8wzWTv+ScMOsRFD75ytOU/Lih8i6HIHAGliPYinHY7a
nGhVOpSHurLLM4iLDp/Do2zinqjksLNJG5djPXllOg83fcdrrEOLeMVl2d+psmHoMME9OizUwZbT
Njfr8F+nBdhgtgZuNV4yrSm9BjgHfRtQK/YUynZ8q/E97rGyxNipC42yi6qRDRdIeIbAztnL+qYm
xp92ErwSyGquCf4V57F2p2NYjSzhEqI4hx6kINzFqVzNgU67IewQ3CYtHTjwNaj5hniONChHPba9
RsT2fRFn7Xc9baKOXG1mn1tXb35MkloSX28qwig2qaYrVQX9BBxZtj0QgdBiFTwYzvyGdSc2HoEy
jX7LWP2Fr5adETwcy6roFx9mlwQfQQT9RQujaTpGyZq6SsLBqcl9mKn4NKwgcK8LKiITX1ERyVtR
pi70H9uhQlDjx7NwH+ZnKIrYdfsuf9HlRLtgVMZUfoo0TViXqp6FaM9jGvHGEOnWVn32wiJu3Pcu
SSKPh/33vsappxtde6ONonjOGqXgW1Crji8km8SXbSf2nm7l7NzIEiQfnS27oUuYIXCsGLelPs0f
BQaP16yZ8C02nTpMfIt4wlYhKcyuehpjiacnEwuSupfR9fsVDl3JSGgFPxOtnQ8pKbSvho0XuxbB
D0ao0MNtZlAIsJ9CQ7VPMbKa45l264TgyEpnepjbGgHbbtvJ2qE2LEzjCZ7gjmzIuI0TNJ1DIKm9
93OM79m5YG0uj3lv9LjwZTwyCqbh8gQeRsLpikyCxibOr8hvHZOYksQRNWDJddPzBPaD4yU0dhV9
KvT89PhDURrK/UwwixRKyVuZhbdZm2fXjQOGUjOnadrQ1EYOhYNnk49tdeqthABr71JIOE9Tfkaz
HZ8hAIUQAFwr2ixcWd76hn+O19CSA2N0nCoMAn1tXIWgzJZdbefgk2m3s5NDGlKB5wVxPn8Ks05m
YoCz+xHVGlSK6tLAXV3auOdLMzdRQlq6xaWxm1YCNmfpWuTd2jaVSfml3zuw1q5v69L7XV86wO21
DnzMo7E8Joj0x7GS5njO1tZweHV8C1otv8J4EpN+JJJBHJLQdwLvAzko6h7siR7yNmvEe90tDyai
84o2DfpHMaVkrwiB4oeggMRm7C0GmoIQLq33Jpypzkix+740vepdz7SgiR3IOw5oeJcWuTZaw+Z0
0XSemMf5J7hW8az0bnzsMDOn+MXm7tEiPHJV8x3GXCXNB72tzRetdfMrHtjmqVUapPqkCf1xnM+L
m5mT11tcKhyVQs1ZTrJbG/FaPcPrc+nJ6421M08uLemBOMpb8pO8lVhSWEbOu7YZtWJvZqbxi8GJ
gbi6NPIZ1EI+K3zl60+nsi/Vcyvcx1A4npMJDXNnk8uHS1Syq9/CC+lu6SYhJI6n2H2h/zM/6MhG
JVFwUePt1nRc4sGlS9C69ArmcH2V36YtOHwKXtfuwWkglOYMbUZiPhW3zaWnMDd6It7NWmFYKta4
PuCt/rVeKw77teyQqgZ6D6kmax8JVmjvmCzpRVT92pHYr3WJ4tKcGF1aFNkx57f8q+tTEGmiPVgV
Qg4J6L792RKhIHdLJxbsTCiK9qGkJN0h60tExAOhGZNsEREPbLoMNXLSXT6e7UlUiweQxsLeoPTq
C48pzmm7GMoTDhGj8syx/sQomh0qPCCfPQkAzOkT/mCszppaKw/yhXsf7TZsSkT4Sql0c63wW71o
MRWRGzG3yXnQy2dnrJVkGRyH+ta2bXUF6j3ZJvmQ9H6UF1/ClIDJ6dD5sRRleWzq1Z0x9FZ/M6X4
AzYRy0B4Q4TGc0Qioq8IuPOuSPv6jv3fwlc+6DS2zUYSEbmvyX/GfUqmIWTJo4NTluOPOcrBz4Bv
TsKt5kB90EwnfO4nK/rZZ53BV3rAu7wt+3Jhe74UGOamMK/9pWsQj0NJmp/OFGJ0rHIs1w8kF86h
74PvKF7c2o2I1b+1MueIBHjUN1DRNUd7BtJDSvcBXaAJZBOWrnTAiAXHajp1eOgciCFE8U0M5Mju
wPrS9mWM3XRrht3kce6PDJd8Kk+hYwSHLsyq6xLr1BNUBhxwpJh9QzenV7e2sgxbtag/QnwfsM2i
yPic8hKb57AN0nJ5Ref7OWCvIsIqQki9cqD+ZDVEQrigeWWF9cAgQaOm2zaOlj09o5JNRdeIH7rJ
afSyurW4lU+GukNXdY5L3IIWMJqMFHbYVeQGRgg/lPK4RfpRhWpigcEDwh/NEpM7WrkGvKd0q0PD
ceF1nAHHKc6qh9KNx+9BB0IP9UWOiFdMmVpUXFFphXeu7kjFH7Q2d+CqYXjIN4V0xye4IxBDVM0v
TaNu/mHT+PVDUrGrfFqQtJ+NSR87s4bFz56c5p4nkKAqXBjkdtK0bO9ENbrXpsCq5xOrc+9SyG6P
QrdUug8skABYFIr6zSI/RAVblRS6z4A2vzoE+T/xHPLtQOOr3Su+eAyG/4+9M1mSG8mW7K+8H0AK
YIZx6/MU88wNJCJIYjRMhvnr+yAy6wmZ3Z3VtenV21VKMegMdzhwTa/q0aSIOei7nX50rF5eKOsQ
t2q09JMvfcLCsupYMsrInXjOggZa9+yw93BexgNXDzEXFZvdd7udguRQzklwZk2lMOVQ50ZPFvFo
2AOThEGUahYQwhTxIc8Vu1hDe9Gr8IRLHdtQUFTX5XyAbSmpoWNks94DX3cnyx2iq4ESGWI0/jKC
9S0IgFzNdL/kJtXqK2ZCKkWCSV8IjgN8wTFSsRVgwRrs48JWP7hJ0K6BMnGV+2YqN+Qzii3vGVSc
3icvRjdbDJo3KcIQt0P5rN20P/NltYkUUIvUV9I6WZS2EUbObEBG3bDlrkr0zTOEtQHdF9rg0xYi
WzRP0VMa5cH3iB5GPnTA5h8jaahLUzmBoP/Rp9Go1431AUu72rCKgl1lZGycJs6NeG2qLVbMcxNO
RM1m1uQAkPMbmc7FLZWyqVj3BhtusMvcWKjROQ6NbpDlWBkGuenR6dI53+CZzx9jXiuYiP7SowOm
66MSZbGZxzx6gBmQvQoSJg/JEHH+I+5SXxOBCoc9hDQNC8ITeML5Yplihy0bO2zSNGfB12I7qqGF
wGgcBn+a1kXxgB+JBju64qY78o4AJu1K9psOCu55ilgjr7uxzQHyyfgwzgwXm8bN52XHpOPveJMY
FsFYbmvHU3vcGXO0c1QRnyPM8LfuojXlfACPYKvyB+4X9SWS/BpMRhYG5SyeVu3AA3cicv2I2+Hk
8oGGHL/evJS77RjY0QNC59M/K7r/m+5N+ymdH6jsSHSeu8gav2rs5NFrJVmM77PGSu+qgQ2RHbvW
hno670RDER7YYow3//yii0j8m4iMmE9ygKwNersgRPD7iwrKL+bQy8b9EEf5hSmjvcUJXm6kib+9
mptux5HMRYsb6h///MpLLOHvr4xsYpm4eegQsP8m81eOM3i50jOtI5Vk1PFsKkFL1zg3k8xmkn/h
EtllA/M/Uty/k+I8ssG/fDgb2nj/689N1/W7QsS7f0/fdRu/F78JeH/+1F/LKVojPJc6iS/ljD3U
v8Q4N/iDlQi3UofoyVcS5b/FOGn+YYGS/j/Gn+UfKHvsrRwpqakwHec/EeMITf/tWuIy4jrGYxgs
SzIUw9+vYiyso8FRXO9M5ap8b4QLw0HkDsE/HZTuEXwASQumUe3ugy/6Q+2KudioBQqhm4D4lhKR
fxZ9JncDedaLC6MpWasvooRHsIRE2xdpIu2U6C4B/Inui0SR1d7Q7jHWwqnoe4zNjK2we0Dmh1fY
4wi8sL5wj4SoK9rdOqWqvUva921ORpp7LHg20RYyLWc2oKNYu80ijC4sWNwPycC2xd8yIH4F/u2c
WfNVjT1viysnwzmQlduq7rL7XgDpocrFwDK4MDpIebofKmuLV/Yz9MbBXlj0KAfXE60YID5600tf
cl8RMKixV0MvHCB87b1ejQ96QYNgX4ESYi7AkGnCa1LhHX6Tvj2C4sDPAv2PmQqezRdx5Is+AmuZ
TrD8i0rifhFKeoW1edU3gBpWUSGrG0VSkO251QVv1RflBOIuM2vyRT8Zsnrx06NIXkM5ct5Ya8Nh
aIfYYhALioWGKXNy2F9cFQMLgzz7PTjMvWYwto4lSZ81wYTupetaxm5iIppfIMsXntjYKDY2PKhk
23GaSu3qNl/ILrFljU8YHwjfwIVhLh94eJ8q6sFK0EUDLcD5UD0rXRBk/iLGKIcKDUSGmoHBnDvn
Of7Cy0BFxIcyB8mCQrPLe8uN0nrLv2B87oc2vy2qOr4DYJo2uxDq0AGOsN7LhWeT/sm2AWHl+Zil
FuiNv/BvOiIkzcm1BstYMxyAyGHym8TBsCHnOF8QneALqGMxCDHuNWbBZwZdhFi4ieWu7hlBKQCa
qpVlY84lxK7bcEWJABJw8IXwcReaT5cP41vqtv4FjFOQAZtZyD/9FwUoJlQZrjVs5WABeBZyP/yJ
ChpSWW3bL4SQSTcUSOmguyBmiTvqKf2nLCXkH9Cd2a+NQiu1Dno13wJylfk9VDB2ObgoD8lCLrJw
qZzHHnzUPof6QeSTRPUbnvXs7HkL+sgqG/cT75S3sb7QSJzb2lMSTi7A23GpsyMhtIWt5b4FUQqz
SVnEwNZlZ8D5rPouAJFVCTL1tWiOvhzbdFc2sKPNEnYNdRsG7KZyaKN7ggXY5+s4DV5NrJcvKY7I
D7f37bM39GSVTIO/PF3QUHbpv3Q9xrs1LWI2ECnLfvccMiA3EaxOF+1i4UwFC3KqLuZhQlDs7FPT
2wuLJgdqv5MNqCqnjPVHnEY+/OQvllXzxbUS2dzJQzYJeFeRa/LKIepdh6kQROa5/uJjwXpBu49p
DOrXI2UauKr+5Gl9sbWwQtKSMY+2tRGVgL4V+Mw6KyYhvuax2U7k/Ej4sBDjgn0vbSPB976QvMQC
9Zpq8F7pAvoq+IbPKw93yyf+vvIan7izH00qneMAu9xKLNiwZgGI+V8sMfy7cMWiBTFmzIWEB20v
cOsyuPicLJ+4ovCGKRDY4RepjIfJ9JZ1U35NZwAkM05otkdHRyT2CCdFsKjxn2mD2uZFul5PCxKt
+KKjdanV6bNqF2oa5ePzAzcbRz2i8Yfvfmr41xjLcQ24Xt2cyFxnr5ARgbFRE+thC86V8QIrobuG
cWP+pGUVBcxPK3BuNd2WlI8DejNNUX5vZR3IVfYFggPQnPnP9hcgrvuCxXWo4B5lJQtEjvQhLYcU
BwCXaxbOnLcQ5/wv+Jy1cOjUQqSzCd2DCPri1AGsi1rIdXJh2LWi6t7zhWvXLYQ7sbDusDEZDza3
M8XYjqi44KkQPyManZcGuv4dzUS6h2Rh6AWZwcKAGGNPFKSFsbfQ9loaV6qtRWBga1WyLA5N2NrJ
g2mr0eHPhslzDT2HLvnYz3fo9PKYjQK4H27Lipz7YFrf6QT2btDO5DfD6NWtmKySNfbYPecgBpNb
FbeKG4qInGWFOxTf0oUuiMY5ynW3MAehmhGOSZrS3xIxCzgJ9fngPUYLqxC8lWApoKgmcP6EGWqa
JEiiU13O+ZRFcjKGDkvp0lPgqxcgotNPCNHOHN52X8BEUvgYLPzW465lL0xFvdAVB5mFeMVNcydU
kK/thcKYwbs4U0cjDlHXx4+gocmPWX6/rRaCY5i13Zue9BCuIrXQlAmUQVVYvocGarNXXJy+kTew
A+673Bs30q1fygjRFQ4qUa+UI0uZOOE5wfAKv0nb38c4NY8R2CmchCgkbV9NG3tK4FW2bKhr7weU
5Y82sg0soHQmtSHVFOuOGm66XqLRfmmzBHdbWXEn5jyoA3TIEpvD0eYILtcT2mp1HGyKFej3KyF/
S8N1evxvE2H4CBlt3o1oviOgBP873Y0wO4TVWs9x5RvzqjLbxDkM0KXGaySL4nvIwg01pGfUsWMg
cnCtSJjaLfWCc2Ausm5qbEVf0zcQA6XlyOVv6C7x9CaXSXoswVdv4zT17jMHeInTh8QIsAB+IraI
n34Stm+5L/VmnCf9YcAcX2ezayebwUSXXdlO6F57bolwH1AFv83IpJLHbEhLXqa0NIwnGzh0jW2v
T8q1j6xVbESd9PN1vSzStooLJtoorAVwtsJWQpBsovFYJYa8rkE/JbCdKGDe0hpMeaEXZ+kxmKX+
AeBErJSbE/Kx/So/KkVQbc0dARiHHE3/Zp4h4RCRbYKrYa6Ci0lHCOgLq4s/VKXlyWkaAzch0iaH
3xbOCinH6ZsJozPdTCj3dAqijwOTQcf09oVr0dfQmkhJR6qf572aAOPgMgGBSpZXQBTNJFYIMbqn
TLHt4kDt09foCv3MEMW6EQqF+NT11Lx2ZRufcvzhdA0LH08nD6XxOmqChcQfNGD0PMsJLdJuVnrT
eXj+VuCHWrjJRjxvrKxt3EsfYXV2gD9gCudmBzayWZ5+LKXAlY4mr8euer6CMw5MYQx8Hz867vIh
mMtniQLjoQok5dGHNf6aDnWXHvAW1nc9xmzCXOwvp22X8FdekhIO8Q0O/+hqTDUUYokN+R1zVX0n
KuXeh7rxWHwLt21WUT+TblGd4DohG8fvLPPO3PU63TT+wJKc+oVhZTCY3jmRM5y7kLdnTfsuQBNu
485zRpE498gyhqmYmHDyt35M7/pL5KTlD9EoIlsZQhJ/hIh2syWFPgOW7dr8nUEhvKf0jcWjD72U
1s+a+kO+NkGktplKPKDDdQoHmBv0BHQ+jdvnLLQtNko8o286iurPRdeTV4Yi/0N1jnU/ZDRfbqwq
yO/ieTSeRG0GzwKK0F70QfCjkz24E8Mfzr7jGG8TLVT1OqzT+W4oUywvpsW4YNetsHHg6BTk4SL2
g5zxjyYI7Zcymdg4dDxjXlyy4y0RS+Cs3ATMNNvDwABXTOaVeolIokAyKZuZfaRMhClGI0U1B4ID
6uR6Pdvqso/lkbS2m+9qM4McQB3nsuON43rahzKOktPcutnZ6eypPnb2goxLUuAamy7Ig5990atP
3fh+vSTkCrHVnKWe7XSKIdXGA3iQvckGcKnRamIsV+xDgbsCnU13zjwMPbXiRRkY72WjvcME63KJ
N845W/m4INgHcannuLPBgFH6r5iGLf/eARCq9wFXGvFkassccshh904d6kpPpIB3Qwu5k7o6bxtB
5zf2Y2G7R8n3iQtzZhFyIZBAOykrlF5es0JnYIXPjvjkO49Eiev5lIUTKeCAmeA276y5wIE+B5G4
5Dbt5ftYDV2+JfnVbbFdmq5cS9X3nFRyLBsTfIG4ruureC4Zj+hUIBAtrErZ1y29oDjMLN3HN/7g
dazHkzAcDvC2WoANTnHHdrs28FEwk+DUpgNuH9AVLnd6nOPk6BDxAykbVY06sFKfph089kl/UzOh
iYAwk7uqps4Jv5F9KCBFjpHlMSS1MqTgJhlYjKMPgicVwBiTtSUmWlvJjwjzm3R71LmmbWhSq8Nq
weg5U3Dh8V0Ph8y3upMNHQtirqOtQ0kB+75FiMcAGLrjQ1zAIT5OCb0wu7ip6CkrSFSlVyXEFm89
U4xE2UAGtYdYYW9s2mhw9zRLBCHRaALBuwp7Bdmwgu7aU1F3Uy2gYwpzwnEI22ZL4Xmu38aMcbuq
x0ld5WA1PEwe+DQQ0FENq1NhUtRyYMWzCHeO8uJnHlKuPoJULxhzzGG49IPESoRJTvfqCQqknX5Y
fIfLu6hrJ0B81RK3xLDG0U67/W1aB8FbynAHGRashrfR/DqE6Jpkmg9WxMb8HBv2nG/90PHs1Wx4
7c4jMkf82G+MMxuLtyA1QgWGCr5ynFGVqOyw+mbIMSDMYs63KVmzlARNBxs3o/YV6Q29c5Y92NXR
rdh6hCBeBSspWNHsuH9iPjfE0cJWYGyQGPDxtHk8fU5RIyX6HDAiZvueAFAN07pjs7/u3AikjnAm
dexlbdgU9uX3XaS5N9EznZ2jkW8sU0uYUBbjk+JYw7HpP7TnA/yxTJ8wdek25OkmjsL5IdENCrHu
p+hZRxDT0IDnlCQC66ubyZW5uKJms482/LRJKqroTWNTgxcC9qDikbKnxlzW5wRfam79GNZroZ8I
SnFiytKqeVeGWxyhOxrr3PXCC+govYBLZsul18khUTorB7NeHsn7OintPX2e6piCZ50pX+LtcAe3
QeAd20fe+eBgBxHdj23pYSMZZn2szGJ8jzT2wWlK2hcMjG26h4grTiA+PMLZwWStOx+RN8p6r1pn
rIzMtVdapiI15FRk5gDu59dB12EqmaWvgp3BL0b4MQvOvjtTeQOGA7JogYOr3lQc9je6Cd1609JZ
BFCEeHyPwxX2Pp7XwN3+/1U3Fxn1k5wUpi5o0/8tqy5i4W//sf0i79x1P5rp/odmC/gvW/nyJ/9f
/8+/5Md/I1ziX3dRGv/vLvvHd5XkOOy/d78ql3/92F8+QhzyqIzAUoEpYCP8xVbv/oH6LPByo0Fy
yllEzb98hJb8w8bqjloiA2Rx30Fw/MtH6NOs5wh+yrZZyUp88f+JdLlo+r+K4FB3BOxGKRxejQ3V
4jL8xVffkG/twEw1W27rQKgUnUtG/U3ZMlo3TJBGm51s7v7YhQhx//JO3f75Ir9Z+hcy5W8vvtCM
XJZDvCfgIfhFf39xhCUzHfiaba3coF1kaTsxljbUZtR4pKnCRrNIxYVbZgzexUxwhljmJ7faiAby
EVNj3Noacg+r5uveYYM2zqNz5oTPesoBmVU3fPeTRgdXMtH+pmsmzFohy9WJ1Buskaby7hi7neyq
WrazeJEeJcrG2osEf6E3U3Yy88i/sUuL5F7n6itG1yzBg96CCMJ6uYTQW1g/Wl57ABYeLbNmdqmo
LbprJp7XwtfGo4drZ+1SeX4zSBwwnidtzC6LZGYY01Oa1BTNeNQaUeBE1V3udntuKc45QCPYLyHB
42yjikM6MwxGY5avoAk9ENAea1a9aYykG46g+kt5rpnjiDJ5MtxHCTNsQ0wWBFI8+d/80Ga9m4lK
3CPdRNVaq4BUY2vwrmk5HaY+1Zc2ath/ZXWs7iAm9MRkJ/MNJUVzKnKMYlrTFsaPBmIYXukPijOg
NIN6KKR+AWLnQMMUwC1Ee/YL+xwQzztEaaMPfeOTOKqNb25nBldmZ48uqTQ2y3mnO8HeNyW+xJJx
bA+zGsfrDnGIDyvLzj07xT0dgNlekHPv1mntl5eCxeoxzkcUjD4eHiNZpntO2nTqNZw+NWVm27nj
49ZWZr7nhWtu3aLSIfARNe4zI7hRIFUuqOvRLiMafQVRkXYmzynYdPP89gztHyww6tuAbw60y7az
LhN1bNVirMAMlw5hhaEl5+Nv1AyFBC9Q5LEHLwwBWAVEwcZtO/3iRpb/4mWZeVWlFdd05Jx9qwbp
v1znuDbzNVO5fSWnJnjsMYOuYtW1GwJxeiupokCgCLCJRnU8kg739aMn5jxYOSQIH/wI9x3JNRdg
0JpGEh1vAPJYNLkxZ31L/U5au4pWKpO32CzqTaaJl25ja3CynT3PCtFkwBm5w5Y5X/uFJz8KO2zv
6eRlCvEwyO6nwp8eBhl6P6hAbB68QQdPi6hNPXXcGd+ARo+XpFP2o8xggm3Gcqw9toUQoLbF2JcN
x3AnpAnNMOq9CwAdshUsi4gHFGaqIzaD4aOaxqRb9akQl7SxGusbO/AJFI8zrQPHIhAQzG76occm
vx2out2Q8c8fdSIcin/qoy5QEgiY/ZyXaZsE5EBeWtKSyHL+e4ID9TBFTnIFtCs+zg02KCus0Nij
WvbXZBDI0TsJj9RutNondxDBZxrK8GiU7rwxHEaAgo0jW2+tHJwidVpvEkvrq5ng85aVf/NCGKmm
7WGwrs1ydt7DuS929IMlP4VrWTTXDMU9JSj+QzkE1ruKZvfW6mh6C+OQt3D09RPnuHKf99q8tDha
XuPUqZ/LVMonVqX2Mdbo3hWP8BDC6oLm6Lps2FdaY/JGpxiBhuIJbD7R8IroHMsm0oSGc99+EmVS
DvhW2/C1mekv5Cj0MwwlVSf2ZFLbbUFBmQ8slWcYB0k6bXGY0BsQozgETLT+Ju2a0VxHJjXPSIGT
i+3LCJrNmPbJO1faOK2KkIoJuOxBYm6MhLsxlmBsfnFWIjB7FRaNDYXaikhj7QWXtprUaZbAvne1
nXFM8UHi0qPnW98cwwlQ1OYe1KYXvmgJ5GOTGgSFKY4cEmMbhj1fG2wZ4Tsz89IAB0bxjFVjeO7S
ovWOIaeKkCkvm+/oVlwaDaEmbUPYZ+9FOlbXbRNrcYqVH2x7Y3qb8KWJDa1N4b7oc+Oh6GT1A1QK
YY+5jLeDJ6Bfml2HSWvCNleD3VHFKxf/vGAvaateI3hQFUOvGbujzqmRS+uhd4e18uoFzt/WOGHt
obLexqqXi2yQWYuNpLBXNCa0b0YxaHvrAb14oVnGfK0TWC1mPYvPpGsFtSNzsAlaCLQwO/TNgML+
XdNbf21CX0j30qEnEkPGDHconxfHZcS5bc0fS84oyEhpUeXJx5CuaGQJmy/9qrTbmoNtwz8Ak3zG
njGeURsHCyMqVc5Um64ynVUV90yb+wXlYUm+x7FMQToFMp1aC1fOI5myoTL2ilMwRpfluYMlrnzm
0RMCpUGA69bl2FdPWdLO56xJgx0fGb0Gqd9SspmPl7oKeeChjQcrkAftCQgVBo2cnpB2rUpV3DKS
Y5u2+TpUBgQ+CHTOLSz3OCa/4EnKs2hXYlRv1hF4v4uaGsQLxJezCuphH2coPhiQ3bRY+6CyoSBV
Mr43rMByEftmvZj1B3P5ohMUxjsmtpEZ+N9pieS67SbqKWGQBvpnAwAF+S1DKTTbEVq+yUFjTf4h
flV2b2+oVWvvjAx3U+uOtzF5hHtIQtGz1TqUJyyV7CH0NiynsUADKQhbxV7QXHQcxTfawxjP22nY
TyQ2+s8e7BzfmaTxsA5FE1nzmLJbfGj0DUvbaa78Ob5gz9wiWfBA7moIF2ZZMUGI+LEfqVGk3YMf
ju06uxalYbFWzOW1DTYA4CdcxfuxBYWBIGie45DMvVIYdLC5sswDbLQY6pjJdokZFaQz5Ce0DmfD
EeYmmyJzpRbKhZ1WvB4/6O76UHmnthzKPbZUsVZVRX0qvollgVH4tyDXgDy4GgzWJhNYqDi5VeUZ
Iov/ylNu4CTHRcUcxCD0U4FUuCZHP+ZHP4Hl5IrURYWUeDYRufgHHUWs7IZYlQ3Kg+jHD9YOfru3
/aT97Hx6yHYKSjAc/KaqDh675wu+sx4nIDWe1TpVHrygHEFDr2ilCyE4J7hmV9CemNYyyhnZbkxU
NU3t3K2hFWmfkc/heVh1SffSOlq8DPRBbD3KOdE1GVVASLsdG0LT921Yw7XpftKs4t3ZmKufrXnp
IKn7JFv8gIBUW8H0tW20SW9lpDRxFFJk1IBOQXBb62q+zsymPzSFZ/95UjSFSOlhd/3XUWcN4Ger
Q5rPfHesjuGY2BSCQtXiw+MGXq2XPUyyAufU/AgyQUEnrBiFVwwW+INDeJQlgsaXv4YEbToHkzLH
S2cEsd5OUVle4lRVP1vwmdziU4sSMj4Xdl9Uu1NdYbk2N7GkHxx9aWhjGG4KZbvUA7I3IfCGyjRj
gaTA7CYyR59QJV5j4gfTzBuUZkGCU5mB2Nk5uBQf+iaE1ghFDZ512gvRnwK37v2dZWUMHWUenLre
y33GHnNkAnYhI1uTnZ2qMIX4HnAqwv8ziBcq6Fx0xiDtT5bdyLOy4vEyc9Oh3YxbxRMOgb44jy47
X3hZQz0gyuH72PiskxlZYVmcwbDh4sVvO4KZmxFUPZMxajuIQifsSXzdYwdzWU7zmQTNKZ7C8CWn
VPKZxB6YA2obcFY67RAd8xJHUtzUxg/TSkOEOuurvcMojtPIIX1d+nH6ymqWTBJySfvCpw1j2JrB
X8xKtkeHm/kh1Lk4zzbeiMAJ24sqUwpDnHA5uvOrbyf+ER3LVXu8rnoKqjdeTACSFJCm9g6akfNI
doVt7L85j/2N4U88B4QDVkpPYgLzyXtzHP31LMjiG8BeYlPiQX0Zu5Xoo0iKBwSkVxmoBxIAPFi9
GE1BJ9902s93/3weJE/3+2mQl3dN0ydKTLCO5N3vL5+FWqiMAOkWek29ouC0uPDm5+d/fpWvE+2v
J97lt6QrgROnyevQVfD7y0x67gXsUHwGEcukrodXQXJaGv7Bjme/X2d9RXBJBFBzCh5PgsgSRNeV
xf7wlWiHQ3Fd0V3cSrX3GQbJq+UtW7uE4ImLVNMrRpRqnSwKKI3FEKdvEWjL8H8ynX/awf6NHmO5
JB5hjPyjmezxB2Ua0Xvx/qsk88tP/iXLWH984Y/J9/P3feEJ/uvPQg3Pg4OAaIpg85XgXJgG/5Jl
AkAIuNACx3aE75v+L/FO5w9GngAfoU8cgKz+fybLBMuX7dfL1HUcabmCXh8yptIWfzNjJpmfaJkO
ESNIe++ivB9UO4o15RfdLjDU8IMMeIFrPAgOmJip0RxzTRbJJSbOjWYX0MFqbnuuS2z5nPvuNEr1
zpqpMWgblnUxTeOUZ0TulYS7ckSvLHctWvL3RoTlbs7HlD5uWno+aLsw9VW6pF1XzZi4r5w54+e2
KvRVXTYc9Cj8gV3ZdOQ5vHGmg3MYWta/kRPAvk3NJdc9NBxfbAMqcjF8hnDruMX5Z0bK/hWQCTm4
shJEgyw3mXnG0cbZuH6CXM8jFkKY3Rw5FKdPJJZsGtFrd2A5lo8ExsgKGMW6YE92AwbCLtepTR8W
hYSBc9WFflJgGfGcp6Ix+7cAHh+AHC9pj1WQho9soilfFuTCKOECgnY9kT/CHWSMpFhaClVvWp4A
z03hJJRjNYl5ZjVZrHoqxS2sTgeOg8NnaSqFpJ5zv9K51jdtNhrxZihgPk655TyH5iAvrZTGY5x5
5qtRFqhorDD741T3w10PH2vbyCj67k+EjtaROy7/8JxkVca/vYuRJEofRhIx2wulUgg2fMzFBzAw
QG+xyYjEtCT4R/oB7hLJgTIzU+sG9wHDd+ZR1xqWeLY5ccklHe8me8H8xT7Rao52HPqbXg8naGvm
VnSCXtNoiO+7MTFWA8k7ejzo77gow0lDIKTz8B7FdXoaJm+44oLq0nDl+hwKXJrTtlHuUeLaBJt+
1IwuJPFYozXuwSOY91zpssWhbdRny2D+NAyPSD59ZTf0yUT7UpUTuh/0wjjIzG0O4+rgdsqEBlGG
R2HoeqfmzPxWz/N8iu0ovAUKRHtnyoXalIP30WbFuDPlqI9ZiQWfarTHuh7WQ0B4Mky7+BYAzsCs
21RPuFHCXdT59ntiddM5gX3FkhIopcuUI71Gv5hm9abiZFpZHsMRH9OzDnq8gUXXkgeB9pU8qHE4
NGN6Wwn0+tg5udUu8mbGDlr+Vt2IqQrkX3dwipZuDGa7zFtVOkoe+R4QmyTzdB9kjlscOGGkp5zV
yqv2TP+RfXxJWkta0t/zhxJs8KMkbpA0+fTABrc+0ALhXEM/JRzGaB+u0KeSowokmQBVuvZzkfr2
taN8ebCaxU40Kcp9Q29Ifpo9UJKGSEuL+BDqD5xITB9d5wePHvFjkkcJNwo8X80SOnKnWwp34jsO
Fu6GfY+JKWf2o9uK9gdOz2hX96PvU60wEN/ZomD3b1WS4stM7OE0mYVzTdseB7JBUkEc23kNvKyz
7gNRewd/rsF4hZXTP/oBgPJOecPBBZLwEeSJepxaUTYH4ab2B9d38jN2eymJoVk1a71JxO9WmNso
ZzhUMcHEnneTwoPbTqaCTgvxWda7rEzr/RDV2NcW0+m+6rLiBvOFfOzx2J7CxhEPmQKL3hgY81a8
Ke5tTCgUGIhbW1uzwR2z78wuupmH1LrD0+HSOJK0lzau1GfKJcynGkrxjFLXXvJMSwamuT6Q1V9o
sLl/XRQKWwC5lEKtEGPNs4t3/8BBNTqTQ0kvlp8B8WT3btEPbVjWI8XP9JuBbDYgZljetZe16o7k
pHlv0/9XYRgijXhiGvaeolyZeJxYo3zSNUPcUmH/8uAu1+vGgU/W+aeUnS3f+RQfAVbAHtObUWb7
RA213maJH58kXXeHISiuzbQhuGIZjrGp5EiHWdBah9G31J2btsPa4Yu7pTIs2YN9SlbWMBcPGvo5
7Uwk16wkuIE2H13BTPc/MxkkV0MUZjtLlDPSe9ufI1cJmHuO+ZHNdXbV9w6ByCKk6EY53pnTPZ+h
iNxLGNQZijCUW+5FxbmYoKghsBNG8ZT6gIRVbnPLaA7SLtwXECw71+9eUjenRiYjjG9l7jauRbwx
4Mp8t8vkR6orb+tqY4JfaQE7LlHOoXYRE7brvdM5Npn75EYYNk2XoWvcWUbB9n+OimNkhCczarCV
le5obtvcmF6napFFQzA7dyK0JUjGyKi2DYgTzhWPs/JGwuAcbMq4es3NSRzzqqX5tUk+FikrP3Ec
BvJY4ZjeDJGNrocMN+7a0O7vrd5Or2ALVAgsVXvdCHH2fOdbN1YH1INqVQDhXCEbdDjByYj7pbhY
Nu10q5KY87xyG8BiBLxKNsNel56FLHw8FviloZ04Yb6n3IT/2ZW22oMtPjXkTYnm03E10fPKCL6x
/Ja1IYphhUyfv6spx5jBDuJN5pUOMLhMyVU6tf2+iC0qiQpp1Pd1m9PXU9MFtGpsnzmhHzt6v6NM
4XsjQ0ptrCQVbMgfCvoZnUuqd4jOVW3MMGNEOfn8LsGeW2meAwAJyP1PQtOow7bH/SxK3d14bjvc
kPbRq6oAMukNPMQCYHVrlu9XZenf8GtBu4wc2o6kJg26DgOgt2tqVMbnMIy/B1zub7Pjbhh7rpzY
73aZrtN3boj1feJyfi7Z08uvTRO/VFkvUARxh8Q5vxlRTXmCl4+nFO7zgGtzrqkbgMkmg4Z8pp85
H1pkcGh44VUEsnfrBxICszK8XSOr5qn0+uKA1YpadA+cTqO62yoNo+fMwX2v8PH/lCROX/HzVDvh
zWwe/LxQySFnAXMYCjg3q57NhM8v32PHpKzxlmcAGfU8669xZ5DHZSB7TnBlnkZtjKea9cgGv755
rJTT8kDynAuCdCnWeLT8Y9zwXjnIip+idsyDH7V6IzEz7rSCQ7NRlrPPYmc/t9nT5BJ9YV288Rz4
ohWdXEIvVHa6GfwRdwTECLpZh+aHtAfmuZJLEbcAPhSOwdyIN6CH1QaXyga3y50ha3niVGsfs2py
4CiF5bvD/YzGWkYKRyuW8H5h7qo2KXnC0ByZ4uS5c2fDukQhcEbcbuFVgVYJdSMkSZYXwO5g0bPc
E9dR352FmH5aFvQ59gh0zCEgug5YS721ydZnK8GodU2hgL0roqE+U1ge742Zuk098FQJGqt/bAF9
PMEjyddjMva7wRqvzYhl+f9i70x2I1fSLP0uvWeCNNLMyEVvfJ7lrlnaEFIogvM88+nr81tdiYss
NFC1KfSic3GRd1BIcnfacP5zvkOHUrMyQxUzyRjpWB0Ce534BsW9TultbJaycGnb4wdf1J9g0M7f
1FDg2Y/NeOOEQU7JeWK/8XpT1OiojnLysoz0Bliqs5YBObM8csKD9rW+lTjeFz4DTsom/eSBnqf0
QiDAv4Fqc08ZZrITkIGEMFqZyCtPKGol8lt94h6S3fJAyN+0ZAYEEPz8wR6FdZGdUIeuTuVvQLLe
WVE2tWCCFT2Bn66O0lQOSgNp8A/i8e2ZZTPdE8kDzVDpX9hUvZ3OATIHTtxdWsdyPzADg/mOc9qQ
YewDPZzsuDyXU4UJt47saF9kQdPgFy0nVg+MpsE85hvKQrqdV2u1N6SeHikEoJaK/O8BD7m/yg0P
tNWYTK+D3eQPYxa+F9gurqZfJljQ3Gpn6zJaTYkNN4sz+ESqgfYrZa0Z9iA6h1ZxqXXMTlf6AXFn
7Jc5STNsYSoCMZDIN5OrDC+zSzy7Y8Hj/Fi8h4yNPr08TQ50IfABrhsHizgGm8UcdB3l8pgTboFg
AJR1Cn9VOY+//Cm9ty6x7/kQUldkMnuAzuzjo9bBsdDUy7d98ObeW2Npq7hPivuPug72c5BsGbOW
eyujHg/J+8qOOqLucuRdmeTJ7wUbK9Ok94JrFvXf5fCLXGaHnbzMDgRMSVsjfO9B71kH+AHpWjRQ
TccMm/EQukvPJNxCsjnGdv0z9CbZTKJs+7jgj+IIay7MIa1/TWQ3jmlP2cvCidJkIwY8aX42mGtm
0sWGmAAvnzM4DwYQtO0cJvUVJ12+DFVRfpt8YGi6sWhzFLRHRSKGams1HCcqzwDBMbXnDADPcgyi
6cn3o4bzQpx+JZY386sw2s8oTfzFZUzsezyfK8xDDg0sbfUCxH94TPoZC2aV29ZHrgvjk5agblNF
Zrlj8vRXIiQtveU8Zlx6wA9da1JDRMIbqBTElfDMesnGLSd09ztPhJZwVNhl2fB+SazZ7wSSBj5Z
GL4KBi/MrTqmvRgDK7aUgug7LnGCspH7x+PA37feacw9/nz60cY+p1cPAyrHU/OQKDq5Mp39roZx
N1DN7KJCL5XVR1eSKUxQ6EvbNa4ONpNTV5idinbP+L79qMyi/5p7rGseTZWvBtoU0JXC/2VwZiL2
2+UI0LX0trw9DpOOXp+JnZYnBaT8Q7t+x9lIyn1hcqTFEm6wC06jgV9CUOrgzfd2kdwyGK/kOUt8
FWXeVgDrXgCpwDMN3cXd+HXs/jLpdXEQeeW0mFJff0LNU3phmG7yWnJEWpdUV1/aYYaPO/bRdgr9
aEdz6Pil8jBj70hypgvdRFTJyecb+I3+kMh5vBlNwwRA4jddkowTZNr1vJ9RKh490hZfweRHW1UP
5XvJ/nbHRVDjNDnZWiUD8w1cdhh/21Ktu5aSJ+FXxa2VLWxdghz1b3MO+mcjV8O9NNFpzkqScCHS
YEOAmIT7ge2i2kLs+BMlOaj+MMRniLXKvroUei8HHOIwqrFq1CZEqlVpgPwd9SwOtS/Expim7L2T
CSfXWROS4nFfhG1aXO5tN5e0rrHhz808rYoQsgjNuKK5JrotHzhcE4XH1z3t6pjKpkXFJvoYFJhN
FlEo032pMndLWK5+ikvOsLSiJNmOEkxn5XGLOYnAYliQ5s2LMqFuFHdD89Qkd9MqNgm/9jEwenNP
ADpXYiGbYT5kHM8OFQDad1zK/bPHKfTW0VeyKefYfs3EGB28noLwQHfsRf4wX+QsS+x4pRmcKJGy
znlDX0Fo0RMh41TuzbLHfkHzCJ0sRazkV++AnSc2ZZtfmbISAK56Ht+cBBMMpD+vQXhogW6sAw9I
lDE31tqme35Y4DiZNxPjzDP7ePkRjn752utK3ltMuBi4bUO0XRQPhPfcFwg6+uDWwAOtrmfUZIjs
wgSVI1bcNvC+dBz175ZuKRUl/PtA/47Y1o01Mx8bEvUxWz7MfwKCCxrs06ORSE6dUayhYHdOtdaV
H2NqVAFvrftVDiggYWxsZ0SrjTlxB+f3YOLFpKK/46p8l9UVuTmhXOuuPdDEA16kxVZRG4QY7dSs
DkXSUAMF21B9G3Q9ECOIOS55CTQobCIV8AvbKiEWRoi9/NYcbw38qBEw9HPkSH5YQeOSHB2iYn+J
2P9jQeL/F612DuHdv0n5/ykjjL0EjO21/vr53YR/l3btf//K/yPrOv+A7yQYIygC7BRuoZv+U9aF
aSssSS2H7QpYfP+UdQkKE+pEbOXyhndX2nwRZ5M2/N//S9j/gPxn8pUouxY2b/Hfcdv9a8Le8oSE
rmsqRRiDsDs/wt8nLC2VGqruZL8t49Z7GjCkPeQ8fyU3i6j+Nrw5OQ6mV5XLv71Q1//stGNM969y
MshBB+OJKzEeo/Hd/YR//85dA0gOOnW/VU7nb6LaluVXJuj7WES9BSYWUiB1vBEG7PcUu9K8pqQL
9dXVqU2LSDKYamumpSWWTW2nHz5GZZQkcAALx5qC9l6DyR2poW5imWRM8neDuEdiyfMBBLWGlieg
LNzp2x6qhd1Odc42ZeuPjETY11QI7zWDFBquSQP3t4lwW7lKWtSUCJk64ljkg3bvLdG9546ONtIi
ceRm2dGhSRWlZzMN1Hc0c/6NyWwZtmAaZupcVo1f0EVTWydwRPGN67d+w1JUbW16A091VlqsEFwY
qBsLlP9i9GkUr+fAAC0OQnBJH8pvDgkJTc/2xsemtAdBTFf0EFLf2+lNP2Yz7ckFlSVW/hpF6NhD
yX5sDYw+CaeQZhV3cjArQJzeh6dFNy4823nIS+isI9EpYVMXFAwdX1hXcpOXKkUHxeChyjrmaiq+
cJlhWfIczEoceShNXSBWbnMaMUiEU5JMdwWMG29LBUKzbOjj5T8qOIRC1HsY6q46MS9u99T91Asf
M/OmhfmCh9zpAK+ZDKiCBlf0EOl1AmFwBdOMch8ZdHthNtbGiWy5d3Bw3vlL1dqqu+7ALICao4E+
IRqVCfBKOMcJGusGfCSotSwh3i5Tf1VjI9nOQw0dnggE9n8rSCkLMZyf0uqDXedw7tWGMi6sqPne
4rDyOM1pk6xyoFGroOnYV0EahdwIabyLSfyEWbBCbHC8+1wci89gO80X2U/a4koKXY0ldBz9EXSO
eyb1Y31jB8h+OJ8iqyOtSHshwqFjm05OJkD1dDUAtbvEwqv2LVaAwHSMA/CL8hDOWfGWYSLhtY5r
lFWT9od5Xcshgr7ohdwATbNQikVfFdcMXuGdcijvOfEiIR+GDnlxmgQk9GjZAC2azNqOAB4zrIeh
+5RJo66oX3HMVaXyWayhWGHSmOm+OZu1Tayuqab+JkDAb5wgnIJDEJQcRZB/9UfTulxqfWK6l0pT
h72siCk/ToNr7u/jjJyDLQD+mQdqn1i4FEncugE+9NR5LuqaSybdONHEi3kP5NuTM5B+ob7twc6K
/tUjyErTmafJLKpR3CFrTj2sXYmUepiG1vpdVCVmPjuzXhObKuptm1nOH45nvrcBrDPVC7upbJMM
wSSNRxcFZ0PUCjtQ49IuLqSobaY3hOIXdgrboxMkzjmww9soTeyK/M+GxBnpxw5FhMLdKWs26Wxw
Dph+VJB8N1l4Qj3dlqbhbLqJ3FrWi3TXh579oJyYBnaHzFdLrScApeTktVGyAKvFsdMsm1U2G+0u
LqtLrubmWsXmD84stWCCBWOqTYOdCeLynGvNBSngN9JThqyf6ega+ka7pZLSpb9nFOt2GIvvWdX9
BiC0uphTHEQr3DLDyW+S8U+W+SQTSLtER4+qvpAPsEuQfc7xHhPlkNY3Lc7RIRVdevSQr0dcqYx5
Gqu1VxaQGvW7KiYr5YABJZWWNCPjuTTe2yzA+t5wWFGWfAEQozdN3nc3jzE3J7uIWQ6qTX+Yu/l3
aVesHwRGHJwK4BM8fEnnnuI76SQoc/BUg/WQBdza2zC7GqblV0tpd2DN4H4+6tRJkMqNuQblPCVc
ZALMSq2RdZdmwAa+Dkl1UlHaTg9uTcvR1BYCUiONEXyycHywWgTfLnbilZFLd2e7UAXISJlLgDe8
GqMQL25ahEcCDYwtRkyW2CGJrA7JpfdJbaMh77pUZHei7YGEiT6XQoXgAuUfdqfoQlyr3KY1/adc
32bZ7GM7GZelT3p7DcyV3E7UBFa+Mqaq/okMgpzY3GrzpBVQRhJDnDXXYQ2cDwEeCPMY9o/RFCRv
bYQjJNU2vQyh1W25R4DK8nhgthLXCgXxJUOJdd/37gWPX/aqeZ+oYrPqHTeq/Kdj1nptxsr/nsCw
Ok9NlbHMtnMO0LtoMfQyx1E11SqcDjix3pntuI9nHOWzvYw787vElwkjCB5NKqz+qCOKoev83SCb
nVEG1ggim01i6xV2Q9tCzu+YOjql6zKcqaL2ecB2dVepY+eiGw0+YlI1cLd+qKiyy2++zfQyxCa3
asrMuKat419Gg5hIgjU6cp2NSSQGzsE9uV8FBFqDfUbWZz24Tn2MiWYaEk63jWuaXyE8e735U0Fn
n1jfGc9qjgqmmPbRTKePQbBmZ+A9X0QBWSEh0hMH9hGHYS23bs9h2Q+EjwAd8CaHo3OMZfAagNhe
V+3AB8AfWJ6JDi4G7P3QEI05fMzGEqdqHG2MwV9H3FE27dSJUwjaapUarQUjQUc/YwBv1+/69pw2
4BUjg1LKYhxBPjWkuoLGr7elRm3hHRrWnAXpvLZyk5nl/OKnDDxhcZXrTPHCplXunwsXaLvflC+D
DGE1FXm9az3Z3Y8aZP5U3W4L5VpbViD3GMgSkEpSq7XZiWQlyfzt8LQD1YpB5BoTj28mnAcKfNeo
MqTdRN1TXWAkIFKTUQf08zCJtu0aAx1N7PLIcaH5uFc6kgtDA9iQ0W6uKiq9dYw7nYh27g8fQGnS
R93O5tH00uRPM0rENracvdV7wxtlIIr5/AgCfpBmAaKEwNUq0Kb/xwznbqfk5DL6S0W5Ypv1t0bv
SpTxyAqvgeGxcyZBbx5QJohNidj+8hgrnnpTjA+oWnD4751eEa83YmPgZZj3+j7ODkD5oqfAs+TR
dHvrmeyq/zttMEgjZ7vZlrFWlLAwWf4+hsF1CHipTSSe2FsHthExnBqbaIEhsmc0jECxzUitvNoO
RE3ScP3dRjd6y1CkwQ+DPRPKvfJ0wZuQ01PiusYzHKF4F4XNdAQqOW9zc+rfHdlmR0TAHHoax4fL
lOfNRjQdEmRrmgnAh9Cen5N4mn53scp4TBnRPdaAXh69sCi5D0fUK3K07fCxU7kQ08L36k6FefHD
PD+EOKa2Ezl1NAPG4+TJahW8R05F0WFmpkc5GuNzP2TOrqdy8GZ4OMFaofyr3RTumVysdYQLqd8N
MuE0O1fFu+34+6aw5EK1waV2Y0WWJKAlpjJkT6VW4mSc3ENGf6x4FuWlcwQ1z54xONQ1YhcemsXg
A4DTFTeLRYfqmOIDgee6SKilufieDrdeCppO9PldtZwwmVDGu8e9ndA2nVsvZDL7ZFHULX5if6Df
aTboRLyyRbC/gdrrJxYw7LXZvXUhxf3AwD/3NsrOyUQo564aUlOtU+8rjkprDU8uYZ3Jp63oY7Wp
KKj74dBCW41C/gcvl1I+1Y1Tvs3kUO/Lqm8+eGjnRwNY9BKlKwdLxjdxDVOsY4Ywa5kVAVAPO7gW
Yy0uQ2P241dhi7G6kSyo0icDvh4YfkQSn5sIF7wlM7x4WIDEHf2lI3pSgrojAoOPoTe2EurcY+YM
wfNYWtGfGcWd9l1FgH8enGDb1WZzozzY+ugKz3nuxgFw5VQL7/3esjmDjsYsF2RG+DMOKj4YyrG/
KkdQ4qmrKOLtoALg0eSA+ru2GZAGQ4HQk0Vj9TjVFmvFjK+ZA1tjsarJtgq21ZiwZNeN3eF+zMyv
hD7aF6lMVT+7uDLbi19Ujr2eY2yMa6vB4R5kJMuZz8bU4skAs6CXBZq4dGdN9GpYfAhXHQPOmHN7
U6/bbFLAOROeXnpPXWtVsB8eCyv2FOn3qiTWr0PcLAYjt8ootcXzrim5pDk72FdFZ3+k8xBuc8sr
X0tPdF8EzClLdsrqsZbOLTLAQmBKWpWN6x7bKWBuyueQnKkyv2KQ459B7sX7e1v8K/V8xrtVFtJd
K29yPhS1f4e+HaYN5KniQcy2ugUYr4KFFYz+zonTdTWVCXUcbnjC6zrsqqYjpMZL+NXroCcoZqir
E5b1hqHc1iKE+UDbxnRoFVhDPH/xY04D5Nlr7e6vyRhFgnRV4Q9yKzROnRKpL2qq6h2p/XMQup9d
EP4AIhlvjGl8SBtVnbFaC+ijpHW9P51bUhII5nzjCAVnfhDha+163dsQ8+SkRt6+xWlAOeyo7HMO
OutAeWN2YzL1J3BC2kvK1nusOM5eMdlSnI10/tshDMAOOohd3iTqeUZPPswBxe7W3A6viUU/c2Mk
4YWetfhazLVNvS7dkuvMKtvT6DsDSlZQ7unkCm89AsDKpkKGcpJ4KK9wG9PvahLODc5ru5moN1w0
blE/9Gi5e0Yab505RsVqdGk7XEaZ3a3HAqYIIwmxSbp2Jo6R4pEZO3OZpNS4TW0s3vuwEEz5UTGo
IvTeIyS5T5/5yxZkQrNnW6VKB930M+IsdsnbABhr47fnjpDUU8spj1E2NWabGSLQwXac8uyDX33p
G9Z7XRbdZ0QvyNqf2+hrItwkMctypbZyRHOkd5pv+4mnK2JXWYWI+oAz2VPc4d7JNXHHsvEmzGUY
n6ln9V8pXmkO0MrjV+pPuaCGKuMmCPqScQINiKFtXTWJyYOv+2EFpj59HqdSnEMjy//QoInXGMqD
ALQTtxczY8+Dxe7bP26QcMOirKA+mkGDOZoe7GBn8EFDMk17aLhtm4AJq5I2WBWGU761Y1nRa+eN
1lMip/JZ1yD5Y0irI3WSd+QIncz5O8Ef/2toTXAkXsD6cmxgU11nVr/X+S9gCYBv4CXQ55x6EyfQ
iIJ24H4lu8j+7lUOGl9kM7KuLr6INJaI7aZ+KxQijcza4hRwUoPmwdrBDxTj4c9B80S9dh49g9Xb
UjXcFtk34DQoXKbasv3qsq4/Wnc2SyNcf90UUbqj0g9yy53hwjTEWhRBVL7X2qRNPcmMR5kmEne+
SW2KXrYs8cUSfFr+U2DqGy+AG0K5MxROKkkWerpXRlqvZL1gyJRUov/pTRoGgIxM6ykm4bLwmVzB
lsIu8pZwh1wFUAN2MJrB6PDLB5wJ/uLUiLBxMiTgvj5NZh9+CC+ynnVMQRCTrJmfwWiKx4km6hEh
KMhfnaz60/xFwan0lH/NkA7+FJxB96E0WIZQvFdhVhUrSbvpVkHTSQKELatIwDdNsJTktGrZmpdD
29rL4Y7j4TD2yvi9OEx182T6g9gG4PWPQQy+xwsA+YCykCtDFaekK6mD7tzHNmqcBxJp2ckMHEIr
9l9coNFPsKHn+RGcqtpH48THATaYPMxZ3RUr4jT3bSrDAkV0ydMpcxSv4Ukz5uPYTe45CqZwhehR
by3PN79DPj7fJWbvGe9aQfVkmFZHFZry3HOD2qjUbh/pbr9Oc2ht2ZuZ1/kGM+DWsjGPGXLYpoYH
AwNR6kEK8+GuCX2Yyod6l5WDZa8SI48fONndobmsVzSTuIC3h0aGQMqw8mGR5uKJqXF20N/mdmVT
LfBqpjpVC2+o1Y2jQeoA0078BxFHKP+DbnYtVFJq9uxohfWDmm1/4rlMKRBpU9IemxYfA7HfrqiP
To2WuHQ64b9VQS/gkpfNRzzZ5hn+DxYsFRos4E4vb3bUVeeK77Ysqsq/hlBDz2ZpQLfDGauPHdOt
nV0k8UEAHzzChCuPkRO5OHMx1uUD8OYVPUj5O7Ph9gFxrWnX0m440rh0EK6r3pgGiPZlvA6c6ZfH
5GUFvMpeEq40fwzmxPuegf+TYmVaKN2R3qjKmfnk7CabIO6CTS3N+QFLQrQNhcauYsWZex6TtrzN
xmjy0aM3dhsadr5TxTAzbE71oZRl/KJkxSo4Fk2F3qgAryFe0X6A+eaBO4F4VeFEE7Jp9py5cN7a
DZtZWwC/0iSS7ARkSy2MF7ftCSBMGGStKSPGadI/so7HdLxpX2DHm1xj36aqPBgFpFoc8tWnGXEA
MYIiWjVZHLEYNzuu6wzGsuqhJ0a1qROQWhaz3WnB38p964BGSUc9bOyU7XSVhzGlqhO0grVjhzzj
BZGfpXInmrmSqrbYeER/sVKveYUiZb26Qx7gIptoekK5IpHTqzha6xQWD4m8qHymSCQzN5FsRtxP
zO/zjZGi5R37MBRIsmWB0y5D/AB8lQTGG6j55uDS4In2zCGarFYY949Yq+qIob+KnkI9A91MPQyZ
C6xGcljFVdT9iXU2b+duUJ+JmNWjO3qFtdEkUKgXifGZbqRdsG7FVejVVLYoAX8LC/gjRQsckQeG
zoTwXa986xw7/u4Nc5rB6A2msx/vNIfDjNT/HDlz/l7ZkI2NOK8eRsJTAXaoqrmBx8AzJhiQXssB
Ic7u73z6pP2QFlhm320SOIee92kUdrghg0tQxdb2oXFF9ho391RgjjV306lQYNO2UoSUds+rMDPZ
L8eLisBzYPzxiqe27ceV6U/zM/KlPLiV0Fd7AsRHNbNbngJgN82ihTDwg2qg5DIAEU5vac3owBhH
w1kZeqAzSObVvKyDYnyPXMUGgYQ6ndvM0esuvEWl7rpVkCvvOcHecgqAejqJqhO6XfV4hvc+jTvM
tSUmNmI638RvmmIZ0lqMRxagab9AdZY3bBE2pplhSj2o1hO4I9jyQq76ws0TwqpFTHXNJK6p47U3
exLzG8L5cDMw7hCLtTDSEYPftk1pv9i4iR9IOTnryKUgZFNEYlo1EIMeYFVM3MsHV322ZRJiDVLp
EQB+f60NkVRIkFboHCuXjmHegjsRPKRc7zJFnLKWrTb694lRI/I/h+tNKMcYdFE0PuB0x+itncTD
080LcSvoeTFIeorgx7dCopeRY1lPgX/PPUaZmT3FEaP40fC5QHtqlmynjVwSeuYiNWa2vNSF1dCy
U5iPYrDzh8mQeQxjJao+ZuB6FzXHFXf5ylVnk1IKZJy8ifNd1FbWiwo9ccT7QYQ9w6cRLpoO/ROz
KenAeDL8X1GSzV8lXG5njeGIu2dvVnd+Fm1/hGltrnFz3advfNr6fpmnETsBquf40AA8/zUY7X2B
4yHCJ5u+aW2LvW2189kUuT4w4De3QZU1R9Z2NqDGM38ah1LvlVew8xFQNV6UEZU3eBb6MOIXOjlD
2+9nO+z+NJ2DFYGPLc3crldBe2zH8beKYfXXabfiDpHGy1a1+S53Zn2QrNurXhfpk0PC9mAIoJIz
1W4/eXyvYJgB+GzL1Mx3saNHzmh0EnxZJbzKddDp4pErEuo3IYmXpLfdGxHJlMCg1k+w3flLzTrU
BH31DogRCzBOWMYdkW4M+pLNYd3xGj4RFG5/sQNl7iLWg/dszJZNE1FWi2hdNOEV43TzSHhPMj1g
baHSvnOgLphte81snR5Liy+C+X43Yyl9VWOOmmBOWfc5I6vdN+RenN2uaTa+5lYCJHdIH8nQ0ZMT
erGgNdov5htAGd4RDjdwKSN1Y7iV71PTCh8bIculSEag+T2lPrVTUNlRU5s7h5RHZf2kDnxZ8MDT
bXyPkMmW/O176PfJ2ooKQDje7F46Pc/Xacx+KouCgKTDGEGXzZJJ/XRWGFOfosEetnWhiXaE3tME
J4yu6PTu3EG63LeNSezWHkYimTgQn0mjcq5QmodnulPJUp5rDNbNsOm5vjKh6VA4DGyI+5Zj+6cO
C3X1TdPC3mGP9aPDgZ6bQCpJqrigixf9OJaHqJe0G8AcaeDyjPWJ6eqvok5EsiipqHoIA6HPgyqc
24ic8Zlr15GLBOZcy3WX8U3Y8Wka6HZgVSW5EOV0CZloCvjgxJ8y94HmYiMlXWkVjREtkd1xSSVy
mLKl5Ihw7Aydv9kBW1aYeRxZwnujmCUGAEdMWwisWOUr89R2n/H6YoNui90Y1u7K1Ka9dokzF1vT
lg67aUCTTtS22aeyfcI7/tytUzW5fwhiN0eMENj02e4/TPKW9b1Nnj4ReE6kNH3JQVbHzK3sueMG
I6xwODagQrciq8hZMs1B7i3lVymd3MFy3Rp73yDe7aCRUC6PjnFuR8ki5+mqhOzShE8yZ+YDiWR4
jvTo/BTDNH5HHFufYXxSF6rI87D++/eknRdTiD4DqP2sEuaXd4AKACjWPG54GXc8PHIsxn3nauYw
SWuz0SRteB4M0/xObelm66H0CQPUExvXlHtq70NwO/JLGTMf9XpchqVNIkfivgU7AJ6ibmRJ/WUg
8hK0Wzq9VW4imNuE3kaIkj0/r2iVgb5HP3fhC8NftTqaz13k31mMg0gO2lPNIRgbcrkymfQvWJYU
vSuTiR9+2YLdSkSlj/Xem+SlzKKwXiC04VWKQ3axBZGEuF8o1dnVyRtHvk2SOAG50aKg8AhC9Uva
18xRRJ4AMNZjsWh9w9gjsmc42uvm/g8GHjpcpZF4YWZrpwSrBfSSLJfyB5NcfimZoN7YvDi7pGyX
tFeyte9bkw6FFaiR8R29WazrJDaeg/vtKnMB3nSBN1Imy3xwPdCptaIqxDy7Xi9+Ege3cYvct6HS
Gpqqg8fH30hcBEsPcfg4Z6Z1wEE8Xggxg+Cz7iJ5FhZEbEjju66yeLJ6sTbi4eYYKKMQMLhdN+8d
h/DD5OdkxUGsr1tI1qthqvrfVinjc8dx4iLuqzNFDbj6tJmfjL4UmAT5f+DByExB7DXfTdK/lwZm
zZmcl1gXrYmBErMbAWCoCu9hV863uu/zU5HgDmxCy1jTfpPtU0ubv9KyB+ZXuvUp6wqcSXMV18sy
GqIVCOv5FzSycEcUWu/rmTYozuvIxEUXyP8f+/yvxj5JYzr3guH/O4rrL3/QV0KJAK0M//7H3ouT
CX7+x9f+M/hpOoQ3+adYhEx8P39zCEnNBw9btbbcv9G4bAo/lRbiTu+yiDPdjUr/4Q9y/8G/cJXn
att0KAD4bxUJKP2vSCwKMPj2jEMVAVTPMf8lgw2noaylrVAIYkmRABfhgYyPxLHr+Vp+Ndjgb9ZE
qyXUdxL8KMTj0kwmJTb4IVrGPBq0UWNHxJhZp3BmVKxuLx1VAznC3JLxtlyFqkr3WBn7b2JPnO3j
iPRC3AZsP0j4yIqMgdgnp8y9G4Ai89FPLXuTwxd5EDaO47RyGKXnHT8FcSNuMqob12Yy7Iy8rH8H
dQ+rFumKEuOMIWbqWe7FbLvoFNAxuJ64x3Pw7wj14VRdO20WrZs2do+U1XlLL5xxDVn49sLY9n5i
Bn3ZQlaTubEa39kWU2c+6TmKHpISIw/vjF5leMj1wsG8ejCsSKxMbskbQcgfmkrK9ZMds/5KqVKF
iBKkwEzdCr9T0E9AdUIHaIQlO/fG6S9YqaosrmDXsT1naXWhdfDkzBzmPfM80765gHK6m6f01Pf6
SL7gFhqkaaTTXWlUPhu8cyt2rRbEOt4XFdT7wY3HdoMUTQtUYGQ45t1xaFeoGeq5lVoBHYHJbq4o
D76JIj7WyUjmA3F/5eeMAGiQIbcSgo3IFi26F3cZgqBfZNWn81TX/qcXj5IuOre84sjsiuUsDPWc
Qtw/1PHU7EZlmMy3EXWWZmtjXHc5XS5IPSd7lY1612P336VB17/0tkQUoAYnASE4c9W3SWCYmkt9
ISrjV2O3/rJLpGD/VBSIdvmg3wZurkeYAcMiC0KUDC4a09p3sugnUgNDTj6VO2ZnwBYKGeZbs5D5
Zy+FetCFC5cK9Nt3XRYfWFr0h+fNequzPHnMEqe/ItqgV0YD1n6EtFMeVfoUp7CWK4spHNvbyS/G
gEkkIYO6so2dZw70QyGU3TRX+gj9nEEu90Q+0ZJbP/2JHZgr1v50dO7YmQR/l6UzuF5zXUwLwKb6
tQWrgr3NG8I9dqTpaYyCcU9ToXUVVtqRcJVl/8VxYgDaTQGAPQPG7ZO5/RwgjJx8gJY7prH2c2O6
CJA0iA0PcGbrz1T5Vb1M4hkFph8NWV08PDAjVOnMqFeOpRt03sRYJ/aAHuJzc95B3Ru3+cwIaZmT
DLz2SmWvTmEQzmwM3oqKgXG4bjh5OpR12sVx5vqxtCGLHnQs/LURQbFhuaCXMYkENqdQojDTZXsd
EMdOvfLM62gBV1tghpyeACtbBydpm5YIj1VgFhfBA6z+kHy0FYtNz1hhHY2aYyGgSuOY+bRlLAdr
KCy+KQof85n87KP7X3HadevWH3OSc0gHFp0dOw2Gtdq20BG4hnM3wMRVniAyhdRPtaO/QE+wN66E
+M/ZPY1OIibqg/tFnazw38g7k+XIjS2J/kr/ANqAAALDNgfkQCbJ4kxuYKwqEvMUGALA1/dBvW4z
vZJMsrfuhRYymSorM5FAXL/ux7vpijxmwhFW9Nc4jPUlKYvyXTY8djnz1KO9FfNTEzmci2RjR4+W
KsV3Syzs7Wk8pay2VZw1m2mXOmj7KWnAg5da/LZmXeY3UVzob/5gTd9m2oBITbDu3DbYcnbcUvdY
kY9Ga6qjB6T4mr0plvtcjmdG9fbOcoPyLpWefG7ZMz4DK60/td0A+KOKXByjxTcePCwKtyOT0jMW
G9pFrUZnV73Ouk3aexk5nIBLeoWWVTn+ndrSzbOsoanR4aqeU8waXBQsW+hoKJa9bc1umFEufRBZ
nmDXSPR2XOKOjZvisGggNj44HvpnkviEOm38zSccafZ1XKbLYS5dvBdBD5Ef9WAXwx09ZWoIXitD
eWHbieG+pX3jjn+NTkgf3muqrfJASjgJe5TNG+F2w83okj6fvX4MHUuU7yz6g/cAJ+YdiZf0ICYj
xSOdC652t9+XkOtdWg6h9al8ROpryxIPUpEn53wuhnMzOu1KI1UnZ7HKu4Y6+G2Wpz+EmvwtZp0z
EafV39+H5MbeG3uBejoP3n0MPDgup/nkJ178CPRr/Kw6UxO4tKdDr0jfs9UVJHndeSk94ntJkxBU
1Do0ZntF75HRu248wFPLSkdAOI+3hQ+yPkJlOMqMzVHJYd2xX9WszixQjItVj8cy9uHGEHedDKWO
3Kr3SKHVtszK9khch30qELutRT6fbKjqWSZCH7GLc06T7Kr09EAXMsBiW5EMU5hTE3NKBgTDLXkA
KACkVDaJUu/mqjSPAyu4ra/tCQKlKfWDWpMIALqWvWg1VlGSIve2oSSMtbgOjhgMZ4DQPugCzBGk
9+897G6bAo/QndnxPGsGOz9GgWi+tz40NlZOpKW45h+RixA2psa5JIhbO6Ipzc7qqvmKSf/Q28ty
dHHHHCqW3dBPop9YA/ljobFNCPH0yO75VMgB1Qh9yPlQKKNTYEFimBwDRVPmkJuz2nxw5rFDScZ1
dZt41Ux7sy8HZqOECKpbTVZYMqiACjaNrylS7pkMsXrm99Fee34zHG0kfR4zQ/2z7Mvx6IsGFhXZ
rA+VSBTFpLqLcmsVU+l3jMcyeuALKPlMxZrFz5X/wRoTFblrkxsWyBn+n5ltdDdZmAmX+q6wK/O6
w8JLJNMc92MSN+bWNMaxCbXIOuLoPakt9tbBV2nYZE0NIwg1I1m7UbZabU6+TveUx7jOwSUrfKqc
yrj34jxO9/ibxmM1rYtSRmKXbij6Qe45X6TVpSBIQ2q5LJJkw21gm5xY/y8+Bqw207cMfuoMxKD4
FuGf/iy548zAvmDNUeBOytd20ye7LCns5LiLyZUcOam0IpwEiQX+3bOPZZSkoZ0x4xl1au7twIRy
SiT0SJybLg9PN/dgDm8NgCAVeRFesDvBxK7BIuL98Gmm3fQcLbYd5rqt6vT0U6fT9KUb8bNLpXr3
ivHDbcC7byT1M7ds8FxE/gGOp5em7PZsfe1RRclh1RwBHgm1qyMWMl6XUC2CSw7pY7DPdus/ikWX
aAo6h0Rh+KBZq26XdKwQiSHHO1nIKkxwBV+RQdSUgUck2GptPGDE6w9aWi52jsq9uNkc/YTmbYf8
RmMyy4vN1zCUjynRoUsK6uSO5tbpAAOoD42stGDEF+5DDA7rGqYEPs1MLNRLOz2dH6Dy4/NseGvY
r49Pit7u71Y2kvY1muiOZgRIgboGCMotalN3mbwZaohuRhHZ+7g1WPbjnU+32od5hxI6EYohg74H
52jUWxqXvT16ZhJmPRgWTlfaAOVQU/mDqxKz9eQcy8m1HgAeJnvmb8AghoiOEkLWIZ+19dwjmW8a
QZlR7o76lBZRfefpYrY2g4vKSMmqkb7KVPXHVufNvWnbQN5FGt86Ke41HyrtMw863NauguQFIU3s
He3n59QqfUpkemK+cVN9oY/7F7eTxdOYV+UBgdTct6Ynjgulnifw8E64EiJO1dhY9ABEAY8a3FXU
vOT2jhX5dN2Z/TdpdiHnVDht3pLt/UK9GFG9a7WT3Iyz8VaNWEOJVMknmw6XjeuvtWU1Q0vjeh19
FObEMgvJRUXon5vJSdFIYYpAOyiJUHFhQO8o+0Lf0yDgPpqEf3ekEiLeweRtwElF5z9Mln8RqBDO
n5Icv81pDJF/zFMYPuhxiKZ0P8Li3xi2zDEJBKjOAeQaQefDCrA0ntpATI8++5bX2R+bW5Es8ZU/
i/YtSnW2d1g/DBtCgfEhGVj9T3awhKY0EOK8HDGLXri7CqEHozd9JnAl+QbMbeBwlDAikb46Lrsn
DjXVuI1EXx1QKZy9gybkg9X7gT+dULgx1bcGYMxjqVyqzTvrZPSN3EdtYL2KYfCueksiO7VBvYPG
wo82lxjYizwPC2krVNnWX04q8bx3TurxQeLeYvmoP+pR3g398OBwQtnMOVsU0jjzTi7JjNukuo7S
fLlOR1COZOyKBLlZBTFTaZK4YTEpVlQrZuGn6CFgsq+LqVqYSw6FezwS9QtEu0LsmtRnd0fT6HhN
Tno+JS2n3U0fC/dbXXfjbYflwQgnbgeXOcnFpxzM9GeD03DXOIa3130i7mtUe7q48WsskWub+3oe
3SunH4yjJMO/67KlZjPqD+myx843fY4dyleytGE1SNw8qmRfN7VFOMbMTu4aJLCpRLlEWvrjjtrn
ntYmudCGUY+kzq0lvV3yiid0UuEdYX69gzETsUklVnnPDz04TcGkT3TqsJcwOWFb7JO/mqTnKFhq
PT0mJUs7sDI+/A2/rQbiCxBHruEjZLfjryN38ev4LdaTOE9hDuVZAzyED1KEJrP8r7rx5NZeT/Io
ityb/PV8b/066ZsZ2fFhPf9rw++vg3UmIPofANFnThgK3Lwr7M+/7TKNJx/3wGO5Dhjq16zhcjLj
ZrSOIPavaWRYB5NyHVGw1zOtROvgohVMitLVwAeSOWj39tAa+zhhFxj8Gnn8X+OP5Sn40D0eYsJD
LtIgKdj9zIacLzznwg1yMj+xtLyPpiJTELBC2Yhq7O+cSWWH2Yfjxk2MeYtd+kOjHJDSRnNviDQ9
sgeqr22jqe/LwXK2dcpJ2Zhx0W9qjsIEqauWne9atkQvlbuBO9JsEzKjLOv5HrZJbFprcF9uB1Ix
d6xeveeW74A19Toy5uvwiDzNHJlnKr8keY9SwJDpVCvl+Nfk6f6aQoN1IG0sOz+065CKowpEMO18
1y0TLNZJKhbWobZcx1v+kuugy8iLTO0+F+sY7K4Dsb+OxtKIfUDc7Rtc4/y7uw7QwzpKL+tQXa3j
tf9r0l7WoTtZx+9gHcTpkWYmL9bxnNJI+iHXkb1fh/dpHeP7XxO9Wof7ah3zl3Xgz7hJlxG5zR43
K7mwX8pAvooE+M29o1yFA9EPwe7v76jW2vP6R97Zv4QvzoYE44Tnyd/of4Hq4tmZZv+AwP+wvNqv
7Yfx2t7rm+4bBqPqluKDv39F53f0Pa8IZ5DuXscJ+OV7v73i6mMtXdhlh9H1o+9FTQvKlrDsfIPX
aBGwzuvmSs1t726tOE++W3Lp940T5V+LJSd7TRpHYZVpVnc4joGALBGx762ocfgfFhkZLx3J5kdo
cty53arWGBac1bfa57M6Tm3dXtulys+kgKYTD2Z+bqgDG9fz7wc4aoeR0xSzc5mFhWO14dwBsPBr
uby7OsMbrKPiNLbSP/RzYTyVqYby2Vc5fj5MnGJtjbkaOd89JGyAP7A/ANCmbRGLwpSqZwenNT9H
qtdf/uFDXXOE//Y1OgKcq+W6qKgOMNffsHUdVQPMeq1xmHvfOVd5euoFNchyNoK9EIxbIqCp3HTW
XnhrzdfLdJAHOsWtt85PkmrLsi/+OY+DPpeFM18ZvtXd+Yiyr5zv6mcbX8HAOno/mMECrcHW96rs
wYiXRpPz08xs2BTenB/NHu0AWjQ0pZ0bGx7+hriq9xQQOmc7ECMHZCo3P9QyYKEqe5c19LI+j9jw
8WjKfj2mll+PLOfX4ytZn2TB+kz79YH9v07yugjYf7hs/pTkffns+v/afMJoLP6o1Nv/+v/+pdIH
5n9DIfHhgHr8QNHdkdz/leP1AS1ykbi+DCx77c3gd/u/eEaxkhtZbAamR6sEe0D+0//p9NZ/S4dg
MI8EzycF6/xHOd71dPfHqxy5n4uEtmzJY9bjMv/305/nwAgqCNMdVDLkYctTdTPGbrqDFehjL59P
f/h4/uK4+aebI6/nWBanUI9PBPjkb/XCmZgiZrcAJzNNPYdY5Nkn7uD222ghNkwzDtUyQl/kbh2Y
FMbPI2EJRL/hGfNisWXzZ+NDoINz9w9/r9+3FevfS/ggW03JdkR6v6WKVz8aN0xwB8gD7z2n+J3F
uWID0ohnhHNG1q0PNfbgkF6jaZfMFwkn8h/O4utt+rfvgq0M9kJTuCSqf082YyJzoykb/EODl/5A
LiM6+zgMHv/+rf7FN+7wVrF92AGdKcFv532PD5nVbOYf7FoeZa5ffJLIR50yJ7a60//wwf7Fe5Ls
gWy+cSkcLqR/v76UUJY5ZX5wCCrPDSd/KjYcUsQ/vMrvmXC+PYr7aH9BueAaFr9dVQLNBDEp4niR
gBprmSo3VTHcj2X64z/+8Hiwu5YX8H4I5v/2QtJY+ETXyzdK8WuWRvalU5haOf2hdpb/w3P9L74p
GK02LFbbkaY0f3uxaXBqKHKOd6hth9AhoONNMrJsLhfi1VPmHv/+vYn1u/jt+gMzwEnQ4Y7Afeq3
7ypF416UF3uH1gDUrUY6Z7UXmfcFOHe4SEm+a7A3hwm+gONSZ3VIn1P0HW8thc8V6Q/M2upgV+W4
s3OX6kRTkv93bb/YSeaKO2Sustn5SUVSmcoDttVMSf1GNQsQ9xra9bbpFzINMnNHIGbuN1WW6h/I
zNZf/M4DGbgiEFis/3w9atoutZxT7xBXiThl0vBP8ygppxrlkzFXVKhF3alS8ZdnJw1781w8Qrrz
/+Gj/qvrNeDOjcbtIZ2uW9g/ztzstJwKqF1wKNjHnFABbirTDZBZsQP//Zf651cKqCbCXebbvuSz
/u2VEIw7TXiATvIoLbfTAFRP1eU7yFWx//tX4sr88wW7Ni9RBEWkgZ7NX//9DxVMbWnZaOQdhb74
KPaoQ+kKlpnucDRN967BhSDa/hHvUbnPhp5wQu+b1DVSagNytIZFGnQNhS0e6CTceNJ9AK4nP+TY
+keCAn2xtduBJU/XO9c4NuurPAHoWCk6jTeNNWRTWFBzQ0CK6mqz9IYTrCD/2CA04rUnrmW0XbtT
qhV7WyoIKu1gFhZdsbWMDroXtL6WzN8D/SW3lbQmgsdJ56LCTgL/nJ/eRmaZfRACLE8OmcS9WQTL
cQ4kw9jYeqe87Vk12ItzqwVvfOlIABsRYTUZIAP7ILwuVjYzDfb2voiaEhN+qrYkHCHnTEPziKbY
oGNUzYcfm/4GQi2NcsncMtLUK1KzGmfU8oryOLPPHgyzaW99kxUwQTkwDLmaCPlM2m5fm2mMLuSZ
o+ckWNLDiO7xAygnTprItN9yI3upChGQ7KMi5irr1S0wQPvGK5Mdzuuj7RjlsRotOkTVGIt7SBxI
4nbi+lemY3e3C+h+Qgmte+halR94O83WH/Eu0SKDQXqph+I81ikqM3ep+TrAb042PidiQX4zQgQY
sK8cilaPnxyZ+EzwbV5zXG7YIA8WgeSIAilpi4FgltO9oOCPz9Lxqa0pZdMRlVBm8MyxDeWdbEVP
Art0TsNAelJzWN8qVzrX7eiW+7o1I9ZTcMRYMy48+nH3Y6rfZIVTD7t89NOjiAMVVj7ft+hGPr7R
6Oi/gehEASjgoo05WuneaaR8SxoxXzH/OG/wAlhfM/kntyN4RbnxR3jvuOxMuhe4eSA0K2dGSs9L
HTwTEOiLZ9sGfjEiafxoJVyfjRdJrviAZPkDE1FOpD/RzR7DQHQuO7VFTva+lpgEC3zNFCs4O+8o
O7AryBbKCYb5WuRle17c3q0ZvPXMT4iei4RI1kGwZBEb7gfld9eWY7CJa4LLgQPLS1E/gjSZD0c2
9dPFXQzsrpkTB4eaUIjCfFGWO7+KbvJhio9Yu6mlwGrJ3zfRBP3WxY+bMn67CSqUkS7XQqtwGK32
TKp3rQusyge70pj60jmciFY/MmBNewJgfdjxdztqo47DoO2Doy/Nku93omnVnbg+CmI4SMvF4LIu
JSoz2r53Zc/tJ7nRdp8O2BAUVaDvQRSw3R9juz0ZFigQ18hY0dF0k26shRCHAe1i1xbUd+bkbfGE
Vogg00zgpVKYTx0ZQ3ZIyw9TxdlNVlka1K1iFWQz5aKBaEDWGXVqBV/xQ4RN5pilRrHXM61tqI9E
oLNE/RiJGX0TQYcpQBslXKfB37ewsEL6TuAA0Jw1jRwQp8VyriKBODqtPfNqyMDFNedYpj6RJ7+l
LWbRDApd7MN2jp6ICWOpVlZ8a8AEu2LvE3xgI7efxCJ7pI/YlgjAalhDn7TM46Q5JgyM+0niQpe+
EZ/THFa123A4xhCeXMXN+Or7Cud/beLGl+SQ9DAMVJgv1aUvYGdsG0cvuxp+I8BklbFtNLAOOwOa
L1C3YANZ8wYyGUpm5i0PMI+7C9XA6fcp5Y5rEqIFPsUaumWLf9eNtYasBwK6wRW6Gah5fXJbB/yO
mo1dNXsAAoLsFcUOhF1XTltqSqnVxbZalPdYLCiPTkr3pFnvbaI828ULiJ9i8I2wtl39SQtVj+Gw
wU/Mb82wXsmS2Ren6C46ooTTb7J4O2lz3gpntq5panVixPekCFXhYc8rah3WTsCcbfUMFLBCNthT
x3si8VUaKgfrQtHjaMwq1nYuBVTak48ckpbD0CK4EhJ41i7JaMty5V5jF7g4Vf+tSVm2ZPjqPcvA
Sc0d/BBF1YdVE1CHtDLZKucGxHIDmxGVunR9J+ni7CehsQ0O2r5p9RDdV2ZU7hFUSXn7zsWp2e4H
a8X4ZLtTqPXQvkdBRK8LxfFbFsF35GD8MIOppjcuAd3XyiPBYhXxHJJSpNncN4mPbdnbgTWt56p5
4lw2fRNVah8LDLMHhTa3tbjZ3GCxbzZWawQPCe/3DUTsqHb5VCg+Dbd0J27nLXQJTCO1t4MSEZnI
H2zA927NJ7LpEPTu2Gexsoi5eb2Mieq+C3Y75rb1AjWcYiINfuhWLJf7bvma4aRs4nQNR3rDB+3w
9Yk/DveDP3X4AQCYg7xqge4W99z7d4iM1g0/wvawZJAdhB3kb8KEfQzVBKv9gFRtzSv2AVkwTFOY
AxbyFyQ0dUVd2HTLRuh5FBR7xYHxZBcaNhUP+TuXlGTYEWbMSWNZLJAiV3Pl5h29Jp7TPggXY1ba
tce6yYwNqFnz2HfEpaa5Y5HVDsNpoPCMu/xQwZChmOMwtgKXW10A1wZhuI8UW3IWi8X13JfibmiK
dFex2X2rfafbtw4rC1gelDtyt5i6oP7igYTtG9P6cXHN8QnkHzwntmz6UxULtbm1WZW7jMX5ZqFK
njOjnEPD8GtK4+rypNPuqxaiPk86sh6wnrWhMue7VI35eV7QfuvAxhRrWcb4POZ5/CWXXO0Tvptb
NujmyZNtFBpVoO4XCmEB6UY/VdAON1ZlxGGRwhVw/QwADd2G+XHCqXTQGbyQgZZtgtfmt3Zx/G1n
J4K12DiFSyQdjPpOXJ0zfCZbfxJY3my8H4AXlrCe0vzKoaaq2PRsyvWW5JcmxQ3gSkyiuIoqkfc4
9PhEAjcrDlEVWCcHKz1FVO5V7gyvs5rqy1RPNxNC5084xAOVXHaDEaSYtsyGN4NN72AQdd2H3WEV
Kc12PJVyPuS18QwKC6rOsEC4AItRneuIrXPSQGGNB7d8mrqpv4EbhNOch+BxauJzNZfqyWkSoO2J
L3ZtMKqfbaUXntwcCjA/1+kWg6zeNYJ7c1678Y3XVPE3awQ8Ss7IhTMs6LiHVF7vEDLGO0ztL80M
v742hutEjAVEbL0Hgw3sq88bqvimHatrHxJwvSCe9oAhCFJ1pC4uAn8Jr5mm3zjYS1ajWbSbF5BV
bN19AYSmeu4yIw0br9qPOQ2jbnoctNWfSJORvCE3Q/bPA+9BkJNnH6vZPpVwWoyK5CYgnlp64ewi
CG+axvDPQY3FQNgpicHiEctXuWshqO4YoWjwjZsDR/l878fwTtwko86bdNnB5vU3qpQ/+lZGrx7C
9KbBG2FqfEhLthxJyz7NPR4K6o/PvTE8+5kY75IRSOmo3oLe4BmdGD/8tH4Wdn5hnfsAehsQUWnd
kqn7jPNPpf3xAIpgoCUpfqTPKtmUbcNi1btOpXUxBGVYhTd014UyrhVXEESJAFudtgk8TF4WxkB5
eEqBh2jGg+225cti/0SKK0Ifu83W0lm5LdqG1ClyL19glz6yEe+4i1VPavGf3Tbjn/Yjb6L3qZbX
iVW8OUL2Vx2h5e1QKEJYZfKUiIA1Q/mIe/KNvQRuJID/sqtubJdVoyngKOE5YANM0m1DZ4LeCHyY
O0eiXyStADOm21C7xX3Gr+pEOOE7ssPJ1fPO8Fu5AURBKG1keZcl0dG1xHhLg4i8nRuv+6TzI0A0
kyeCruU5SOVafKaXQ6mj77ntMZgz7j/2LRyNdcjnJwu6/0eyWE1YdlRJRKUMVWAW5zkvSPVHOlmP
Um67d2x8D0nhD9CcqmznW2T/gqq6CIf8QVdNnFWaKGC41zBhYkaETqc5U73BGYY3nOH54laAp9aH
Bg7eju+bubXeaMN7wPZz69g63bpCvY9UknY95/zK5fRZ5gTTZcQ9v4k50NvBPZaIi51FL/1c3ZRE
dTfVxPcO0N4kZlSoU5IsDQ/96snsqa1V7Fuh3jWvGVXlO3hADaz4757hvLiFiYFK8cyem44vTeXP
jbAH8NRj+Twhhm6wFxVHRYb76MAZ3cMGnDdN22Uf6ThQAeAkbJcQRM5eteZNvJay7hJ4OMSK94rw
wIH1Au+UhmCKLcdbabW4X0obGoddDF8ehZW3aU0HvKL5O5zJcYYG2QR40ealYmYJM+afs64iDkcg
/qRQd6pnwJCN374mwGBxh0TDAYnlocVDBcAOCNYY3wCa62+71gB4wL1j7wSRe6lZ4XDon5ibU0u1
N4sA0qfSKQ9Nl+HYX+tAMXju2ReaoUhhBcfYNraedqdHYQBd9SpYilqRFqSetP4x8abOnvKKnTvx
lQpraI4CM/GB561507QJOCyse2ecZdWMX4LtkbiYc4vbirjdJYem+txZtfvsT/Izmiw6qliNHpLC
Nl8A0vXHCgf1Q9OM6rvm2r7rle9eAFrR80EXzaHpk/EwlQDMNeFZYOFduXeQcegZS/DLtamKATEA
COTc13lP5oo4HOLeDk3g39QRoPHB4e8g0AxJM5y6sjA38GXe5pajIrSJ/EcUJ9U+ba15myiOQv0a
Tg6IeqNVZ5yVMhP2UFtJPBKue25UP78N+NsYmNx9wc83xAY1nNbG4r3OiNWqMp7Yo8uM02LenD0v
GXeQ0r4lCFHbseQbX+YgOIpRWuGElsICRw90+nbphW2xOmV0+VWBnsKAHzqzFHAGUFIjyBbFuVLa
5SXQAwfcqkhwK1iatGKUnJplVKTehXsoi54S0jKf9wOdBCz3xHiEiemfIz/AvzrUJKNSTvMMYA+6
E/Z7XoFgcaf+5xTY+tXKY3JhS3FppyR6KdLlJ+O4ug/oFYNUoAwCnMbQhVauxivD7J6EkC+8bHeu
VHBKXLzH9EfW5NRnqrEjJDcBIanji1LJDY45tKFKUUJSDiZaUGlYqI6pu8WYx+VT100okzqKsTsJ
52WISZdxCTYvY8ZjOiJxtfGrAZQkVLd+O2du9Q2tonpqDB1sVZA0H5hN7fuUnqE7bGn2PpkZDQmm
p+ouF8F3dsTBPXqcu23oGCI+3dQAvBailIFHbK4ZvOu8q9Q1GId87wYTQfcJr0jTRu6+xXd2wAFX
bZsOb6XtWel5TsjAgmWvsShZoCyzannXnWMeY1q7X5Mam2aRZQqFw/1O7injcBDMWxYE8Z6wVXNb
2FGNy2ROrwkTZVs/sLMTl983asAaa6OquD1OsZ1cx2MF7LOu0yuQo3gmjBxF9aqAsU6WYLDHbzMN
Cz/HTLfibGAhOYwaNNzWdhfv1apI3GOW8rB0qSFJv+APKW9rN3OGsTnuZzpBsFZtCxMzLW6xqXdw
RikKH1w57CEBMOkt/fJoipgQ6VjwdJxzZ8fW5IEoBffMQOU/ygieMFSeaedPU7w3K7fb5l0jn6K8
usp7eiBKS50Lj7RhnfPs4LdaLJdKlfDBMFTzLrylI8lOVG1DLKt+5oXUU1lU9Wu+3juturypqz4P
s6rxrmUSWCFQNIoUqGyt3pq6sc+9LMV+cbBi75y6jY6WjMYn3c7LQx6N7WOa287FhP6+1wY9nWZl
ABc3MlT2rmiKo9UEk+Kl0wHyfrTQoDkT8PBKk+cvAE6cmQsu1m3saWOfeqCMNk5iZNuih0/bejFa
+txi0MlBj0OIGAZant22K4iX6eYDvIxgbay9/NHj/nMzlP7wSVeXUW4ihsnDwEftX/P8TvIwFeo+
kh13r/yehXV5CMaEpgj0y00TmPFFy+HOiQmgouSM2y4a3Q04ohsEdxiuIP27MVptrpYTQrwgp5c3
uJLhQK+VR9sB1wsmLGCHU77WdtBkc5Ekjzd52z17bZolxD1simTLxv1wGaWOweiLLemNfq+pBmBX
1g/3jJQRv/+SdAqA0f3UNvyt+uQVcwGnG0m8xrBy84D08XPpAO5Rsb1s6kU/D3OCva8nI1th/Av8
yLzrBOtxO8AiUg1GDnURqkPVV8UWi1R7tv30Hg/fsAemcI4cWKhbrhbaalCF96g6w8XrMvF9qj1q
lfE2lxZn8NnDV22OEim06a8cTw0Hz5M472Jl+j+JKgYHeJzNC/JH863yu/4+1n7/6mPaueWTZy5G
ugutUXm3nOX0iin1w5Jf384cxWef0HoSLNZ0KxeKmTeQ7KLvaLCc8NHLm6vKxsq3cbjnmZux8zwv
hPtm0N4Zt1iE8jro+y+KYi0ySFa0mDS+TKwdS1kRLuzsJnjiWTqAxLcL1Cw5D4zBFFWr5dQHcwOT
szRZqfo96LbaKy+9zLMnHJXR3kr89rqLXb2LzHXjEqXG+0yj10RofV8kNX/6oLt7qRvnUEJRuUUW
8fijOzjwcYeiJz1vQkTnLBuQNGxFcUslyL5MqFlm0wNhWFG82zjjbVQUOwrnO/g72Z4JKNo2qvka
FvVU9VPwRIlBxWM3hmVLSrsrd561vJbV9LJ09BI5fS5CeEc7o6Nczm/6eFvPaXqOazQhFjqnuEiN
507jzQ8om15ld0BsyZJStDqBp0scsMBMXW0ss6NPJCHsRsdAeEmUfeIES0dTqqifDc2epyJGV58I
mKTWHK+G32cbp9PUo5F5GZYNWxXjpu7suQ5NA3PLBkUjeQAvIa849NUnkbl4MNKkeXBHysk2Xu9a
NFiUHVtqBA83ojZI9HedDYaSG5iNlzNuWsz2MUOkYlqpd3bkqDNIMhP+tDljpPfJjbQxsqapPfeV
97WEJMcxLbcDDdU2Tl+ws35TkPSOCQXR1GX/xIHJoRfMVLADVQDVGmWxefLn9WZJYB8JObcj+8tx
cwLhGqjgIWOHwOMNveSFPLP3SjrGu2YjVV+gdXr3LD69kyts+8mUAHt3rjQS7GuGozFSFV3wNs5+
vQK5yuoEz6M3ubbNFDnNRbQbJAVJeE7AIO0My7E+SVHbTzBBTAoEs+Yr9yoIwH3Qlbfwc4GUKPC1
y6YNnPwnsRKTjmAgGCabkYeUxrN4l2O247lTu++z53i3YGCK74W3RCimcXw7TLVDqtaGjdENcfmR
yWA5N9Rbky/TATJEYTAwQYpQlDrAZHsI4LI14Fgd66MjFH3Uqh9LcGGJe5ebGFnxKXbxHX3ya+DL
CAXlEc9mF/RfdSXqZ5ZI0UsZl/WbwW9/b3R88hkfJyE0TpLHuUqXl2iuk1eKbNYCB4pQ3oQy3A9U
YOe96OaOnBCF6NFKOHE6jvCLTRq34hI5N4bj8Eipsz2Vz9OXWHycfug228p0MJdDVCm3MwmbZ0OW
ycmezPmitA7eMtLHW9PraAKa/fTsIjNTC4AxFsujij4WRBZ+AHXRvvlVH50Xztocqhdqr3IOgATY
yy4J41E+8vCqPsdqqO8gaZkHlg0GqQapYL6lHIKs3HhPkXvA5mCjQLsxIWGAwj7gJs1u8HEQS+e2
j0eybso71mXEHKYYvUumdHlvKlE2Dxi/aJYgMePz4UhESEd02UX0ujg5evZPKyX7nDp185P2KhaD
NSThdovvCaqT8NPikUibae5wytcXbhh+s6Paz70TNMjVB8bkSWxH0TJFw9vNyn1FRQznbOKwP0gK
6W8I1vrONKP2QYLD+JTtUFwqKokgDUfuV+BI/xLRc3gdO55hbIU12l8SgNAngATtwAKuB9zdkf+a
KdV5m8L2lLvz0xV4MGvHiQjk2+6RSzXYJSxIHztJ+pMcloRs7kSd+T/Undlu3Fi6pV+lUBd9xwS5
N7lJdp8qoCMYs4aQLMmybggNFud55tP3Rzmry3ZWpfsAjQOcmyoYTjkUE/nv9a/1rVutbs2HwM6y
tzyoHwwXVTRvmEj6Ca4jpL7AwFxrVcl57obpOYPQjSMf7bRjngK0ayO9z/umRdaz3L7JthwDeJE7
wkfJSlPlrB/jkECoF9JAwr5h9KOraWwt8F5sXblGBLmzlUHYnoD/1OTC0Cu2w1zx0cnyPkuxDnOz
oZaHRXQJm/Kyr0x4znwkxJXe2Qh2dktzmKXs4LkDxpx4Qd08As0vYy+jMuLQZ3VxG/JGOVvTacz7
hgXhtNGzyn5jNDL7lRtl02sMnQNxJS3teF/amWSQgr8wbfk0x80O+uiiDBKMVGvbzdUT2C8FNI2R
/xT4cqCfaLmzuWrYBbOGaq8BbTwG9vRS19R9sTkexhVHa74nzEg8A5YJhlCgsLjlomOP7HFgq6dz
+lYHg49k2VJsryasIoZxYdFH13MvMGu1k3Q1hB6kxVGsCIiw8JD8xZ3R9n1HT7hp5JsyWEotO8Mu
SOSEJOi2jRG/+o1JJtmMLLFOg5YMnA1vZJOlfvVaY+jjrmtSQNuzuplOpCXTtT606pHecW4fccDh
Lav9LNnXaSLf4pTG+6k2cw6482Tspj7Ld9gS1TqNwaqrlCUQH8n8MAQdizKbZdpZuciZ7CA77iaN
37zOcWkw4gmt/gyrMgO6zDRBwd+77A33ZGmme4xxW52HWVLKw9NuFrhbfTlNneaxq+WMPyVbU8G4
1tj27TjbFKHHqbl8r5xehis3jaNz6FjXKXvfnQiqAOt3RnBbNNq4J5oS9lv29uE2b8xnUoHTrQZ/
+lVTSDsGcSVApMVbZ8n4Xtphqu/noXARf83qEU4xDISgMK7SstBuA038yoix2B9+tLy4uokLihu3
gLlrLvaJ7xwLYaLb9I9VznKmZ3nKiflsK7gIaVtG3LcZVbGqa/G93vfcSv/cMGH+K7sEFhS2oItT
2HB+8vcsGWcnckdnN6mgvXZVWe/7umGLoLO2l8OoAyQOubUWety/DTO3lLrrsm3ZJyRjeGeTEhiS
Q43dOi2JQ6U5C6Z8VHI7MMazbxbGmbI4iSyTKWobuaPO+1qZxXEwYzgmDRQJyLGrwUIblDi10nU3
JCBvIWOW3OtpDgMtJ3bZmGirCHeQp5aWhq7uTCYU624k87eyhsk4V5F6jXN6IIgYEdLRuODHBYUS
pOIWq9ToyF+8dOJnjzWFKCAFXFOCtkYdtH8ysWV8lHj5TKZ1PJScG/SzieW6gMI3HXIDy9Iw4c2Q
cIHZEXXU4zbdtHXTDVPA4jEYhOdHgQtEJOxzZ9VlahO7kFN0cETrYtRoSO4476YJA7CM430e45n9
83d/MZL+/NFzLRZalNUb+BmcxTn33Ucv4l5S9m7t7vS6jDniuP2crineC08EHm+NsVdez815TUlb
eDR0vfvKxqs71Pri1kNwswya+EQzgA3M8W38+W/3R9ve0gwOBAIHu4sz9afXN0DDU4aig4v2J66h
owzcC2ix9S8eZumw+cOL4GK0Xr4CXNqNnx6nZGFsNn7p7lh/Tgm3b1vbD0PdeeOYqhfBAZ5rZEJX
tuHnHjh0dRsxhI4ewjgFM61wrwGVJdhm+LKUVp5dt7KDm5/4M9CTSL8r26R5+POXxvj5teF6rRuW
pX/gM9B+frKKVmk1I0jw2SMPzUVhFrm1tnXEQVDaIOc4hjy4yXWhRwVY4QVgnAl9HfZpeJzMCYp5
HU1vFumV/2L/9ev4P18LRiVqAdu/774WV8/Z1+Y/fuhX+vuPf2y+/Tn4WizG6B/+QIMDtQk3KBXT
7Vdoce3f/4N///f/8v/1L39nn9xN5de//fX5LQOAHzVtHb2235utBW6Y797BP3i0/zeLvuyPP/C7
OVv9tphTOYBwYyPAoPiA4rlo//ZXx/3Nxpdt2so0oax8/M0/zdmusi0oOIofxjDJp7b5vWTJ/M3A
PuwC+bEtC53P+M+ULLGi+eH74ZgcM10eibYl1zZ5rJ/uT0VoDzpHILn3w5nBFpEjNDad4UuIekXH
6OkUc3p2Ij8M1wQWHNq7gokgF3GBpWuhtftmBXDTrlm0tAZeJx2InsysDraW1vkRHBJT2zsuQU1h
GObXiZEbGn5uR0fTSskD0jDOnO720UHlwSaGv3cmdSlu3MZQjP2TwhCk5ZCr6e9uAn+8hPj5Ce5I
s+YVnHZ6aZCULUR7GTeMR4zssYkjBqfikUF4bZcgEecaMIz6aFBu8WrNtVNsCT7MKI3dYtWjK7eo
3Es/0IwrHFrBzpxD9ipRdJoEjbqxxjg0c0rbFpZ8K1HTsIk3r3mW0F1H7o4zjkWobfQnEkFFezO7
7nBMAP69uRUIV2KmyNNG+2yPmrPHkg90uIOZNbg8phOpr35vG1dtNb7NXWdtdUi1KzPWrhSaWhHP
Ly6TrwYRvM38z2MlT22VXph27FHqcOScufQW53TOEUoyC2fY+qN8Y/jdNSZAt0RNFIRw2wJeeBe4
iw02YvliJYtiFSDLcIL4nMJP3LS2/ahi/SKuYYU5NGdwlKLJfqw2lN04Ho4YAMYDEx/ry2NGDT2t
H+Zu1Fhe8eU8J3XJJmSG4rUxA5qsEXpepkFLCWYq/QYmubieiGGtU8bGp6wBor8qVB+8Ch8hI4xH
/gU6GwGkD+ZrXXcaxpzKuc5gsp/kqKb3miX1CiyhrFBVRopyymy4IDx3rRtl9G7W9BknE7FsI2Db
lzVwgjkWtm9l0rGQcbRbo3KPSddm5JMMWnVmrZbXCDY+hSTOOSls1xvUfEsy7CYhkqQFg32eCQod
rD6lWqvCB7fSE1+c3Z4FRmRNr0Asx62jpU/wvvvLZiluFenM2M355ta2O2tjl1XMbd5hYaA4F5E8
3OSjpKzbBBnQJva1oZnWbUsZrHFh237srrFwGBVOJi0ihGYmGSVUWUosmqqDQNtwQFIV0gdP1kuR
woDMqs5FIewi2ALm7Gc6R+5Y8YQ5zNzSDsxBJ5ZZ03t9JFkkpGrW9XXXk8FYlfrIwRucyBR48xyy
A7GNwrfJYftQSYLYAKMJTSwcVxwl++BCM6Os3Xfw61v6JJYIX5yYUflZI9cXRXyfIZ4hCjtUzNr6
giXsnby/skIOEXti0fV0QqNPhy1bOByxLGFq+p0EDIRDYqVa8V4m1KHwuLHLN4D2LncdCPRxSJt+
ToWC7zrBZoL/zFa9x5i2C6Wa6CuxqkFtWkG4eOtnmtO8FaInL18YcNY8o0AqWeWVaz2xPpg+5wPf
GLeN/XMd1M5Ev6oRVSsF1rXYI6CwmRM9otNaxSPoPKtIA9qck5QXy2Y+rXtzg84U3LOS4xvSOnwV
wKjiWsGV2MRB+3XwF1MRCUraoJM4MpKzKmIyaXNn5s4mAwscXIVJzrtvTmW4W2y/7YZkAWOxrpwZ
ogSrZWTtLrSNg6IVPn2t2HhFW9dO0CFFBuJtZfbG/Jy7NnCCsQtv3XzGMpUqHrArsTsb0CQ/5yWk
08PkkxNdVT1bIDoUlCbEEwUq4WXumu3zkBcM2Wk4Vpdd0XS0KRDSPpCin5+dpY0RDviKhe0difu7
sB0fnTzGrJVX0xfHwjIwJ2F6I2ODyx642m2Q5+0nZL1i2/eN8yUQrNvorjPnJ0Of3wbV0XKmd/mD
D8UHERH5FQoLmll7Uvy7uCw5xZIWpieizy5afEVy52o+r2g/UTmlAnydKxiL1fVUU8CqUZ3Z7YKh
bAX7ORB1G5Hn6XDiqv3Qs4m3twq246c4o5APHlcFWy8lLeTBuVUnJH/KV6a61UcY6xEG69SsaCHQ
Ya18Sm2D6gKVQv8knNqEnlOb0V3N7qd/Coq5rZG3qEVdJGRMqxVkYgOVc58M48uIPYVyDD7LxsoJ
lLsWdJFtDb9Z2uma/oyyEV2bWg5qGTzjpSO7mynBmu+HKr5xlN5tSWjn99qs2xeam45fmtEqb0pN
d3HpsLG9a0AP3kw+Ietz7xbFSy4ta48Jcjj4fWZrOC+d7Fn5kXGjNRgmbNG61yMEkGrVGrHzEpDb
Zp+aYHNm9xPR5iU7PyGFLJ13h9b2i3Lqhnc/7AdWrGC80cK0yl43tjbVCw07DDc2x8T0HcdoHayB
7utXSc+4XBSG+pwNWrxj8Undi8sIml4Y0Au5KkzhZjF+3RXsH4J1kwz5V2E7xXtva8Mj+8Ku9PCH
uGjASDtk5Vu8A9E4V2A2InkZpI2WXaZJad5psayyC+BETrJPjMLENU9pRryhT9l5xNHLvjFu3HEX
l34hjtSywsnU6v4GVdq504s8JTDcRsapbn37np5D62nuuINE04fslE3Bo+o1/UaMAGZW6ZSOl8VE
N6JDXHXvD67cGIFlnACYtoeezAbMb/xnHpW1SzlfAuN069SI7utZm0yxop2yuR/hIl5xosFPOgZN
1a0UqlB9mWlR0RGgzJYuGXLDMG119gOdDi1tAw+0ODbt2OF1k7Kxbuq4Tx+zJuBDV2DQ7SEF9b6k
kcC146OLw28+0Hzc+qBa0V/2GN65/7EyYjfdW0Kbri3lh+IGMHZDY0cRgyPSfMmJtJFLuVMJMS2g
pzENiKFrCSV3kWMkSF+1awUXUY6Esu7zob8xBMfZo1nOln4xxPGcbXS46A7b6OIWD9fSCR5rU3fr
V5FVPmDtQRO3csjzuGBIKOqbPOEr74Z4fAZD9ZcJVEEiEZV754+ZuomZXKAkE1jBClBFe82c5d61
nBFZKRJ77mfZNWXP2d6xG+K+9BdT7txTTajFzXwB7o6lU95I7RThtajWJdYq9uFNX7+ODu6JFSd3
xgepXzUTIMqo9jEEU3xdUyW+aRURCtaweJmNrjoBYA/u44YNf8IiiF1tqYI7fN1hgMuFu8OsFeMB
fmZVXtRFQecSUZXY3SOMwaeYy9aCeROHZnumy0u/dhpbXqZaKO/NoSVzx35pAIS6NIwuUVrFej8m
7qE5vryf6MjmbaahO9i4U9d9GmU8UIjO+fMYijl44zbHxdKvB2tcQQGRwT6NdJZvnD+eSyNzT5Op
p+fZLM6VbUBuocwG5DomszqfrYuiLh0PUsOpmnGX5AIvhMLQDbHaB2lrzc/cMGL4LiJ9K9F8d1VS
kaUepJYcjBaayIqjTPVG6wMjGAthdmV4KHAwcYMqR0hFKzOqY2OjN9LcVtKmrjqS3Ah2w8jYfgmS
xN01xSBALo3jfJ2wnlhX7VS8ls2Ek0/DV9walHKvC11YMNVl6vqekWbxL1WxX5x4flIEWHnkelG0
48FkaUEtsdXUR4jz8d13Z8DzN4nvL3mXLRzitvnbX388xH87WJHFRUYUyraF9ZP21s9ZXvi+Nhzs
Ec7Wim1SvK6myrR/oVT9KDAuj7O8vwZClc6JkD/+qPIYriZaQkndYaYg/Tle7vBqqdJbBRMskfWo
JdHXFKQ40AXMws4vHl0sr9Y/9c1vD2+jbppQPTnd/vw0oyFItLKmo8uso3JLwVf7CZKU2tKkPfMh
bdIbp5IVLRvm9CWZitGDXvLY6+7dzHRhfowZiMfpMnjkirl/Hs+jXRQHJSuA0roesPeP59YuVxoJ
0usGVhFNWyzo0LKxuJB9+qZyfBMH/sX79scnxElYR3ThhXUE1ocfX89ZmiEWkK48zFHT0FgOjx+v
AoRFfdNRX8Q9Pkgd+YvU8h8fVOpKJ7cMW5OTv/7TZ7L2ASz0idvwoMF8gZbMLN1+IURyjOypev7z
T+aPuuDylvFgaGE8Qf4loro/PsPAlSLHU9IehjnSNlYt3tBft5k+tr94Vn/8Ckg+lpZFhhyRQ/7M
qRBslkv2Ivkh6jLRXpsUgHPjhK3e/Url+xevHzonp8hF6NQpbv7pKSVkqy3c5RRjGOoUdowUfjeG
ASR2V5LFElI0O3wSnPPKcGiuE1IgJqwEi5YfRj5iekx/JXW7Xlt3/rwfP+bD+mNW/PMX/w+vCdl0
PlrEiA1eFmvJ6n8vyrLmDtq6cKJDEoa6fSidrj3jNeew9J9+HMnX3rJILPMwS/L/+8dRVdhUQdDB
V/M5DHi1TTyD1p80/RYp/y+DMvx3FQUNKgK51P57xvKelNdr+Jz+qxr233/4m0Jou7/psBmkTWR4
oTj8UyG0rd8W9Z5tHeKh8U07/F0hlPI3YVlAHWwgJ0KAZ/6/CiEN7ZLvG3Y96m2R1/mrf2ijv1/+
kFX/7eWQUZ5Pyj+v8LYJoMxwDd0y0QghPptL4Pm7NYJgOV5iUXLo0kYip3lhqgjmcCIrqY19NVtZ
b2I9JL60EFboGshwNvqtZy/oFaEq8abXc75P0LI9ZLrrLsNWZmZt/JTWib0tZkXIgT1z9Vq1hIXc
pmrWLFeCK42o462zuCSKLv84arX1G5muaTeGjX2LLRm0WaiX5qtPSgVztqnCLQf47eR2l1Fspif2
O6S9B9Ueqjk4KIXHnx52am1K95rcY7Uv3aB7VEHlviXUl8hVGFKYU2t+t5W5wZEijdPxLYhM/4n8
SHcEYys8C6/qbm6KcM/NGBUMf/OOLluKV0R66U6Rcy3RUDawm4t9EbKdraZOrYYKX2bUNfN5wD62
gUYcGqyR1bTz05zQ5exH5X2PzetrxK7rstU1eayc7m5udPezmBvnLO0Ko4+wEEqFKnxJCUbRlITK
8FNuSKhN82rC/L1zpmlct4VIHtlI6ZjYxha2jHhl59tf+kkUXWBpaLaR7ZANZTV5kFNjkyMm1kn5
rx29hOiUn7GXOKcqakxI1I3/QuKXBMjYWNo7bRXtZQai7bFgKr/kDed5WqhzPvXtgaWbV3ASGgzS
jkW7UZGmGyxh7yM8Nk8pOK2rtIe9WyXLWJrK1yEbWHHPuP23jIs+ThNl8kJp+SczE/B8Zh+3A9nX
R7Kw3I1VCkHUwl9fdolxKcOw2XNCgI0qXZ465C0GrdZa9b3V46/GI8b+2X9w6nkAOGJkdwzILc44
bFntHMov9NQl+044xbqHB3sdpSlNrrVDtbjqaaOsBSZ72282Q2JjHB9Uvcms8KvgJfGZm0vryqBl
+4BUSU+3r1+UVAJcDMXsvlmlGdyP+Fc6jGrZAzv+9OiEsKyHHF8S9EhwnRRpggYudXHTVJKKec2l
50cVZs2oVnclfS3NNblabW1AF9x2rLKuZpq+SebRABeOKaEUJfjURjga7lOyw5U3MvpttYzXzI0N
3dPqnAoTPM0nIHzlbZeVwLij0tlOwwIoHuO3yqTZy2jo+iUU/5CUY0Gs2OpX1CGe8CTE3mDh4sbp
kd8bzuRehTw73HoUkG0oZ6PCpArj4Kot9OAsZ8P02lCysJ+Mmfh3PmDzATvUk6ogN9lNrKpsToWv
zpw08MuB9+01qza3NcI4Kc7Fl1K8NsZ4dBKKNzU4tVjXtG1dDJdZL8u9U6E8uLq6CwlA0LomDmW+
6J0iVJr33bX6X0yB8meMA1c9AA5c5A3WMFyEl73id1c936ZIpgAhv8PhD221twrE3bLMc0yqTl5e
kA0T6wHTL1Tnx3RM4bMXVV1fweelwDSgjePUzj2KShZ2FIrkNJj3khJnjunJBXpF/lhUab2lfTqS
GyVDM9u0GEd9rL9zckv/EN/n5OO7TbuDxMbK90IdmuW6MGDMnFhBSDPfdKaWPP35U7fNH2eUZQ0k
MCMxT8H+YVDUf7riT1prEm4OCKNawScXspmdJfKT5oxP6AsgDfGIYtgMAM7WnR3AapUIu/0IOriq
S/KOWmDVxga8YUHrK0HJXSyWZMJCH6YxbDFvQCS2q2Fvjumh+oAVi65+csAXFwvHmB3QUaSAWhMQ
x9XCOuazlZ1hS9QH5trKQ6BByTVYW4sPUHIDR4uWmEQeQEACUtYTvd3wOlJtMWAa7BfisuWOsJft
wX3i0J4/TdBrl+RT/iJQ8K+ogK2u0gCCc7iwnIuF6oyA5EN/l/55yqL+lj/a23ruIgI+MjyOPclm
14USPS+86IFSjF2hBnkhFpo0PaiApQez9bcB1TSfAI+hfwwLg5pfe1jDcgm3yUKo5jSvtgk32U36
AbAOF5Y1NUf1QysswwukWz7EMnZJnefmu1o42FGbJKcON9NqLK34VJKqVFQ8wc7WWktcuwtPWzaD
2Ae+u0C2F952FRfjA8lU9WDZRX4O/ao+OwuhW58zYy8NM7zwK70mGGIeMjpx2j6kImRhfFcOmUVc
5ZC/xUCAfVxo4D2FmRV5esLZFAPQKz6RKYwXgngnEHH0hSoeFoZ4MRfSePEBHffT+7CNB875s7Ug
yZs5eyIfPFzOC7F8/mCXQyI75chXFxQqQDpXMM7Z8rF2qrFeb2v4Fj6xGXjoet2XF3Ap/OtmoaUr
ewCcjno3kYdTeBdMCSi6ZpeB6yE5d0NYXKqR1sQQ3AN4ZFkeR7a1N+RzxSGtfMYV+4DyC1ONki+B
FAw0oBpSQhcBSftGYWt1bDQlbhNrEspnEInOhky7ufWX65gMjPAGsKP27ixXOLw8BrsuxIyhFmj2
BOhzypJ288eFsfu4SHKlML1uuXLWyzXUqUOuM7AlZy4EIYExsVxvaRrL78flGlwLczzmBMMxq4lq
eqQOydmKYeKKbhTVbU96+jTrRvdk0bDoFSjeXqLVYpt93Bji5R5hL3cLIzXoeUmWe0hFAau2p8AG
VA7dc9yCdLeE7uZSYwfww6jsO+ozrGuYKabvjct9LapDoitOYSTWDno/9uK+LLfNcp/s6nj24o87
aF4GzstQ0ihDRqhrJfepqDyV9PVyDW2JahVEgnZ+SOzXqz9u6axXeWMnDc0ddbrf0nxIG/Pc8BbZ
H1MDLF/2BkwS8zJSOB/DRQLebw32k5qOZe7QGR99N6woug4xi/qp4xCE7sZTllLiSvfgePBxcIA3
yLJdyejj9U4WH+KuE+2Kcg7TI7NKjcBY4GilIp50AvbRg2wLlsssNT/TgWVesex1bkkQ+NmqBt+C
hbd2v1ZzKc5jOlivfUoAN2qm6J6gZfsJJ+7YeAH2xkML19PT/Jpm6Uw3o2tluIOD7SmUV0qTUBM0
8hDMdERjBzSlRcIX1jljVYT7vMyu2o7w66oc7PplrPtHXZXlEuOfQuBQugX43TF2DmCIOzvgicec
Gg61Rrca61XVs/x1UIDxc8mNTEztbM2FPNhqND9lcaHOqJfWOrK5dRkZQDAahBf7u16nB3rm49aj
dglQcdg7cBOMEj+YO8bNJa1tBHP7wSXiFekvozt3r7LIqWxqoTjgweWLth0GROOVUoFdreCjiM+T
HdFtCYYsXKP7REdblVhtakc7ulU/7LN4HI+xrdEPhaLIgb1SwU0UaPoXY3TOM/rRHfEEUEOFtnQN
+tGRTCkAwwEn3E04ieQplsonDalbC4A2a18CwopPZdc2G902sWgViU8m13/REYI3/EYWMfNcnUTp
8uHX7DZd0C7RjYYRh9QzIXAWjUyBKwLG5jniaYCPyPGpkpkqiF+zpP+qC40cAKFyFlUMAJpX6uCr
HHoAN4ti8Vg0iXnsp6a7tGQ08DrYHa1QScwP2zTJizDhCeSUWkBZGjc1ZwCUW3XEW/gO5eVlgg2y
4wYGQs31i/xg15bDt31YYtlxFdwS9px2XHkYrP1EfwBcSUqlyB4MsxSPZmVAZOnS8jNGvPgzTuH6
a8L33XNRz/d9Oz/lrv4gVQpmIcaleKCJ6lKo4TrGm8TQj0e8G0e1SfB2kBlKqSze0B/vSro4C6Wf
6tIsDw6smLXuJ9bRlanczy39rUZtTV8ijc+pDrriNA5ah/yi/FdR4x0ISP0Pa9JMjPVU8zAoj928
HkPzretCf+ealbZVxiQuiFREJ9rk4Vd0uVbAeerFHfW4lBBHxdh+7QlJx2uZNM4FtbJcbcC3xJ9A
Pin4fiiQqzhLMsjbZrmrC2kxGpdshzWfEi8PioTiX+2j5zTqzZVvlzW1tTn4KKfhuffpkol1YCkY
hFQcnui0imKILSbHketENeE+r+15M7hps4OmPHJwknKFmj0BL3bFLrJ4fAKf9mPGJBjRyD25l5mb
T1urlMVWGp39FFYRRRV9BOHI0YhtZ+nEt7aedEyTFLuSbi+aA1jqLy6Ro9nW3xdr1KY3fOO57TX7
2q18bo/lXZPYMElE2Da3IsBPvBsi8pOxnPkahM5D1uYM1R33dgxlBi7dethBx2pWRNzGnd6p2IvG
VH9og5Hot48p0KvqvuaS1NPPZwq2kbafiTW3Ej7fKRv/O+SJ+U6xLSipv4P2gkB9AbeoxGbCcz4T
oBOXxBf8Ff2a6hJiirjphqhVnknMNt+5tqt9srhVn6WRD+9m8uI3M867clQrEcyhumb/ZO7rKGlX
oZZfZg4RGr1SXk3Dtw2AL96piNYmfPmcMcZG8zILkG+WxluMvS02oynN1wNYW6/s/Yt2iOcrBsJT
K7Am6N2jkzwV8+0UBjBdWmNV5SJ+j63gKkmynH1eqd/Yll994fPFzQsz8fUw28EpDfPyEbvuEKxA
Gi58ce6zOzhs3ZfZajCQZ6784kNX/6xiRXkqpRIHqkHjI3eC8EKlvgbsOV4MtikRAq1hqIiDQ1tT
/MtaH0Q2e/2bKC7V7URh7JMVlvNKc4KMwjQT81JMio4OJfLioHfwHZWtPT52XPLWZV4YclmfULBm
WtSxRRNheiOe2Vm54yfR+eWOJBoFJ0Qht6js8d5ckn04FmZvSv1p00fGSKOORUkBXiIF31rq/tmi
puNgVjRxBEu5T0Kn4X0dMfn1Am977XbVHkO7uw/SlEx0EZGui3wW2vwO4CyCbN70ZRs/Vv0EHakd
A6gIUXYbsBEkNQ0YakvwYVw5LO2h3yT3Ke1QR9ZD3S7xSwayJKRLzyby42GYvyMi02zmriyOMdcM
YjlTWhIBKWwa9VJtwC3WJHwDE5g3fPtrODj4Y+IVv0pBzjbjJ/o2I73rk3QhTwNBjQrT1zLI5T5M
uEL4GGa8pmXvifMCTpkg1USLeL0ynCSG7VVwNcPgMdAnBji/S/yTMHz/MjdyDLbhi4UwEydLJp2f
CP1TTQHQSiSj3FCG99hmDp2POO42qTVPRxS+3GN8uOVcvhYuiZ9E4IUGOuVnsLJpr8yG3vbQCWY6
hSySmCKyOZs7SXrCDk+LbO4bh6EuDKxjsObJOeTvoU9AQQ0ozI6ctHWl+Ua5kj575RyT8ZtIi+QL
PKalaSIR/q0Jiv8yZ9A+c1YhsBixSdInhbJkqUY+xJrZr1s6g79kSmZrUabFid0/VV52Sbxi0J29
LqN0Z/Z1dZHLvNk3hJzKkVFyhJGwAlA4b2c7NnZ8w+R9y3Ht3GrUTue9XW+iDO0jdAlO6IGET5Gc
CmEdx2Y/ObyesLW+sDcHuB86t4T23V082GAx9NQ8VEmaXgDRYefKV/DgD/E5gOLU/Wq99a+Owrj2
aVvD5o2P/ie5fohz4fumdHYaLumNZcbqtQ56TG+VlcOvcmvOvzIdA3apOcHDOnEHICwwE27SIZle
lD2X9SY1rXAzYbzD+bTolWg6eCA7V+8ggYSzqRE/XRROXRHDWzkjAuFUKOdIE4cJUIoTovbNG/7/
W7X/b2TSZfHj4uH/93r88TnLur/8j+es/F9/OT03IaUj33t2f//53yV59Rv0YAnwnIOvaaF6/8O0
a8vfwK+Cw2BHx/+pBXf5D0ne+g22tkUbIvI7dtpFx//dtCvFbxhFBLwT9rTwY9HQf5Lg/0ySN9WP
GzyoKybCDB/LnzZ3NMgFRoeIvMugIoDIQ4FbhVR4rNAM+quSsu8CLhEejJWhDSHmrMZMNrpWVacJ
ZOMBBwlw9NC2rugRCj0iobaX0rC0p/w321BVgD5VaoFRbDs6pT0GRUBavmxWVdFOh0wwDaZNOH0e
l2nH5pC6aSo93BdZXV0bnUg+0zjOMsAuwl22zEvUfSQnN3DdQz5jLZHLXJXlYX1ETjFXbB2iZ4zB
6mTjG4o8/2Msa5YJzVlmtWSZ2vqpT1fFxyg3LFNd8THg2axRL+YuIAMfLhNg8DEMokqKu3aZENuJ
VrpTRXcr2SZHXJTUbW19p/B3E+Ml2RTswA48ERxKpHKLJX9HKwjZ5GKZTlNqZzBFMrFWcV96Y5PP
X7QEsxH6gdwby4yb2OF01yUskk9N0Phy7X6birtMp0FPZRZ0AROigEg7IEyDf7Jiu3wxk7lH9ig1
z8FqvI4/ZvBlGi/iPPmMzlF+DiK3w8XD1G5zJLDXOoUFx2iZ7mcUCQrX2qh+7bBuHSX1CGLHGJxQ
twSq6TBoPeFJKiO1O03L7PFyNm2WJVDb3XcEWYxu48zNLEq1+qTICj9rZZRYXKF7d61lbbuJ9FT3
4FHwr0RliF+rk3W7aVBnyXNKAT5SGd5MD7IXLv8l29gpgbbWiVtk6Oy9GngXPFHL8oF1LLcxqsPL
4B5xkMhbRm4SJYoYK7qIntFMAys+uF5iQwc3q8KzJRgtjbJeYtMlNhFeNuoG11UXTmcf2zeXwZix
m39SnGt+xWdorB0io9bqOGYrSFW2RrEATDr4NLOdCnISGYgeYC1b6p7996lU/E5N5lops3PoIqvz
UQlpEazEra0a/5nrMUhy2gj4H0Ax6HqRBTTDnVwG8cpYelraxqMFob6rI8QroAylEW1hfcVrIebo
NjJT4GdVievCL0pWQBFhPKswODmndd1yqxpmThWuk3bdPiYB+YZ2ND3PnF/vJQ9reYVmyHcdXYCv
dGBhNcZG0gzQNh3CcTJqYFfApmh79PDckR7VFyVe1FSAB6B63WQ1kuF2FBrN2mdIgGXkcWOmMm2K
R0KOFYtx4viMjZ8gbiXDSpZaxlkdYJTYxEblcL8eO/3rMFXFQcMut8RwQf0zxOX4ezTdt44G7qQG
EckFZTKOr0JHL4QbaL2aZH73uKra25H6x4uxCxJvNirzzIuCqmI45fgwanHwzN00OmTq/7B3Js1x
I1m2/itlb480TO4AFm/xIhATGQxOIYniBkZKJOZ5xq9/HyhlJhlSkZZtteg2601XZ1VKgQgA7tfv
Pec7VbwrRq+hr9UCP0kkckULUgUzqTrlu05YXOfyh/s0eElzThnLzgrNLyS1QDptserpxc4malrU
ekEqfVc4T5VOZ8odGqUhsCkMHjEW94++F3VrWXrjASpbf0UkAtnxo0ivEBuLZqbKYHzAZmreK9Vo
cIq3jDRbpJOa7xGdqm6f5v49f0m6jQIVaATi6GVvOpBrZpZaVsj9BJhkabeVWIWdneyb0RD3tulb
ERs7fRQwEczGGgKmVwUp7hAFirjD8EyezbKjCNyltpGfYWgsEpewKe4aAZvePoqsYTvK0F4FgBeA
1xe2txewSxhRKWpJAVdZdbHi11EfmDc5n6TRosura4ckn+SaZCmq1IFYvM60szX8nxEhnGiLoxSd
c54W0Ox80wy/5XpgnhHMg5W2a1X0bHTlu8gIVwILNK33PN7qoSLcRAT9SpQk2POqVyuYGsYiG2PL
LRtTOZP+YH5N/BpBYxiY1UYwkkOTn4QHWN/TRYok5dKpEQAHoFFcNa/qG8E6f1X6nedmSCKGZdfG
AA/7wLwC5BMftVoJnjSLshqnO0zI1tYdsrGHaKsSzrZtM3ismekrZ/RtxNbs9SznKMgs1i36NLrw
RUpEmmb006OvkDgaxWl4k1K77rA1X4Pbd6BFR7yzC/DV+lf2beccISfndSFGeT2pDAmRbCPmLh01
PbObeswumWwPtFfy4DmKYv+Gc5d31IsBSwHjKufR79H7KnVlkp1HlG6fpvILxw/CbtXJJhNjTLem
2UwWPDNNWWcEG3NWAs1ynQ6GBUxuIprHmPp9VykmBpDAonkcad4Z4jFy3VW/3zmw+dbAMI1do3S+
vxBa06wtUqtuBHQXWLgeg+WpCKon2l8h0COrmx4UsCVMPONJ1bEx5AK21TDsgxCkqT96CnQI29xP
dtp91Ws/WjPlabG1p1BjnDSf13g7AGbmoRfGwpMxvDWKw2RLRFmTU+pPBjiGAwOPYRXXI+miqg05
s2zt+hvRnsh6p4xg1L5UziZ7ap9SepbrXKu72wpCHlQXUyCipGl5hrE3ftBDZp6cpchVJUpGpdue
VOG6FOgq/UoakJgxYi7Ah7TnVq9psKaYEzqK2m4KIwo3o5mz0in8mV2o+YzaSm+4iuAvbOBsRme1
tEt+zab85PVZtQSToS/9bPS2JM3XN72oGJ/annWsI2dGBvZ0slLosqANwnNbkQcG+tmu7hRYWBMZ
ewsrkhbRULr/+FKb/qcL9IvwW5XX+XPz1jf339JGNwtYqJb/fYW+f4jr4OF7//RUvKnMf/y5n5X5
bH+bX0VLzr44hpR/VeY6MhqNqhy7K4kj9jzV/FmZa9ofQPAx9CJTRBQlX2WS23+QhIGhzqBit3Q8
5s4/qcxPpsaEnJA4SsqJOof62Ko2n0heT41BvXigYDLG+D1IxBTNWc9+4KfVPWZoNhlLdRlaoAYF
C+TZ/jxGVT8jC1D3ZLTdGX30tS2qg6ymWeTStdumbK7gGdAdkFro5i1gmrIAnliJ5K6xWaqgTt71
EBgcUJdoUal6WlkgKgAv0UeXr+7Gb2bib4VAL1/OJgcKXypMLM4yJ18OMlzQTCMWlyGNXER869h7
zqriSpUfWZdPP8mc/a8SsCO+RA5gzpwo+Gr47iuVZnUk4LqQ+wAEoSPPFFi3UBUL333/SxnzIP+1
vImxOassrSNpCP5DPzFAsr+StMbi5Gay+2Z5eB6sNPsC8pGZI2RYr5sjb2UXuzQeC9fq2nqpSlgT
zL8DaBI9AZ5tsTFD6yv/1jHL0gtCCicXsMmdr/TnubQe9MA1RSGRDuWPhNeOy8LgcDZk5X40fdY6
hEwgW1QqgLbeGQyVljA4hhXUm94l5f5BdtPXsgzvjdKiUopV8aMb8G81Xtp8505+A7SCqtClFACF
9ZOBvyegBI4GhJ/ctkmTR+qdDqjogwbGC534/K5IJZtIh9KCbnbowRvp0u/I2p/evxkvH/T2QqxZ
zYw6HEesTdjj2xsPL2/wU59uCWgzDrFlSYGkWHe2X7OFasm3pIXtG1FhJMl51U7HXIzXnRdZGypZ
Yi0d/dpoq9t5/DGIckMF9jBF/n06auspETcfXOysrH59sZaU7Juk+kjyL4hQOXlKswjYUdwMwUpV
4dcIOmyW2h/NTr0l5vqCk9oR3OEucuR2gpsflupnnEvY6kyEZhy/K9JTMXMBPaFrOyHVDiTyoKIy
F+9f5y93l+vEKqHTr+VVQmd4ImURfmnJMLQUbIDJbUHQwZq6pGe6PVzCczsH4YEULcLmb8qGFPRq
uu/ICYRKvGpr/4OLmX+Tk9/s9bWcEikYWmoJEd2e66FQHwCpxo62UGma0oLbQKr/4ONe1qTTz5PY
6YkLoTFDdMjbB8oyvNie0Ea5RsOBDR0V/bWmcvH+8FSYt/CF9LUNXsvtcoXo0NQKr2Qw7kw1uLdG
+sgRgQsrn/BmKpLszmvF0scHnEb1EehafI7yCKaF5wyoAMJrJ1VbtyHgSjGmPfWiuY1gly0KzFDQ
YfXFyOkEFFt7Ts4QZWJGJLVplvuEANy1R5mzKEiJ2hJZMq5wNk40rbHw6pVvrEiXvnr/qXi7xIKy
4qEADCLRIeMkRwn59ocZoUXXecONoNGxmkx/HRUHYpTQnV+8/0Ev0UhvbwG9Mlpi1JB8kCFOtg0x
oQHNPN5pI7JAm8VPRJ8wXwCNtiTrqHWdOvgSDf2tWYKZa8cbY9S/ehCRKb69+woufSbq7xigFpk6
Q2to8TQVeO5k8/51zp7+k0fz7XXOreBXm46KpcrXC9CbABj3o9avmadFSzVK7zw2aGytcJAZbYWM
ogIwfUN2UQ3FyFCwvPMxeyD1mDBtm7WyGrBpbylGuwswN4DViWre0i72Nn4pTVI1qvhz2xP8XZTN
gVCDbmEWLWyeBk+QQheKR40PlmpHowVTGMLK2VLWA7MBlkPsiN60nHvyL0MTPXjBrJ4t+vF+FO1n
oF7SBfDRPae0CTg4+7DA2tI/Jw9wWuPZ/Pz+b/brQ0S1w3yO0orGJjvI258sbhzKDSNzXF94iABj
FsFuGRoQWQp9/f5HvYA6Th6jueaAf6cjhoZo8vazhkgt29rIHbfTJ+OsbacvKBmN86Ia/c9otjCz
lph5s/Gi9p99iyFEDkAI7xkbbN/k4AlGTXJTRHWlOeMHF/e2Hzu/TFhgBG8tTd85uuvkEU+iTksF
okU3SsFZ+2tLKOdT+emDX+C0Upml3sAadCSwmqXp1skvUOlztKhMgCSgAbKHuTlAiJ7rCfTIYZC7
qAtuer8oHpJSfIr68VpAuqVVxrzQhGJZTnNyWRVmK6sermgCBftEaZhZeJb5QUHxuyuVNgFm82NB
H/dkcWk4FSekhniuLXNWlZA+boSjOkAh6NMiWsjAWsNJO7cR3rz/I83zmDdPCbJind4tngd2ZQ6F
b58SBD3NlJNI4zJS++z1FksMpzwCm41Mv+lGvK1p+cFHar/7TMAaujQddlj8Lm8/00lHCFCxQHNb
ehtgFai0w2I4K0xsPKRD7PO0/RbE3acyMB+iUD7oEynVnvLYQEpZBkqeH+whe47ohGpEpIfR8f2f
xPylTrF1immovSzCAHderv/VwjYoxBureqO4TMtcmhEbT3hrL+J1mfoAI3A8IZXnIeoHnfF3cNZO
8r6GHrxupPe1QtoEaMC8IVLkOQqCdTpA5oaCAAY4vELMvsFQw1aVM70u8m+S/XZltf66o+eyw+e4
mQqzP4tiwA0pSqhxaDGDifppTNVjO5pfNSLraaysOyy0po9wvpszTd7/Bax5l3/zVMxGLtWwKHJ5
d5zT+jYL0RzYWmC5dWcd9VRc05bYkneloOgdEsRMTbWqRXAB14zgEgCbCWHBKDCSegWf4aap+huz
IrEYwJ+9DGNzOegVG7wFGSlV7ywESm7q0KfVjGrv100zm1NHumT+uuqJE0I+u4fS27u0ULDX5xke
Mvu2M5yvmh5eaLA94gSxVsRuEIEW71XEX1M7fQejV7itXh6qNnQ7LpQ4vMskGfZDFO3jhOY9So2H
rmlcxTB8mNz9pmnkRa6QoswZZDU4sQUADR6pmdG/H4xylSuqBluL/OYmHdxRi4d1QIwYjA3ga6rG
SLr41lf+ZZ7cWQAZwubpg1vxy50Ap8Uh3eJoNw/YTlaGVpKJYZUG9ZhOZtZWWNsu35aozvKfpd9/
uoPyP2jEOSe4UrT8+wbKbYgg+g2J6Ocf+dE7se0/HN3GZMTS+ILeYqH6iSKygRSplIMaG4s9byw/
Oye6TbuF/wKwD3uuYML310yTAFnuoq7SCzBVtmScbP9gpnnC6eKAgnuPA6jmcEyhUhQnhbpnQLHp
UVtsTeLGzxBuxEs/h0nPWO7MGnqLuIoJHOesPUP1NnwK+5joFC1zFiX5xa7mMFhJoY58i4Jac8Fs
WjcZZNJdrhTYVawh+GBNebvo/3q9JxsNcxvysO1R2zrko22hNQJwJzuICsRz1QIlqk7X+IITgfdB
ncpL8uYd+vWjTwrVQpppURXGuAWdHMLcaSIUSyQ2TSjliT1UcndyEgVsJEYSGJyXQwcJXpZO6iK4
At1QiGo7ThkwdAWzVj6zu60quMSe1u70gl9PGsMMh/ehlWI0ADiOKaTK1G3NjKtgDlol4UxBEYyO
Ssy/iyKxuzukxCMyorIvr/IgRf0NGJY1TvWB2ltE4yVDuEoKPT2Dgp5fiNYJL7Cl91+Dtm9cjQT6
fagl+mpMJ+KFigaK+zdS0dRdkvkbpSEoiTlA5/q9pmKlx4JvwSXYJEZiL7zBD9eR1X6LKpIbF06u
t3dFKNRNkCnQV+AEYgoqEdUHgGNyPfoEE+GyHfvrMiqqHYG0faLcmXXmnDdJlJ6NkfOlnnRlI5w5
1NxU3TGQ+j6a/Is0TVHg+uzrNuEMC9HOFEWMTJ1tPYDamNyuZ9/QnejM6Gir6914OcAaXtdl3Kxa
jrlLSADNWdENHBhbD0Yg45Hcm4z1UKnbys+PCSJvNIIe6NPC7Tgf6wqM6qgEaeHhzyKrag14ByyC
n+LhmvRuk0e2udL7AqnqQOAlxUi+4osFizosmp2opHrf+7B+oKig+2ZcQOp9Gl4T4mCc8dYsyFM4
90annE/g3boIhuPQKd01mRcNjT5g9YVs12xeBdRk5QjPv19hiXFojnFPIHsHl07LCbUjgnDvBCZs
KSAAtS29nZ1JdQPB2tuZjCmXts60tcxpT1IEiSUjvHlTM6ajMpSMFPyVAmd9Cb5nNxkVs80gTNh/
eJoHARSelmaOSNthaBmDW+z9AOwySI+N2qWPppUdm5hI+pl0X+LGcgKoH6rj1hLetp7wW4oe+j/Y
ha00iIOKARQsM4sRIzaTGduKqIt4ChTWYiu4m7OFkeitz1lWQ4kwRnsRCIZzpKlECEdJ0vCSyKWB
B07bsqNNmfQ3GAvVc8VnNgFUvXcRgzP6LxrrfMyL+DYyNMXFYrUZevOWCczgEpmmkMsU0AJpo4Mk
xQohJi6zBg7csolUdmdF3yg9kzS0xStTMm3SB0bTcB58Ee/K1L4Jbbpk5TgcmyE8FwUq/iY4dKVW
4Mib3N7qVkP9eUrKS6vU6qWltjdIk+xPOqb2NceYVaa2D3GI60761UUV6+6YZkdmdCt9cNZlkH5j
2rFqJg4ZkHG6ZalDi8SMdHBGGWw0xAxhVF6HvXNGw/ZysPyziHSti1SWio6AdLTWPtGrsGDJy3qk
64jbuszU26EecQwk+o1SqzQ+QjpPsCmHb53uD0QjVJIAqsFwHoIk5J/5WjtmLYx/EtAyaEpagxNx
kawRZNKZDVrOuaWRbasCo7ke69R0tK0goMfi2vZ0D78h48f59LhNFD+YdRPEqpjqpzQMgZk7ZX8+
qn17rCDwrycmmSRYKuqmD7R6S6sqJNMws9S9Zg3qjtSy6qb00vaqb/GjhTl+Q6Rn/ItRHiy7yQgQ
IVbqnmHzZTGOZ5VujKDo4uOYRc1ZDGyHR9D83I5TsKqgSsGG80na0JE0cvCvDjqWT6ZnXuDC/kc3
WPURakKGafSFwp1vzdnWCqY6cjXDFQ0Jj8WuFvDtlTPLm1jvIpPMRxucKIFQLpIkcKw9nRNFy58t
P9uqCIc3QlJ7KQS1bWsn/Goo5LqYoXeN9j9DjeYpa0aopOV2QUdYRaTt0iLKDlP1Uft0PhX9XZO/
7GK4NLAwobGaQzZOegfAz+DjxLW2zZ38Og9TifB/xkkF4vxVDXT14698DeLQ3p5/fv2kk9KCFm0W
AAAztp3fMif2nCdtqrtFoiIJzWL5KHV4OAP+54Uzr7wFxr+Phgz6b74sbmwOh/P0yjnlE9h5hpKw
nrQtqxXJWDS/lSXN/hLtBj4djGWKSwRQfNsAkNmS2FAeAEIM+C0c9VyNvPLc6ZtqwSTwTnKAu47J
yoJcX83nadQlBwEPAyySGrpRl/hbsPDZVh+GesUgiUUwU8+qEqWmVfjPzJyp9Js6X6ZVes11KCu/
SR7e/8l/d29ff92TKh/vNZKUWGjYO2vvBgWRAWQWcRCj3+mDVsPbFtSPmwswA488/weHx/y/vzrc
aj1a2SYeNDzD1jPhLSXgd/PesPvMrURx9/73+mW+xx1krP33p809xFefpoSYqKEo6Vs8SrhVhfHF
wN+5i3r/uxZWKAVk3Fy1ASRWu9FJolMGWgBxQYYvAOYLJ0L2w510a15DYH7DOqrb5qz15tk2zDk3
DLmFsehVF6OccPURp54aBdmiIH0ZbYPG30YaE/AmZT/MRUk5lyekjn7wyrxthb78qFT8JI1aDGH4
uvPj/OprEiwMjJt9ZCtL4S8J4CCDwdBjSjepXIUdpMNFSwjuB7fydy/qm489qan1Bs2XmjNzB4zI
q1GJ71aMc6uv0FCTFKYQlTgcPOQVV8lc5Vh9E3/wov72EliUmFQDYgGVMpf9r755QjRKXaQhjsgw
ITubLREHxwUzZQIhGqEskkJeClul3jTkPat++UEn8TePs/P680/enLZ3avRiPqmJSXtPkvBwaDLP
IN1M8mAr/gesm/mkcLIG801VwT3WIBSdsm6CPlSqJrfVrTDqaK/1SMLCmrSd99+a36wGbz7l5DvV
hmp0cOTJNm0GbdHzBRd1ZuK5Yp76zz9p/iqqbgtOq78sBoXTZtMkIbx7fb/obe1LIokFIzL1/c/5
7WPy+oNO1gHOHzDXYJmymxTWU9g3l5FumRunJR42HFvjNvaJsiYam/K4nAtlvWiKDwYrvzkyMyfH
BGjbqj7DfE72NS8Y+pLoIWOLO6IAal91xwJ8xy4MB2NbGMOnvHDIUOh8spnQ0ZJagzfSKuFcWqny
oFhhvAJ6z4pJdQEF20+/yMpIrrRQ/xxVAE/f/82MXx82E0UE5GKaElyxOHkMFI0Y83SquDQmYNmI
0l0LyLpDqqYupTJdDI4cVkWrbtsa7Kjfw6XnEKqsyQ6kfBcZsk1UUm7VZTvKVG8V5RpdXs40taKN
Cw4Rz0XR+zu1nOWDhnmOhKAESY8JgUCZOXMN01QxkSwAA7hcdMkTvVltQb5vykC/M/d1Xd+8fOX/
dAvq34p4/qeycSwIUzSTXj0fvzCzNzklxdMLw3v3/f/+n7/+xF8qH/TzgkealVj+AN/86FShv5fC
MGG56392nf7sVWniDxsBB6MoSDqWIQ22j5/6e838g1oTiM1Pjg6q/X/Qq3q7Rs/K+5dmGbuDkBYI
npP3TrfIeRJJ369guuWLAaE93fQG9bJG7oWCffUHYunfyjPerp9/fh6CIqxwgKNmX8GbPck3iEwB
tseYFiAZs9rnDskxTy6O01f34DelMrXomx3h5bPYvmb7ArWqJdST/a+VTN+gqoBU1Yh091Mhinnd
0Ahe14uL2PO7i3aCDZ7oTeb6ZeV8l0neXdUZaYWpY8LNxfuonakj53UOtvgPmPD71RcTsAqbiy3x
HkhfO2tVvQYQPQlvWWuWJ0kMtTHfEtk9WBBT8icgPByW7Fg7pjYZSmvDokA+b8xKvQoTVIrLOpw8
hu2W+dTIIKfj0EfdEklU+9zCMH/yJeOnOKNVk3vJdIVMUeIwKkd/U3YtUWht011HclLOS8Sk3bY0
CUpbxAERpovW8rwvLGFEUeh0HVk9/cTyF749WqT0+Iq1KehQEGqTREqJB7bn2FqbSI+JZeyq55Qj
2plVy53l8zxoHYhxxcr22SiPKH1Yy2LGY2eTr0znoS6yK4IIKOZAAZueSsZfWNwpKQYrltDryJyy
TUboMGOTahE6AALKgjLTcJRqP1JmLtW27ZYepF5sx3gQXAI/yCCLBcJXZYjPlLG+w1EQMXsxY5pz
2JOp/zntdBaFRQRfBxBLEJB/YGjk6grFWXVeRpK1r19rFYWmrtyMZedyiqvhxAzBhmax6RJkudNL
OgJxYfDxVRUtVI2zRRQ6NMUi/h/yaxHD5Ns6Idy1S1CP50FN3pzJh+syVbHeq/SgUKW2ecWrk/kP
RDxdpBmqcV36jz3g3IVWQ18nZn5Di+A6jytsE/yisTHT3czgFq6tj81M/y5ab6/F1q7MI0Y34DtU
OLEL0IQF8RXGtWfEA5Fc2vdIpmsjVstl2jYbQ42eVV3Gq9ir7gT/QMzNwTCi59gJ92njn/lFrBGP
Oe8VQXmL9nTDaWZhj9154MWbhhI8QGW6Kpj1LO3B1pG8emXp7yPDpICPSGS6LBtxCJX8LiNBdNkj
rF4YfXKuOsOTBOfjxkMF+iPl5lWDDXLAd0hDanpn1RKRCrYjg+3jYI9uTfugY1M9GN7wGHj1l8HX
5Urofc2PEZNl7ClHz/D3hN6pSwCGHp3dOc/eYiYcA+4cpE+2UZxvZKXfxarDF4BVjOABX0IfPpKn
Tq680iDCpyvWkKpCMimWDZWPlr2u7BCKdHhuRb/kxl4H6egsvbxnz02SekE3BLtlqU/HRuFU7dXW
sVf5ppmV7ruM+2CqxSPk7vxHDfa/m+sHaRQa9S215Lu7q/tEd/T1/vr3H/q5wVp/GLNXjbmwVGlK
CPa4nxusnHfRFx0ruDdUY+xufw+DOA2iuWWECsHuRSr5ZyqF/ce8HVOFIstlsCf0f7LBOqc7ngpX
mR0IVqNhQlE7VYmFmShSxrgl8CUUMCjVyubYdn5/F3RNd2kM/bFVKuUmM5o6BkITFJBvAU4Jcqhi
Or1R8jWNq+6hKvNw58VOu8oSOs7TBNNFM9HLkxgnrgcJApy/ngIy6osrH4r+UyTlY9/W0u0nR6GN
zgETIFd+VTi9dyx1nyklndQvRm6mDxikY1fRRzzIXhxfjbm4ifOkO080I1oMmFE/G5FUVyrR6gs/
cBA6xU1+m+fOHTYYDDE9xUMWl8NKKkq/UTOkgYOuh25dM1Jpx/JWTYFKBfXAvlI0zk0xKKSct015
a6amskKon6JMq3UOyo2g54N3olGd/os+DmJb617y7HhFtoc6FTzaEtmDPdbNY0vm6DFq9XQTIWtC
eiQZxpod2yvilQHtQik97T5mAV9KkwhetbSdfa8N/bjUwXOlS8jIw70BJZnynKke/WcUj19z2sms
KAUNS9vX2ByrTlygBorEYrRi+zNJCfV5UGropAx7AhAwOXnb/yhf/ndJ+GBJmIfpvLOvar1f6u3/
l31/SB+yfz1k3/91wNLz+FD9a1cn/GP9ep3462/6sUw4xh+Iuqg5qXKRfBOH9ecy4eBo5V1HOu2A
Nwa4+vcyoVGiW4IT6aw3tcgA4+3+uUxgq8W1KkEFawIzNX/vP1kmtLdtKoulC1c2V8aKgyeXRJy3
hXFdl7XMw6HaBH2KVFOkj1lhxytkMPUi8KoCuGTyzDm8QAUUP2I5ocOLw25ZgiEaw5zAATurXW/o
BZyw8HOXs5O/+pF/U1CfNApeLhEzgjqfFPhFOIK8vUTGgBwmYr8CzoISlNxPfcUp3GDU4+y7snww
jeEg69atfZ3NXLLj/pcugAVd56ey0L+8vQAC5wq7N0njfDFRGtPQLZHgzmZcbxXM7peWEGi86LQh
Axj1pH3WH1zCyWI+3yUbobSqmQLhh316fKlNQqWTNCk3VeuPC05vxzagLCqzj5pZ8zno727Wj9+a
/YyPMS3YKqd6bDl5dTOOebnJckQljd84a6sp4OylzhoTZ7gcJYHnJViDRdcT2W55KuF/g34t0BHs
4ScpK0MxvIc6Ev2qGnT1xoipcef3YuOIodq1WT5uKpJZVkpBhRPHpsV0pyBktu0a8l58DoKtflUq
qOQDjx9yLOVX5NU7taopZMMSI1dGAcysZ9yQGRRcjN6nqQfBGKRo2QEGr82hHw5DHT9rxhSv6i55
zJTUdpPKw3DlPDEdvTEm68v7D8lbLcP8w73IczFdoL2giT7fwVdNT2vK1MQPS+gghmdDmhi/sje4
MD0aXNF6uDQD5r1W2TkfNDtP5f58MOZ6DvhUFcjnWEbefnBaOFZRM3fb2ES+rGzG7zvLnpotZ00d
8l1dg5uduiUnBHGejrzQWU0hbdkZNxToC8nS/hqbmYONhncKG3/sOh5ig7zsx00SeSB7kMOQjq5g
cH3/N9P1X5422Ij2nF2HG4mZwMmpXG0dsxuJk9w4mp65pSLEuf9ykOpwxvZtvooBSW1gaqQHTiO7
zoDUgWQFN/ZcM8vdjwXIHAiV2ktAXAu7ppB2FL40yG/OvgkBl4zHv71/3b/eazwuaLDQ8hAjZp5K
VRucnGrVcdk9EUgLUmX5YExEP37oShbEb7cc2cgf1j96P3/zg+lzzpmKxQQ71snNpuQgWsipko0H
fxWvJyh1ZzZUv//93nYZ52eZimWWEdkqX44F5+0jlSVFagDuSjbBaGUbqyrjMzzlj+9/iD2X2ydr
DY4htLiU4hoFqn5y90EeWBbyvAQ9SfLsWR44FVlznoIjU+No5CV3lJ69BXHeKtMmRiciedZ8c7om
inclsjZg3+Ecpc3u+5TJAu56X90mNQ95HPWk3qtKuDQy+6hI7JJYrA76MFa7EBoV50ZO9B0e7DUc
EXz7TDJXdi42KrbzpdBIKQ5Lytc85F+rA6HtafjgOWsx7YOQYiUqbRswJ+0jBOP2ohxw+L/0skDp
OusM+O4icApzrev15wGbGd1r6joS3x7TKXwUkXGdFpN35hVYHUxOzFi4OekDXceOlm2VwSFlCqfd
OsnD58rnqEnEEFAsgy5A3Dk8cBrPd+bXpCkXyaPseAbN2P+EwAsWUOIccb7xBDYx121cZ6FDYmPQ
QVrVmzst422HQukwUIzrL8XAkdxUYFoNQ6YvY5MPS5zIfNDUkWVZt1AucMKt/cF2jbLE6wltEAar
uM8qndBxuPQ3KPApHsKJjXiSxGwl0TNx9tgP/MZ205Tr9ZvmBvX1k4zZPXt0Ln4PV6izWbj7tqhX
MRuIG0GHYKaq3FkYh13TA/7oBIbtYlb0lq1JCDZrWbaJRfiI5CtbiFKGWIXZgZOxQbtmpnuRFLeR
5hzLmuQ6pAaNG3t2sKH4MdhYOnOZGNyarK5uZAiNNi3aSwqMjWdlj5VaI2VqMQ8oFqpVZ+BwkY4s
luSfy6WdyHVZJs9E8egowbrzsulwUsfPNGacDXoMEIUmX7TuU5KPjAvP4AkkwMt2EaMfYiJ1llrJ
HhAbdJH0tgQTUfCc5/OWOebUV7HGR41d/Ex7jCeWOwsm4Flo+QwGK8XnLoazAdcTcZQJXwljwnM+
K/Yy+BULbG62qwT5fsAovwjovyyTKX2ESZJctjR1l0Tz2LcoRtZTFDxKQ823wagCscCnqzYJ35Hy
dC851HAe4sZQGRxqCbqCaFH+aX52x57HRiW6j7MaAOgiCB9tj5pR+Ma1YSfOphmTR1uFoRTzhGvM
bRcvD241cd1eNqytAdiulkp43/YRbPiIHlGNf7wCKU8YrrbruqlqV3QUn+idpots4Ga14VxtzGzA
PC1gdgc8QYbG7a9BpqNUyVF4EVm2J0dIWWm9Fy4Lm4c2b8LHlwvncqlimGqtIxwgGw7g1bku2voL
bUdn3XLgW5YFYp3ECoqL3HFKCATcO2t04tVUWjtNIroGfkW+boPnKBq6fd7jaIwgLK+HhuZQygKm
1POCZdE1nPgePLq4CuYbnKriWk/Ku7zgvZJD9FxKrtoro8eX5aK14ucGMuHC7lgJsoiEk6imm9XM
Tb9CEl1aaQ0dvp4fkcMA9dBEPUWVbC06xAGoQ6J9Ao3XjTGLwwXQ4pWcijuh5/uX3clReYpVn18A
56Z3psvoGSSadwVafY2YPF6GEvNSVWfFWgy6y3r6PUtYTAydJzej6Fogm/lU17zHpsLf27HWgsjh
BxnEprKSx4b6al7ORlTJ9BHk4WVRagXLS9DUd/Sk2RhbedBzlDRlIq4572SbUONVAV74SFAffVqD
7mfScXNfThPBXLDI0FBW87Yjc+vw8g37MX6eXwnika7nrQBa0HVTcGEv96DQnUOICxX1k4cerN/b
fiRmPgmPTWbDXNSxiuVadadGJiHiFU3Kwk9Qd/CoVCoP48tKZ4ONIbnNPuajYEWluY1TxOkva3ts
VoPC+xvxZiLqmfhTNqmcSVx7Z818dwaFJw8k6H7yM9UVEe/hUEzD2ctKDLeOQozYE7cPaVOyx9NK
nuyjlRQz08XPJFdiD+t6bmKCRh946ttiTcwVZnqgC4fcUWPXFgXbT82KwDPMXz/vK0bMRdVz8RxL
QcPZW41BPG4Mb46uHPkh5ydsmPg3sTld4zEo1t3ErepzHrrKYeFhHs9jOrdX7Y5bYzgUFPPdraPq
DtyQsbACVn1OQdmm9PkLy45Twcv6m8yrI6GENNhjzSCyK0eIHtXNat7jKocP8AOeatHyAllTvJeS
q9ZLlpuogDHyUg6DdkhWbV/FF4qXjJ/UoMRWAN0R3iLFlTrEjy/PStakjyAInrNpOHpqNLJhVHSV
O37qebch3JCNseEV8Komvhgs+kpSwXJmdmBszAY/hNDDdtEWWbkG5+Bzb6vw0If8quiNqM8JhsfO
EWwJMWfDG5vywCpZnodmQC5PTxu5BopMTyoY3BYC8Tpue3tFJwrDEuwOdEX92C+8QKBBLSZ/TgBg
3AAaK1x3Gr2axg5xslsBpcYQPudlfudVWbMeOFl9U5x4ujWI+TpXs5h0n4Lgvaz0N5xzQmLKNO0O
NQ0q5XTMqIiN0A0Il3UNY1LhBZZrMXFMwmI9lwZFl+8qEVhXWguhjzh6fWn2yGjjGUcDDDlcxgF1
cjlVB0MLzLVlDkyaHP+xVRLg05ZeLxkxGzjfp3od9+p0PlW8TkXGYj8f83KLhMSAxD4I7nW9FqIP
to6SlodQJEBjmF4s+zz5/7yd147cSramX2VegA2aoLuc9Fneq6QbomSK3kQwaJ9+PubuMyOlBNX0
uThAN9AN7a3MJMOs9a/fMAURpbluO0CssYgFNYrsadAYD1UTT6y31Y9spmDTvdsgUa5wvYngK4PZ
HnUoX4uwxN4DN/BVDwZ43Tskj+WBgz2opTLUPTgp43vMX6b5y4SFIWEyV2RlWVa3U517wTjtS1zE
AxatKjmUMog2wxglOAx536CmMXScvnXY9ULqgxiUGGa7roM+RxuoEYjYqYIxWKUMa0zAeFGTDB3Z
uMnaqUOMGnMljMHNbR+LDcXznQHNHgoIZSJ+jTHmOluMJr9Bk7yGeHqZoqRiEQ7Pljlc4NMckDmB
hiwMjR+Nx+LzBzuHKopVUt4Zb6B9ZOVKC2eSWdzHeWZjc2Be4XWXb6qYI9PMunajUss4yDQxN+1Y
smuXzmfOGWeaM8dS2qXv1liHuwRbRJQ4nDR1lUzPjhZyecPzeii4gUTlRe9DZpBrawXFSyU7Qfoj
GREkM/BcWsyxgTjKXKpv8RwKjjf0b7Pn6z0ILeSqUc67IadiMunhcjiVNgfXco7jpn+1DIZkzOGA
R4HeGn1NBnyj+LeWjh5OOMeBwzYNGgqZyrTunTFQq6JKIQqXrNt6WaI0zHsxDF/DviMjuOrvsWs0
tlGI75VR9RyaXAXL91ymYBbow771LNpCbusVAaVfOyv5mrv1q0k+8bp3zft2HrOVJph9PQAIX5wm
zalJrk/jx3dkX5LeaH2hgZQ7s3fVZWva6rkz8s8Zd1qs/b20p/ACo0hnhS1Efp3hKLjFVjIgyEVT
XS/H6YzV03XeceP1gW52gxs8MYX62kzlFQXGeDeTY0YV6Fw3irrGsMIrCx43fWMA7dgeyPUYS5yY
EHDZDMS1XfBbU+XdkMac3JnKaj6f/MUqyuTtMqwrBCusKVgNnbHkMRMBc10WC/VN+MFL7VTqMjbS
4amUhPBpxXKzF/AqjeEA5zmp9ct4LGqpc3KZjDeG4dhELIbLIV1S8fU9aXduq6H+4ktGo9M3+woj
UFmr+lDE1j4yMVuwQoaVRvIec9srxT3UVu5N7LBGTje6HmnClnJHLms1ZpncRAKGf0xNQHONaRYW
m1uDL4xND3dmRd5JuVq6lnkEIPI9F8Q+Vq91ydXTD91wGzdsKahYvOxKV3v0FdHFBDK5Cs1ixFBY
5w+y61OGb+ScxsyDRz+huqOjJ/mRNQldq7pKe6aukKGDTRyE1lXc8DGFzRoeE2cmkNhPvqt0JEoR
ijAICKJ1wHbs3AxWU0ii7lsxtPwtqnw3Z9P8WkZ9dVVw651WP/0mYdBZekGz+g4Iwa8qvIdgTPce
9goVg7xDG3FzZY3xYwGqXDHLQxeH/bUreSNTvtyBy5y2I4t33VJDcSjEzb0KsV4XOmzW8LEwTDOT
mynlGAOMzLelbxNh6+oLo5tTTlwGOvY8b4Xk40lopl4VFFipYd8WqkfHLyATGKh+N2hCwh2rnSuO
dBOyKsX96e4NR/ZpIqKnvzf+7p/gBTBGmyEc2ezmYmjzM1TWZ73fx9mU742KphNVI9ayWr9KvBeR
2pZ4nRoWY/eOt6zngqRYmxTnIW9eXPmJyMgnM0gt9jCN7lJmdL5pbEkPfMr7+M60x3ntEOV6QLDQ
bZIBP/5m6O+80sBWL9AUwDp+PgGZpx4Jisz3VJfJO4FE/drV3r2Vz6gHDW1d2aQaX3jNWF4x0qGg
65ei1KcH0gx66JdIxsDml9prkQOemrCOvKOHLvie4VB/WbUyXIt4qQKThTJAz7tx4yA65pY1/ucQ
ORMB+N+Iy3AjCBfazs+PNCvSpIzZKfuopeUI/CG6aKFwHDybogsW/0t6OnjB8WFtsN0YnIUfQNR/
AMWWuCwfY05nESaeoTlOEEg3tfNun/nkHrf2nBxaRZ2UeBJDDCNTeHP0JjyG1PkArlqcRM+BJNp3
qKYIyAXGnmcfzc62upQR5T6QIybWHOobHByth3Twyo2Ym+ZLBwGcDKUZHYWb3dV92T+Gjb3Hqc56
/fvqXhC4XwF0wRtA0u+Q5cjyPsOBO7szm6Qe8r1YDoEFMBCaLY1cXG+VKzDh53T9+0cuP+/sI8FH
yZlhPGFa/2jdfoKenUqbtJvEOWOiGWwLOQVbGfO/rKJ+GluFW3NiDFiCqwK1W18e/v7pf9jNzAn4
ApAST6OsX5deyUN1MAzVe4acsIUAdNbY+bUfrPA/PFZQZjTYbgDu+duYitvURvi4qPStVKy7maGy
ysYvcHNu2rD4POki/eATrT/9MAb1LFzEzqD7y6r76bHKCtOQES38Pk6z9hI5QLhL4U4dORKAcobg
KeH6JAQe9Gxh25RjMe37EaPoMcZwuejT7/N/6BWxALPLHBHy3MKr/m1x4c+j0tBs2GN59qVu3OnH
P8VvnlHjFaP8IP/w5Afx68oieNLHcAQBK1QC/wwI7mwSJKIqb/dB6t8oMhk3leFWW6JoUnTcXMBW
771BS3tuTKzSTf9ZpWig+3S4xsn2uw6GYjW76fwBaffckIbHQCQjno4sdbY2nsC/vhnSHZopxkJz
X4Y9OE1B8exJjprORCjV2faxq+UVaVDtJ0cvySo1r8hI8EZdeESWGgGmqOPgodv2Kq0raFaeczNY
qEN0ln3z2oOrkY7NghJE+5hJOffIEd+7GAO/Mu4yXH7jbeKD1PhzjFqpYra0TB1zHGFXtllk6yWa
D5HX0lubpr0qogp+bGSUPBqgrGVsd7rYstlUx7/vRns56X99ZcskGWmyA4sTKcfZswmtfsToxmz2
5BaN6DhkvPZ1jFJnKMHFfCKZiSpIgQ5I+9N9b55+JtDqWhSSrLnAB6qNuOnmTOUXjdkRbgo9bNsv
dTOJ9fOuLeP5GkgC04sAJDQuPzzPTqTr898ANW+JO/UYSptntxlYBue8otikKG1XGQEtuKA6A3Qo
9drZkJ4Tr7zCp0BtrYwkEaNI8QhALvz3R/n7zBXNdsjyspncE2py9iRRUjlNj0MZsW7kWQw8mIUI
l1a998EH2b+fNIvdXRAi4YKLTtDxr+uZKUgkbSLa91EFKphR91hTPu+kr6v3Yoby5/ugUumCLsux
WxgviJHtLpzWSGmIHm+Sr3i0fE0H5k1+Sb+X0wKeeHn10jNWNO/g21doMAFOC2A4cjs+pPMvj+Ps
pTHAC0iEwScQhuvZaKqic7WtOWn2SVtaG7uA1aKqsSFLgKoTJazcOkP3femXTny6TibvUxl8cGKd
0Yo5GXxoEcwT8T8Tv18Thd21fmNZzd4U9Q8nnOSaxwCCXMCPHKaPPs3+fYLlL8q70MToHPHUecCd
U1sYTXl2w/wSn4q8qafNMpacW5uMPdLuAXApqBFEckXgZXtbzvVrPdb5NelKoAJm/LUJrOm6wLbp
0NN4r3KR05mXdPYkd/bXmTN84D/4+z3KN3aXQbHvcaKfEwmUO/plSxDl3jcmdANtg+8F1t0Iq+mf
gLIhlZrFB0PLPxT8fBorAtEemgVEgL+u74LSYailXe+jDGBT1o6gER+Rg9diREitwVNjbM2tvDu2
wFOXhCvfnzBD8HZjS+qEuUkrIISIQdFG530LEOpYF0Ar1k5SzTbkK1Fd0nY7rn4ligs0fcFEKsKO
UHCGwU77y2mWuuC1y/hF2F16n9NRrcvaSQ6kVxClg7HmGiXIcwEPE+93hnqN5QWrmaHDLvGXYj4a
wr27TCjhft+PAzjJabZRFyi8mbl9WzphL9V83GgyoYi+OMY4rpumHXYoaqr/zrEBuQ8CjweRH87G
r4+1CXAsUoJjI550cofgDFCA9mVnu4KsOXBM7kCaXCjPX4HNQbNdXnQ1yGAzEDC3rTw1XPgTGNHp
rC/tgdHolKKXF23jbrS2P59Gm6KxCGlgWntRMu6+STJewt9P2t8LWOjyVBewmZAd4an76w9RsWAE
iw/zHofsiewWdIelv2wJkfSXsQrLdRjM5WeBqewGenj+wZ15ntXIqRHYwncdOC8QbQj8/fXzQ9Ii
wmGs6r1ZMEWrbTXeWTl4f1CAhDsyFC/ElBI76ST5sUOjjvSZG3I0wLHT5X+5eSU3nemXm3hmmXJ3
MVHyGQCRvPPFtLoLQttfDZTC69P8AWjDMsD5ojHbJnidvrrNMg1wAdkzQMm9WS4Y37jAuXOT3is5
iBezcDeNGV6p3k5Xrje7xI9yqpRx+M5/GXoUhvkDaUOxrwIINrnPuPHvL+kPlQUeSEj6lihPbmVv
ucV+qod7ZnVVNiT1XjKkOA0ISrGMhAl8Wzcp23DWBalc+XwcyY5cERQO7pO+MDxojqcxzGzCs28U
mVfc1vfFcr5J74kkgZS5ePO5YqK/iYlNgfVeTvu/f/vfz73A9qgo2Pcmbep5i9hpA0t0gJe9EYi9
FTFfXI6KfAKOPKFRRVR+cOr9Vjxjhcs54NCUQXPgYj9bVWjfI0IO6QSBtpvV1OhFQsZ1fJrFtKfX
2zEU6jlfYHJAGumWMWCvlyBctHFbJVW+dSGzLCkPHx0e5xfl6cth5OSw3xbW0PLnP71MbwqyzMB8
fZ8mEk2H4jsQkscUgHFZsTyVvz/+P3zcssVhKjkWzcRv1w7yXXwK6nw/uMuqhdY+GRRUomXt0Dt+
1BEH51WwzxnHiQKjEyIbLOeztZqonmmjSpN9kiTuVUhUBmeh8jejCHeMmnBDH3IqknSRSmDLA/XX
HaKDZRnVjaiF/2kQZXiXYR6MHfwtftfjVnraW4mBjNSBPboBXWkvi6AhgGuYPHwHq5ToHhJGo75k
ujnratem/OVpr7xldn2fAocfs66ydnXWyo1R25gaEih8oIcRydqo8akVsYs/lpP0xzEadiCScqti
KfBDi50LuBwGE5X8tsUqbU3b5uzx3uAZojHBLMHICP/I49uKPnk34z6ypIsFmy7hDxLb+GotbDtr
kN39RKG2K4so2/gJnVq0OIbkVHQgggpYPWVOvany0rmAoOrCA8vDbAP1udpVjUgvukz1A0yLKgcl
ixxMx2WAfw/fwWgirNCNx0aL2zhJbZImu/YyQJYI/DNbX9DlOnuNydsHG805L9QRWFOEYa1DXwgN
b4mT+XkthzESKqPglodBESx5rUyvC1gjVWsy2aaWyuzSvG2krPBUHARu/BNuL83yAutcbKB+e8wv
Oup6X/kEuBXJt8LOSE6FeojyavCAlHqxnQz8IPDbZRBeqWrHEEGsF1RiFziz8TTVg7gKl78+q/Wt
Tuwn14dtMoweTBK3I7tKlRgKZG3wAeB03jxA+2NDsYOpYzhozLOlzslpuY7Mg12i5r1CMwRE9MHu
PT88Tx/hwzB00SbgXX32gOnCXICAOIAwkDWbmoSzda9wc86bGTKIxhJtMoyPuqLzooAP5ezE7hSE
fTk2zk6o2AiIfkuIC5a1L7cMv9S6mU3J2A1JUeAw0jMctz3W5D2vhc7bD2At67y291FiUCBjQQ6y
6oC4/LqqJlkWGC7W/q7zGoO5fNbyth3SWbPlAyM3PDYEF+857Z6AHfJ9Ibz++e+n5okB93NPdfoO
QOTYjQWQfheC+M8rm22jfFsZ3o6EbqyHJ9keSuEoGnGznZEHpCFejGb7RjJCdMODFDf1COu00nbw
aOT+vEl6HwX+ILJdh6fJq9naPErZUt0lza7E/eJhIJMLhyOfn6MT/0pK4S2RwPKF8MAY2VNFRt0Q
6jvHJ2Yg6Y3ig+ILVcuvfSMyHBSnHlJTTD1wlj8r/iZsBYXkCt117KqrwcEz0Wxiax32dX9x+hEh
ZhB35hD7V23CHzB4jNbhbM4bUkKz9UwJtnHAItZOEsWHkNRoMpcz8gbgc+F6Y7+T79wejB77gS7A
XyqNnXsy4pxto9L+Yp6T9lBIT8EAmIO9N/o9U228ZFy8Chff3S2xKjMMn3qZsVfGrmxwJleLkRQ+
T7tcyfZm5N/cNV4PxSKJHyaDqDEvGoq7aW5eZpU5HELdhTsgmZwFzp2xTPprUuj0q1FX3/++ZJzf
bloeJyA8nEofKBiX11+XTBOGUTrTN+3iXIGdoPFZk/t3lcbDI2bwEY4pAiNvjddr6k3o20C81pnb
BIccG5WVkYJe5cyXMQpim2VVn1xiK2W+SXRxjJfD+ZK/xbvqiRtkIiyqA0BSh+ou8fa52X+bsya8
pMsz16aGsufi37yTNsEtpbLV2vDql46U610/Gk8lgPQmn9VHlc25B3HAmUHPzY7FTZYNfLLy/qm0
yVI94ZZcuDur5/IO0Ch8sceBIRhfHKUsCSjkCAZ6rwcCrRyjxFNqlgnhODrAgy5tNlkSLQGidfmc
xgu9I2Xb5bgnkcbkZsbOHhoWphcbGwU5bmMq1gi++tnaSoNs3ZmBtZ2IJhinhGQ6WzwOvfMqDIsY
99B/jJL0O70OMUbMpy5LbfiHGNLGdVylwZ2mntwmBQm2YV/QjldJsykJWtl7YAN7wchvx2CShd7z
kQSIOdu/L54/rR0mFwLQm7Pvt6JwGtOEGSVrB6uJd9QGwd2yVxQyyzVul/0HMK7/280leEUODDWQ
XNTm52TmsgOrMjvNCQudaoNJePgKsSy5bObKWhOTO+5IzsxuEk8nl3agOPAU5Zc18NDHXlLBB0O0
Zpr4qQ+jqyH2rqPZbXcWLJ/Rw0E4qzdyYl/3GZRX/tl1Q024MULWpcq4PuyB3UzZ/l63cr63a8h8
lpz7H1ZdtwfUoxaTw7G6ylqT2N7YiXcJlPjnoS/UAwP/aGPZSX/fEA+7FjY8jVxYQFzeLLcxGs5r
yFzhkYnsvUYfcwjziZMD7RzGXpV/pVBXXA8mx3Lb5PmuXb4OE9NiKcT7Z3dibbU914xBWHS5dm0/
29WShCJJ7OONbdYmqaKV+cWJiLyHxMw4O0lqYxeqEtgZ19id5EGuEt/ytglYEBUoG2L+oCr4w2ph
kYDFLHz05Zb89aRpPa/IyxhWbIB2mTOE56ewRVzPiP02vsuG+E9XJ1NFGOmUWDTq7nmX7uUVzOC5
dndFWVKANOwGaHPk4mVpcEhmV36wG6zfC0vaNpSadLzQ1H0sFH79hQH0NvSKsdjBY3K26QQz1EKn
c5WWDKKq2Uwux1Ck27j1yHjo1EG1HBcevnjbmri0tT8QFiwGP1qPdM6Y9XFRmT2vGjtpBSnB0vtG
8lNSr1YPZctx7VbL5e5GipsnLe7cqn6blmMkrtD4pzaLzrOKN/iLcpt5sEKzOjUIRnesJwxo2uPs
BddFn+Q7pgzvEk+wzTy477lfkJ7BdzdMPe6mIJovwbXsrdWNACu1esKSkpPK4OQ/Xa1NTqmlkIm/
wihztmEJ4d6C5AtHhN0UhtySCUvwsk4K83LQQu9rb7lNyxwyeENdQnIdV23ZzStMcrGztDk/VNlN
X6uZ8y3vWeezZInnSrUHmMXcPTnHbps38iVNc3wKK+7MQvGFGh/9NYjLTDoRye/zhN/TP39asN5x
iTF2+H7RzdcwQzadTdDUCLVgNS23bpbY7VGkuc9m4bhIrYF6QI8zD3Fsj4k2g2tLMsDvCLw6hjoO
Dq3PDq0S/hEzpoKoohCfqRryN5xvvVckaNykFiyiSkc19wI/03Ct7KY35pl0ZKvddmSO7tEoIe0v
U55d4Qb7Yvaevcn/VsLXXeeFsI/szv4KTY2z5QRjFbtTsO9lQcmSUkaftnvo8fhgmvIJBrdAE1Lp
JAS+rZPQ0TTtvI7T7vof030uH/StZhSSxtB6/wlPin/Ui4jyl/+zPfmV3Hc/1PTwo+0K/V8mIss/
+f/7h/92PflA0mlhMWJ5f89L+t+qq96+JW/F/7pTb99/tMnPSs7/9xf8W8rp/wsHXxu438FzjxgQ
iqt/FN+h9S90QFgxu9a5+2/4L+5T1N6A7mg/Ge/8XyWn7f0L/QtVCgLQf0cq/dfDuPunC/hroumS
wPTLBAYKBPxyFKMIwXA5Pvcy6iov66GndsfUda1rt6j1G0mkIWi0v69KMzjWc69aYmGi8CoZa0gp
hjdAcdGxNCEBj5puOZR1tRHOrF+5iaCtejMAFo5iD5DMNqS/rSthL20v4utoJrau6LD8HOBCQRUc
rP7KYmCOCQIiko0rR7mjVlcHdxzFN6c1Ps99iJcjZPNbOXrZBT61WNLa0V2N4/iVn3MWNrnXPUay
7ndDb8p65yXE26fmyTVMWnCBUun2qyZt9W5O+6tEo3LJURgSzJD7h9DpHwq3jV+ZzNCx18KNnwo/
rz5JsfB/uqq86yuH8wddUfeCtN3BsnGOSXxS5jYENLoWM6zOPCZwUPvuDPm+rpx910sCwLHPfElp
8kufyDwoA49pFcxMRhfe/6ggkEu6Qo6GCnPaYATU7ApX39lh374wZqyes2JkT5M8GH1u3bq5iJ3e
3XggJTdtYI3wxSKc4pnV7XmmpGyGaBqOMymb6AGqBPMm/zKrmuvWy61tFbhEFwoPaKISlWButDwV
2GCkuzd32q7US5x58ljgl7vH9ix+kX6HVUw84ILnp5djG04LLAQksfIxbD3otLyKyfteKZxrdlFP
CjeyMgw+ZpyihF1E+5Ep0T4qI+zYVedsQov08cLGxqRdWM5mck8m6zd7YYyhJ26enMISN5i/p4e5
NFCmTMJZI6+Cx4YTbipJ+cjTLCCh1G3ks855vDkX8arHXxeRfdMnO6/rIgbsbr+bmFp/7m0rfSI0
xH6RGUAKXB4zWde9DNYU99n93OrFr1Q4l0zH6c99X2+xySXhMoYM7SdW9lyZLcM17GlA0KGqiIuU
gUCxLXHoh7Jf1PACUxRofmJC8g8z56op68cwHODLF/haimLKS/gPYQUXWfbY2FhYHriEg0scpB1M
7N+T1KxnuDcB14YQhniokkgU+zAq41eJGBCCUhBN3xzP0HdNRm4M9N2qW/PO8Ll1lOjfkqwdj27g
loCkjZd+hkTUHlQkqAKH2jQZOnmKLE3bO1qWhiJf0QCtYELbHi8BewXt2dMrs8hAr6rZjjR0hDo9
4E5O7+nMKgfCnLLS3Tat71zbpTVcDyP+PU5ZwG+dRTrfOGnZWY82BQ+mqmKS8Q5rRCf81OtKHieJ
Mfi2CDGCXc9VjLnENFpGXayKmCCGo2xb17wNlueSb+XskPKTIaoJngg8pu/Vi8dNxEt5ZZCOMHfq
l4eVHDudkOxZNcOWv0ZcOqGQhyAPyunWQpEWr0uStazb2A+gMRg+zsPZkMmNFVX4LXf4T+jUfM8m
OW2rHE7ewKWJYzmjBgBJe6WkZSP8agnBmqL5hjovWZESiqXCLDCxyK0JKipqB4zmvAFCd9j5j6D0
x6ExLGSyRoQxb0EkqMiiR+p0/GOK/pNNTCIqGEbqooF/HbrfrbI8Vr0iFjOu9gbpvMug0F4vhPgt
p2l1HdtOdeGxbB5KpzGO3tjnJEgSnEnkSrBHubbo6puLzoO5EhtiTTQI9jVRcE23i3miwPCv6kuC
jhJ83G1TJN9F3xb7QFTlp1S71U3v5O6h6xdFXljjKxMm3cole/M2Dxp/i+ty/eArUd8wlIfskbvz
dmZcu7ATzeg5LsbHXON/Pek8Pk4daRTS99VF4yWLfw5ZIP7oGCtRZ1gAZM6jJCKW6jtG2R3b0c6L
CgxwqyHHGoQsqj4Cl7J0dy0hG0hEEcB2Gdk6T7iM3PWNgiZlzoS3I1aiFUv0bZQULSXvpCl8oQe6
JYHSrk1NpMjW7B+APEjp843Hqmp+dF16l0PWIWQYrVOhtcZRp/VvtWaXxYEB65M/gSiRV6+MBpoj
wZ1Pomf9T5jauWX0vbAwXu6q8I6yzfyhspSVXjeXjedjbTJ4GgUmPtkqH9/9Sl92TOPXcjB4841T
kvKcc2lFhD/MRUfwbeRiC+BgFe+kdLJE+7VXWWL4KAzLYg1qNK4H34fYPbnzq8H33pGGNdPkC7nH
KGm4DpIceUFgDI+Q1R89HWUXhVv6CHyKHqhB+dtAjGKbO2N1r9q03Vp+Ea/gFcw3kOA6gd00ViWE
M2MgBOrfbbzMdsy1EFW8mUjF4lqI7OklzXS9mpxouAlDEne93M+3YeK637RU7410nI3Zkeo5epGz
Syzsk0CIMEXK+/LOxaka+WZrX4zQjL/WTVXtTIAQfjxO7XdCmzFMb6xxWQmchBpe2DaSOMniFsiN
QpT6cEdKenoho3k+2r4b3zRaf5GVTBDamhZ4kTG/4MN47RJrsUrc8rqo/MV/vYO6AoWMOuLT31tJ
97xS8uHZLN6kFEI+/zkDydDE5WNqVPgyo2k5Npa9px5B9MTB/EHTeo5xmHySg8ATXnfArjwNqn4C
o4LGrVtkn/ZRFGFzHfxTbKQOhlj/+S9aOnFzQVPw6Tv7RZGXjsnUzBb+Xf7T3JEyi7uas+OwMv8j
X1vSk5ZfBBsQGyMqVzi3vzbFROMS7oLXwhGIoWzuByhyENAJ1N7pwSbTMWlzE81aH+IC/vffiEnh
+XvDSGVhhfEdluHqyR7zp6dZ10om5Ecnx8Bue70hObL0CBOvp9sWndrzUFPCNm2NOmlwiGqirOur
p0oaEwhsYX3vYnxEr5jUWNY21y48KBtbXgSWbHoEQBZh9oM54C2d+BEgHCSRElt1Qm+OblcGw+2I
BwgO0vk8vLSekz9MKBmdghGR17uXTToH1/Pc5XdJQA0jZBO1yHUcByd6W7df0VYszV3ifcoJ+IVl
n0/Qgn08D1bYbQZox3ykTmGUt8dh8Kd9x7V+icPduCsSJGyz048U0n54gVfasApsakmnQIUKRKlf
sEdtNh5W4ytFKATfEZRqrellILK4GcIQyhUd1EzzoEOvvQGT7kPgEdoNJdEC0tpDhMdrdUS+e1Am
ud5XviAzO1RevGJqb/yAJTpdtK0tjkVcy3mthGk85LlHonat3dtyap271kniR1wjtjPxQ7s0xbLZ
quZFZp9Z9W0Zli753kZwC83e/VQZjbPpnUDi9i4h2OiqJdcK0kVjEpnpkO2TuEFF0f2lyqbLPtRv
tbb2XYLKyWaud9NkX/seJM6wgqvaAiNxGZZsmGq3D4mZoz2teXCkm62rbvFgYzpnHLDqT99o+dGB
kBGBR2F/oY3qwR669CaJygQBiePd9Wly8Cnlj1QT+drUXvGifDI8VzQA8jj7Hf3D1LT9tokR1iFH
ql6zCYGjaTdfMbJ010oJNI8zMn6LtXkrfUmvELvffOhOD3XCgQsTrrtpNZ3KzgiS1lgHgD7zMegs
QSBLj4fd92ISzSszJXD2IPdDfHFF7940c9Pb3MWuO34K59HCEItU87cJD77POgKpeXQjw674fr7E
fIrR6GcL76qboNHOTZpUOHNlkb/IBJlIxmRCfAUuapHKeD3GdJZ296RApwyGfUTfZeY9Oo6hvzkw
uFa5HZaPdjV2ydaH5LF3CSxZF7JzrwmGUddd3YXYGDJR/+KWQfxgCi2uMaykEJQD5V03xBtPkF/i
eUbwJEFLVyJ1CPJCqUlcbDzG1mEwZXGRkiOLBBdlnrlqCyN/GCo5DGtG5aSpmypPTUCUhV8rqDPb
LXdcI3c8ymxYZUCPNIeMBS/gXsQ3OBCGPE77ZKCFFCaHQXRfNWp+XWZSP7ra6w5U3JrUCNzI1k4j
SQhHc1eyEbrq0EyEUl+MAYLd7QDv58Vz0X3NcS5YLV73EGdh+EqenvWUYia2kyqKH2Yjp9J1TFU9
zp3Mn6x55u3KlIpkFoV54QUD3odSuJhMBK1/leRFX61pu12sW6gVE1VrkmMHeTQcxsyrqBf6sdCp
/zpFw7uIEmlvaj9bcuuL6i0RwbAd3Mzd5/k0foHgqRKiXOBW4g4dlG8I5PtHqynEazT6hIbYZR81
q7i1g3SVooI9AC87X+YcMwKKEeMzcTzZQ2pF4VvTyvHJEgv+zeQuZw5oYxMHMI/5f2b2xZZBlh0T
OZXTzjmz963zRHZoDKzVtg5Dt3HrdnlHPVUzeVqLUU9fzEAZN9B0ERRXUeaEKxIt80tDZPJadP6w
MUli+W6WCvGSqdvgE7Cf0nRituFc1rkd61Vqm/Gr3Q0TgRTNmJbrxlDQKzS3xWdA6PLRHYL8OETo
VwU56DiZdgIkXUQV7jYhFfhq6MP2glMPtyhzIg0MY1NZTit3HOwv2m+m/DCKIfk6ZTXIWxkV/XWT
zXol7QglXpH77XwZ0FuZVpPHlxNNfrODuuZ/BxOzrqLU6y6SzFb5nppgfkF7ajdbSxOC4caj8VwR
j3anvSr4Wo+WfkQWzKQCZpTkjeYkk6kwZheSV8oEI5AskrUC4L5CdYcfNYYHkBHGciB1TMdkqTL7
iu/QH+EZaabG7ZSNnPa+mcC7HefCeNedqNCklnZYIOE33Zs5TJkEwIzoryVq2c9z4jhfmVVMCH0z
W/4gCiQ/WljX5esatsprNTL+AlfxY0ybhHi30yW8E8Rf0jOnuHXI1B+3ESkY/UpluXyxoEwPRLKO
5RY2WlCvuEWHbZgH2APiazlCGEhmfdmqLLxl4hE+8Hyqm0FbdBteqz6XcrC2QeRUxA5QtDZk08jm
c6lrTe5doDtF4F/qbq14GI9K4PfnlBwBm4wij/kDjDfi25qxvsU5Ir3tUjs+SMNpg9UgYuegKkzo
18Tm9rBDslzb6yQVgMuV0uELylOyp9zaf7bwwf5K/+rUuOmmQqwknrMTSyFVwBnjBFqvEXJOani1
TfOxN7R8KnuCpbcdBMJb7GHM+o7g6eTQz7b7hn+Azx9Nhb5JY3s8SnfAMHy029dOOu37GJtBuTGG
OnisTaSfs8jil2kouIry3k+OxEskUPH9ILmMUbjmOxog4zquEUfsusaojgkwNXNHJ3lWvWdfTLg5
qoscM5sMH3XSB1axCoYbUp/UrR+gjSrw4sX4pBxXyInao+/1wWe8ucZHRb01biw8DI60yF68s0an
OCLkKdVOy6nczB2rEwH1VPu30mKIu0GLhFNq0E97Uw7OW0/a9xFbk/rGJBFvNYT+hFZRiYGYI9FQ
giVMOOJVKI3xzlCEZqWFO3zznVh/j5v/w955NddtpV36r3TNPTTIoWpmLg5OwmHOlG5QpAJyxt4I
v34eUHabImnS6qtvaj63q9rdsgQC2Njhfdd6Vq6g+0zdosW9LJeTCvPEA2UMiQOy7Ilut+xmLUtI
kYSMDA77onS6jYBUalQoFY/cRK9OqaGQo0hChsw49jR82JMfydlYK47bBOks+mvTylMNsMxIe0zN
DWKxyBefVujImhNXMccdSoAFQiHG+7oi9/isUAqbMdwu82adqJNB1i/zEfzGvjgnUYJtgKQCkuzG
xpzYYDjVDDyHbRFqOr3aYAEZGMy5N6/qpo++zu1sHHWum6kbvGozTuUiygg+RL5whHizUYHbEvpz
GHKpRAHkrDbeYECfvtQe+zZVpMXN2HjNdysb3EClFnVnWVl8S01KTCupq8NuUBUtqCB07mybUvBU
xq4/Y93+kWnDRCUE7TUO+qLMR7/pXEl8YdhRIbaUHWtSA19z4vyucggvdIfyTjRlGSpTx/pqYrhZ
zMG1dT17GvJhneJB5NkHB3HUdsrpRsMVmq/kOKmn+UAZVVeyauWF3Uj+2ZhWl53thV+rucZ0Y7XN
Va6OU72Ouk5sRdUr1Al6I7mcqWyjtonzO9NT5CmV5PG6qp0SUemMl5JnrZ4lDjJdr6zDky5XrYPk
g7+e+qV8reTTPnJGMHUJcaCV65Rnlt5a1wx7tsKpedBojQWjFvb3US/No8LW5iNn1pChW4YIsPgA
c+mNcqdnzapzrCs25e0F3o/mCFoLIkJhVPvMTuzPKm/uMTSgJ3PEsrYyMdt1OGvZcS3K5LxzQH3S
Y+c0VBTRatCpL3WhHv1wzfgmRDm8N616U7S5gVTXI2eX+sJmMqz2GKDJZ08COWqybth5sddu6DuD
/rARLdJ7u/OYsOhR1UNgdclXzaG9SJUKYmOb1iuMM6vB0sVBj8NkT15KfhS6KYFYZZz4kTbmX7AU
lCezSfnYMzgjsDp0e1Rw/R4hCCk6PQFO3E+3dRIT7DfQvorF8/1z3Btn4icKu8Fx2MSk8cJVloVd
11Hdt4MntpGb6OYhyox+/ftXoU+DpBxMA1qYF+3pJmYyzQrHChCya7vK04CDL6Xh/+AqFrGL1BIM
55WuGFkJsXuNZQX1KM31oEZfAcRGH9zKG+UKHhMeS9jRFlqwRUL17Nib5fhqXHwvQZykBUDOoT+h
FtWflEv5+/374Qj46ozNayHsHR+vCRLVXs7gzy6msDaWA7N8oMtE51Cw7KGT0lN8PPUD9HBICILo
HVCciEGHuDjPhVU85ONYr8feEjAHIzchSSgfb2B3Mezyp9269rRz95528YS+saMnxnz6ai2dF06d
7ln6tO/X+srYh9iFVj3+aR156XI8oChoPyBryldW5rmBEuo3NE0FD72NcMpQ0M7myVopqVctGibO
IOiTOI64y8mkWM4ogDf4n8u5hciPPt64M8ttWk2U+rWBE85y1nGXUw/c/mTd1oW105uWUvNS2PaZ
HJTH/OnQNC7nJ+KE7EdvOVPpy+lqUqb6cwO5ZvIpyXH8qr1Yn69sq8s+W3peP5AtRap9CaNsJE2l
4SFZVW6d9jPnxd1ALB0KYq+p79uwtstvSmwLTgKWiH70BlZGdhv2LpWAh2n+DtDvpOl1Z65bavZ5
pgKE2YD6Gi7lVFGdgKnUI0CSLD6xKW/JI7Yo3k96G22L1KOob1Bgax5sC8/L2uwU666BM3GObIxp
wTbye7chX8p46hIUg9QenXIsS1+npnFHTZZks743rnQ5KF/bOORYKNzoxlENsaSLRsl9nxiL3Vua
J56aUKkEKXTnthGzWBKPF0QXpnSDMLduplnNjoDrtGtjqgx2uUZ0NgCW8HsEuZeOU0xHuGeME5FH
7NUIi9gaY36vG5V60evRwRk0Wj9LJ4WPevpaP7VX8D6yfCs4muLNwLx/WT/1YqKnvgyflkpNcunW
6GbjfIOD6J6PVtZeztGs3amjTL/nKOFW9CGtQ0RQQFBGKoidGaZFJa3SzybhBGByw4/8+686t+yx
OMMjhkLJjNp1mTGffXN1rbiidUszCK07NqK4cD4onb2eQZYL8B/zSUDzMjIYK2wm2SGbAaeNEyKr
juZ8ClIe5fuzx1v3Ae6cyirGTZz4L6qQ3WyrScS+LiCcU+zLuuqvMjVOIfMaYFKWLh9U8uamaEX8
QVXy1ZpC1RObJs5XLo/g/8WsFcdNVlrxNATarGpYcbUpJX7K9D64zKvnuFwGG4PuaS7aNW/59Wcv
yquaWhOpOgQcybODPcsmGLt27ZG69/6TfPNCjstfdJIRHLy4EA8xLabakkEMkBDjboEfcDXYVnXH
kjYUHywwLwXeeDZtrBKLToH/Ml6y4htKfLnmtCKIR5duYXcWdvWKVgpZIi47/+wDl+brm+NyAF+X
Ei4L88uXhWx1jphMRYAWrln1ZnVCAmVQ9dHt+w/x9aBA84wQgo0WxxmiX359WwIwVhlXUgQF/QR3
ajdWMX0gYnzrVpaLUBN3XPh7L8ZdkXdCNSjnBQYFmR6ELUfmxMrw/xWN+vX923kpuFvekkvEJ1dj
okAb/uvtwKR3cjN0CBguw2T0LUsR20oq2UmUioacQrN1PxJn8yc+159TZ7dA81pc0cNm7y7j5tlw
J8lx0qymtYOymRu/c7I7z9F4Y86Htf1Xr+rJNMyrQgPOgPBe7Am9RuZzRJoZ1n1zT5t5uxi73398
b14CIBfuo2WmeOmMn0ozE40X2UHcElU/2XaDssL9IGfo9QzISGAYYESmU2E5L94RvJ8+V4pKDTTT
7ZDau9UhnbwrMY+7JKVAkxbNdaNqxeb9e3v1AdOUMYmaMFk52Qgay6bu2YtCWsCYa4QaoAaxNxFG
pFMCdPVpP1Asuk7bSZgbkpyVD/poy928GB8sWx7mIMRPGjP/r5cd2RW41oxkQZm8lpDDgtIP5kQC
pAVH5mPye9EF1dIKV+Zs9+Br43H6YIi+defInmzL1nS+wJdTl15bkE8ze2QetueVU4r0MHrSvmNr
87nvEvMrlN12//7TfvXRO4vhm7kZJqqxaKV/ve1hnp2aPMUpaAYvUuDy0RHOEuSceIXTq/ev9eqj
X67Fq9WZX9CgLuHxz99sZQ+YtLNhCmyj7Q5JDL+U2HS/HGl5zLTO37/am3fGUZJsEryw1pO2/tk4
6pJaFOzhpwCT2mTtKkvWYEJxpG1ln34weN54cy4ufZqJ6NWWk82vd0YISmh2xI4GoxWtWgLsNA2i
n6z892/pjc/+l8u8EPE6IZ3zqUnHQI2TEyQTfg078f1LvPXUnt/JcqfPnprrSQhjVBwC6Z0ogl2t
6R4TLvz+Rd6YWVBA4Wmkk7yYol584pQQXebOhk6yVy9bRJAlNuDJTbco1KTMc9iUfOUiDfMPrvzG
7f1y5RdDEJSSUS2Nh0ATxkEqxj5pP3iAb7wjtCa4vEBtcgh/ORRalp9eDqUeZBNKv4EjzTrlwPj7
CwAbUzSaKIgc03xJqEDT2TS21hpB1yuwHtXwYpb0rt9/TW/dyvOLvJgSPSNtzHSSRlBi//sC4lUJ
ZiPsPlhm3pgVoLNzEwtnCvPC8lM8G3HRUE5tWdh6IN1K8dFUUfYaFeWoFWnsLx/Wf3JXz663DJFn
1yOgAR9ly/W6yKlXQ636TjzEH3ypr1cThP3I87QlVokCxIvPSGH/XrW0PYJ+kUfqi1Aye9JMWkVd
3gymXl4lposUqBzH9iYeTPODzdzrd7cw9Tn2LTOSQfrpr3fJIRbynlGbwZJe97lfVJlJqNjTBw/z
9cTHYQyhBu4XTcM78eJ7qr3KjDs6foFdnCtCbPXR/OBJvv5ifz1PvrhCZtkFaDxuZIrafKs3xTaq
xnqVmFP7wZXeeGQUiZajM9k2iAReXimkz9tTEQ9mq4W40TRdDKjUKL/+7lfFVVjfEdFgOMHc9uub
cfq46EqHy3DO9xHtoI6oPzi7vnkny8fERpdF6SVCb2qLZq5AUQRuC+6zexzb5qNT+EeXWH792VeU
qmw6aa+bhMEN5dkoRXWwoujy/Uf1ep3gSQHER3AOyfzVGdzEKx4m2DgDy9tu++gzBakPxu9bt6Hb
5B3zJpi0n8AHz26jBM8oe7s1g3kRFLcoi+Oahsb7t/HGEKYOycbSJCIJJ6P+67NSUddl6FucwIug
iXpnTdYe1/KDd/7RRV6MXgjGSG1TLtLypxPHdROro+/ZtNffv5nX7wTKAmZMzAiurj/5Bp6/eGfs
NDdyM6rEkxC7xItcH3DTrnDVRxEmW8566iZ2CTV5/7KvJxouS1l6qfpQKH3yNz17UZ0qilxdLitD
nMK4L8EhMRewtR2okOhXCCLd9fuXfP1EGRI2HgTX1CmSvJwPBruQnQdoJ5jS0DsZVbu+0Z+k4Iso
/P1LvV4DuRQgEuzRBgeAl7vwxhnI28lSKzBrD15SIpAdkgXpkDy0au1Qbt+/3FsPk0eIuXY555vu
i31k6HH8psbLOwzXCa2Yb+//8a8/qiUL7K8//sUMFw2T0oY9fzzN33xPBRMwARr7/+AiHICthavG
N/XiIkKNkcm0wgxQmQS6XRsGLGB66B8sCq/QJ6grabmgrmUO4nE9OVWeDTy0x/UI55P1p67LaBW3
SXZq4nM9qqci29UKzm7UYBPeMvwEw+IsMBaPQTqUJTWhnO6CJeLHbvEiSNk4H7zJtx412yZ2mlS7
WLqWMfzspzNnRSEbACkb+r7jTtEfLTdtfj6C37JT/bNM6uuq4O//9Yt/6qdj6r+gnQrKBuP+f/5p
U3oVkXeSsEY+FC9NVD9/27/z8Nh6LypVbMbLTv8PBxVheI5BPBf/Lqf4JzLZn5mZ5ifTwGHKX/gx
2Wwwvf6Zmal98phVmQao+nKWJK3+z5/tH1ioIIby6v8qaMDPsCDiMKXwJbKTJBTm16FhcJyvtCqU
e9E18YmuxaCNEPBe5qg6oxbFdSg3g+0c1VqNALwt6xVTDjyhrllpFlWdOc0EQi/nytX6E91A4INn
+YucxwmXxgmMbqSZZAMh2jZ+dGObnVm2ZGOmJV59Lly4JBRK8i9Olzx0hqJtIb1Y97GNrr50IlLa
C9KKk65c0716bLxBWwkxPuphHUVYUiz7sklhOMYD5sSmuO+i/ry0BfggJ47QApInI7JN3NM0gyBo
/9C9OQywWed3rSfUTd8PxalL4wnjegCuH4qMOVx1nXFieBls9mmjVTM4coiciGLGH3ap5TCDMMvE
Q30fKjTrzWwgk6dXkZ4WTnIc1vPRqGdHpGWGm6EXDwXw8HU1Iv1HaWhsHKuP17oJXUGls1MrznBe
dSns76Qp1qEaZitIu6RmQGKvAGnK6jETGsZ6mR0DATsidodwhA7phWE323yoik2Kg+VIyGpdJfD1
mjSJfYj1l6BAAU9lhUIad9rvgSaYOKKt9taNzyEkX8NUbHzOOCvP9c7NarhA9LOOwvGuB9q3zxSt
PUlzLzmoMcnURbHWKnObq/Mt4p291PNV28fDqpNaVkNuEubKI5BkI4Vy1UZIXHLTRbWC3OeszR9g
P3y1pXmuhchVzEg/S6kdnKcY0HnXhFLoVbGt9cE5RrqP6dsBsKWZw7CeQ/Usgju9SbQ2QLQXtC6q
1qQ16YamvG9jSuS6r+IlA0AuxN/Q9BMr1ladThJrQVMpimNvk0MxWA+kbq3IQ6CIi5vuQmTRF6hc
g088Ez+1elAn8bmZsrtscopdX3NhoK5FalzOTqJfTqZy6blRMBa4kBFYIOt3TX80Fy48UQkrWfQE
MMAkhn0zbkP8RatJ0/M11O9tzbqM4tKRSDWRWSuJMhzoL8anIfy11aQ74XFuY7fQU+VGpym4pCrB
2AcbrU9x5ddR+2gWovQ1o7oBzqKt4n747GTt8B3Ba0mMivldbcPjptOPwBKJqxkZ6ArwPiFRiun6
cM/bjRyboMf+sUEbeJ5IErKwipyaKv09elffShpMuy4XOESIcsRz9aOR2QVxL4h+2kEspm6/qRib
OLV6H7lVs2Iznu5pBOByrqp1LcZdWjsEd9nfsqa5K6z4cpQYumwByovE2X6LSlM7aRtEtUqrFwc3
iTeSP8ceMFFqItCc4xHVUuK2+aYbvOI8ks6mctSzcWLj1rXo8nyr9e7ddFxPlfCbKT6fCYXtNKXf
Y1O7G6KdlxTKY1zpkLxMr9XOixLeujPz4mPlpHSRdpCbdEYF8BDnPyzcN2ZPukMfq2eKigIVvxGM
KLRbG4sJzcGj+TCk5703wb8j4IQCDcQKXVtZtXNJGJ7rt2NLsFkYHye2nLa9iSRvZWsFpg81ZqoE
VZh8j0Y6+VW7EYxGnHo6ZMThlgbDxpGKr0cnRqw020I6q25u/WpyfASgZwzCJfwJgK81386w0y4b
zSDEJOZzSLC0i0vTGosgGtTLAXEB4JXkqqgrMrzUmK9Oy1aiizdoCG2/UzK0LfAz2s5xt0pv/qhT
1eJe+wej8JQjRPgEfhWDb3QDfYhLGl9BVNbdagztQ9WK+6iaTMSssYxveqNoUr+fDXVXJSlhF12h
MuPoWnc7tIV6706iB/qW5PrdZDmQYQqqqp8TgFOUyY0s3WFBi9Zz4cqNDqCRiJy5WucEK0GUyQDA
Ca3+UfOp7SeFE8LOZENU7TH5z7gFEMJvMdo5iOX6pz8aq0fhOwV6Yn5UxSlxWpZx7HdVBTen1Xvw
K6mhpzs18iIN8aZSDiuyJVKU+UYOsqDmFNFshZYUQOgaJTN8WWDG7F0ZnqOunPedJ9wFRVc9Tnjh
IDROJKSkzbVRVkdWE7t7lE/zObD9HmcRAMKV4qrWiSE8b2Nqk8aq0UT5pTvYyrGJoOQ8VLPkOpK6
82AoXZawugEM16LeI6xaK8Qun1zzZhChtQOMF55GYkrAyst7TxpFhXi/y4/wlFlblmvsF2r7UHqD
dT5nydQfO16PCJwQ03pj2sK9d515XpVqYu9HvdHx/WlZci9L4t41ZBu4aEWS78VsZmc1cQQASAfj
iwVDnWwXZLCb1DKtIDKsHOksNeAbOMhdQZifp+7rbEpOcq/6ZmZpfZ3pyrzpMsKqEEibq3lslaAK
xfxQ2RiM9dwuKoJXPluZeedKDfedVulEy5c/RonGK0dwDsi4J3JFcZ2FAhMp33jg+dXQoFbz6RJ3
m1SREGoqb2MLs2Fwk6kzG3q06ZQmu/HwBWohiOoeaM+WiN5kbcY5FAPbCMtHFL/9QEodWE0SEdmG
+3ij9TOnT+sHcqqp3+Rdd60XVojG3mLMZ0Von2t6lJ+5ymHUzbDe5Yu/SEM/cmcglPPHMS2+NB0W
Wifn62qNUYmJRhLiClONj/UXXbDwVHkWqeGl5jb9qjLyGhxRYcznQHA17cyWJeJkg6iduq2yzdPW
KJ4mDZi5/FZThGnGZAQ+HskgbcfmtnY7LKOOghQbbeugswT4XhrdP21Zf2vv/vau/Dnj4P/8s+39
7nt1+lB87/7f2eBzKPz7Df51SwuofXhjg89v+2ODr38yDER3wFqeMhme7fG1T9DjoDGCF7GpFi6k
vr/2+BxK2chDOeNsbSytxD/3+PonD+YC/XvObDTDwM/9xh4fANQve3wMbHRnTTrMnBuQDXvq8uvP
jn91mSnY0TWxN0Nz8gVScHAA7r6QiOpJpbunPRatJApUH/3WRE+v/z7q+l3quveFk6uXYYM3zGqG
b/2UYKWBf7XpR1usFUVT4Ko35VVWq93RknGyqtypXGPi7yCepBd2Tfr8oMt4Xy7QgCiqT4nTAqGX
TDEZkNZ95eFlscV0WZnq96LOz3EnE0sToVwvSeQk5En5hpgdDzLkdatSmi9oQyN4sHjDmPGwgpM+
zFUj+SXpqCIQRgdFRSK/HwjUKuzoPMLQvCa7U9mozYR/w0jLY9ISjaM+NedDrdT2cVyGoDlrxywW
rOx0G3rRtZpkDwOk2oysyBxG6QQCHo7UJh3HkG0n0vxYTCRf66a4JDJzxyJmHte2NgZ6ZontHE7V
GvMdbZdGQ0C/csQ04texNPFDE95pN0X2hs6Mc4EsUfW9Ot7ETZftpg7sLpKl8sRJKypYYxc+GqBj
9jYwz0Pc6fUa+paOfNZzgox8pAMhzPZjb09f2tGjE1IgW6gH2S06V/6pNOpHYXvKSWhLNcDab6+S
fkjXc26ZJ3PWiq1VVN9TjalS8RrnrFVTeKG00xGnawiI1cr1M8ptmywmbmzwmvbQFKN+ybT0ra6J
/6vowp8NlC4hUEz3plvHBC2h5uq8lKzRTj02m0xs2J7EsGw4jmQy/wFGIts7lffF64lQY/tE0luf
T/F20IAYyEI9VMvyyL9FShp9mKPEya+xclw7fZceXHU5F0Zjct2FRGdmDpv4DmQbbF2WXHAKrq8h
iAcZ6BmbIYk7v6/NG8cgD8WJFOtEpM0d49X7Pi6rt6qUxemsV+26oOS+kXV3HSohSRfjxq5GjmZz
d5uyVkIJl96uK9H6QYH7nJejuk/77lKz6hFrJT0iOzW6bYGw+1aNJKdC20Wg6F2TwXVeGgpjlu/d
lzH4gk4WmIE8SUL4OHZRCPUc6eWumHvkamGCGSYitvrctEfMNJairOM2y8+8DoR1ZUZDUCRavcUn
155RtpeHMDITmGqAMPM4Zjrzut3c1ydLAkxMiGsLIaKs0ssuNd2dXmMoUKzuVou68QqHYnQYKETs
tT7CsmbaN5qa6rsskcVtnmaJz6vi/G9Nsscm1qPeFwrMjqqWmzDTm+Ok76LDPA02Wnac/gY1gVZf
i7D9XtVtuY7YlZEAOnunNuTkC7bD3roeCT0aB2H4fWcfqD0aZ5xgAJyHFqYYb0guBi2P8fO54kxN
Z1h7ij1/7Sdvn/RY6+3BqfaumvbZisX5Isx60gmVJFpNAF62JJtiGuhCx5dwRtZZPyCCtWvkuXps
laAvcvgfk6Laa29QxN3UefaNiISzb9wpvCPPA/qQCnvMkvhJcMvEAaqc6ahxrOTGS+rmGCsoessY
ndVlPmvKKWbImVCOPL2zS/2O43K/rWifRV2Em64bz+te6t+xM8lLonkGarYduChodpCRx2o+uLEC
Wr2rHxNLDN+l0RVnTm0MOF7tYd/3bg53E+KG4uTZVpujO9fM61OCi4+I1sAViRMsIsuVjCzUVzj6
cNU3R6MMSfnAIpOuizFjrytj58hk83s+zGF9HGp9eharnuZXqjgWdiJhMfTNHVZRseIw3p7ifhF+
PBFeJxKCRoqOg4lM5/RGevwY+TDNl2E8X4xWWax1NLnrahqSADfKBeuQwjkiJKFRtaJHNunzXsuV
62hsVDyyJcGketmfVZlrrV1OSGuiqlEJ68nxCBXgsonM6sJKcVkUiUkhSXMU33IcfUUqTQizUJvQ
OlueFsCbFGsMFNY6TNxih0eyJbIKFw25jA456SSxScdgFk6s76TelWvPzjUfmNFF0dpfE90lRyLl
7ImqGOCnWkP6ktSEDcFmS4qQ6SUEk1uV4S2pCqyKy88AXxEDaULIa9V7Ojtavubc0tEehbN3QrYc
HApdWiYbSSMaHpVIwHRIQT5e67X7w+rSk2IQzL4k2A4xri/dPZO4zlcUdwxAQ248YMuNxVa6GdAG
Jb10Rq0+QXOV3tZ0cDfs5LHlzPFtUdo7SxnyNU2JtvRtxfsMa5/wDK/+Vo0MKLvLr2WDiDwdJ1KQ
cvV0lvNJ4SHWZrVLb7q+1QO4157fLm/azaZwa0i27G7B1NNjxS31+VE41Rfp6CEPdTbiTU5NbeOA
BkOQXiYHspjPAWm3J65KRywiviBBWO9PoXT9CgPq2hUdyL65LMm4c4x9J7P2OsL6tJ47AkZs2BV7
Y6weVIVZiLyudaiHG7u3HqdS3w+m9Y2ih+WHvUaNwrB+dh7+e7v7MR6MRvKiovz77e7J9wg22MP0
csP7x2/894YXgaROLBOdV5hBCwnxZ1Hb9T65Gtta8F9LD++Xorb9icB5tGM0SBA/2YuU+M8Nr/Vp
SUFA6EPclUe8iPM7G16EYq82vGyegSY8iXgWCfivG16+4J42p2PvW6+lnqk3yOWI6uSEyn43ib+N
WZ4fehsHR4DTRVxxZHejjT1o6byFLmDcNGkK3aa3ydStQYKMTEgK6E1r6MdmVyixceN1VITCYVAx
zClQrwyrZPw7kNKpcppm6u0pRrig8CcC/I5VpRqDCR4/GtYojvB8IlLsLAcWA4Dh3hdCU649CnBH
rnDEPeRyNB+p6200Nc/8pnQvVeDu0APU02kiGhaiSUNYQifbrw12cFwbLB0NjIIoOlZT4jlxIGrz
sRV3NfnLZow7WuQAVee82DuiLc4aPdH3oeWSvWvNxn5CgL/XTSI/SmUaARDlk30xxIZ37VbkMwxa
NpzUJJ776VTIFQpBFfcVoa6Au3BKxDYzn6nXt7JyB3EZorxwVk1XXWqeUrv+QFYCQdQwzdVjXQ8T
thzlIC8QwOIzjUq2NMdN0qfDLqTwSXLOkEfAwMpmjNadFuKyiRTWidVUpb3cRtrUsdGRYBAuZg1S
y1kbuXZ5oYFnoEGhNmgfs5TOYhDXrjYHApxBegjl4FEBTENNboTACsKEF+f3JCVTDsaE2essr8gf
2UFBKfR1wrymlTF3UmxDu5M7p1fjb2pVR45f1IW3K1uh3Vqko7TAKKNoIdz/8LzxSChDc66Xrn5c
tVOdYYtX9sroyntMdeMK7tA5gFV7ZTdDj6t5LLwTox3WxdQkFyQMq1tbJQm0glSPsMTC29iZZffN
oEK4r3QlTnaJnBNtnVdqs4ZE4V5bTgqRYXLYc6yLpHevgNZNxwTCg2gdE4tOQp9f9UQhr4WBKxpr
W7yD7FodVIfFm4COaKMm7kG002JP0ebrEF/wVjaVdbDZz67iVNlhfKYg7go/q7ruajIJPI41uztT
Ii2klTlEBSY8egCgQkjFrarYKVZNwf+/q1iljml/uSB6jJYWUF4ct41JhRJjYnLNaBVHFSxPIgB0
9hDggpMUAU821CvqSGuwXDa290gEkRyyM88N5WfAaUq4iqpQ6/xIHznQTRTdyd5QaBm07WJmLJzb
MUmKi2aqdhWG2U3j0bkoUuLpcPMMm9Z16qtCEKbmxCLluafTzk6j5vNSRwtyZRYndT99r4RAdVhP
erFxx7CnKZKmW7t1lIzGzWBfDRV1NV8DwvelnnC8b9TCNoPFxrod8YJw5GRbYSu62FiyEVu1aZsd
/CmaDqOFokcz2EqNKdyiNsr3uaccVLhszDDFiF1FFfeh2rFD6aL8PEIEeejqlMbDFHtUgZvwgVwG
amT/XQV6Ym/+o2Vx4Yb//bK4figeyn89lN/+hR/7RS2IpXH5zT+XRofaDY4FIopMohmsZ0ujo35i
SeQwtfTgTRs05l+1IPUTv8KHgFyGbAPid/9aGtVPBrwJNJyoTPAu4pT6jVqQt4iI/mr38jOh9DMp
RfE38nXrVSmoVcjWKTVzQwzzD+HYp05r7Wrbu05Dpis1hXU3UQuRHIGx71/Us/3ZaaOd8L7Eg6Ba
pERH7P1vM2Hv0LxsNUXZpMekKR36wQLwm7MblieE0N42OkbfPtrWs7VL55ZzvF/F4Ybzy5HW+pSp
t8B7NinBgHna7nHnBpltXNitdUrDejc05oUZakSTrJakyTGKt1PtEU/UXLlKfTWPZJuy3Jq0yDKI
RXn/OOdXU0TxuoDTMqKJMYcTp3bxNxfHWm2eluZ4WxtwPPvynM9rU0/TLi9sssZ7cL3h9UxeMEdQ
87qzo307pGdFaEKKjL1i1Vntfg4HOnhRftFHzt6oOwzllvzSt941jI/71OSRRaq5M0I7oJuwAQn6
VemNdVMXxyYz0LOR90cT/1+lKM6rpOy7//0/nkxlr14i/gcYqowz/aUWdipavYtVxST5tFkDzHiK
l4mG5syapjOnpXUUx1RaZmejkOIseTPv/wBPovhffgBSMfCT4JOxHRNR5wtlUNJ4bAv0JNyQ6T3X
dXKMmW87qrAJ5GRhTY31MzPM7J0I56XTeyvLxDi2KGUEhU0Uo7P6PtFH3M52a/scf5Kto4XFJqxm
DBTtHopM5ttupAQqp/xi7pgkrbxY73DpYr9sqS2Ss7kZSLtbjXQpqiq09qFHu3IEtwjJSt2ITv86
wRWg6TtfCDXZzR3EZ769O6PRj6j2nbipOILH1hwwuEU/PXO/db74Z7Xyv/23fhHH/JeBCy8znfFs
rLxSw/gxU2QSPbTxG3Mkv/OPOdL+5JJ2iSb9p/BlqYr/PD449ieK5HBEbLbvP8Uyf5TLDaZID30K
Aeku0yGsl39PkfwS2kwOHDbnZc1WCU75jSlSWw4Hzwc3lkpkpEvyC4PcxNP54vAQ206hFsumYGhx
boKXu28cLTpxdY4V0Hna8TPEv8cw09rvbmuUXwYBa9OWcSw2ZjdUNHdp+TqW4t23mqwOsqijteYm
+Tcrj8Td0+P9raH2/2PnhhWXIC8WUQ6h/INuLGfAv1++jx++PWS/jMk3/4Cfw9NlyWUpNmwcmyYO
jWWh/mN46p+Qsqqs0ot1GdHxv1dww/mkOnhx0RhyfGU4/nW4NZbuENhATWXcorFnNv2N4eku2q9n
41NZtNqottCH/Touzbyng5j18T4fnILeNXZT6D/EmvtuXdAYNbwSsodSujuxGKfU3nIOHLpisZJ2
n54O9QzAsnRB3a0dptlbSwlBsnnudFunhWf65HGU9bYl5zZfgSTzLos67S6cTDVHAlVQ7q4MZ6ZB
vEJ8RcZKLbVw05FXUa26JTTgUbpSqQNZVeZJh0b3kI/a8CDDqXys48xa3JppvauKsi2WiGRvwYh0
trofkIh/4eRABqxReeO0m9ReVSm35ViNu0oJ4TBMsZmuRa2lzSF17eSC86UV+WwrGk5A4v9Sd169
kSNZGv0rjXnYp6FAb7CYAYbJNPKplFQyL0TK0XvPX7+HMtWlKlV3b2ctoM23bqlCzGAweOPe754v
OW8w8cWGoGkxHgAdcCMDLl73vTQIs76Voxbm6hjTFkCbJUVtzRdvinCIFIAgAqwDi/T9pk+DNrO1
UGnvQ03oD6wwgZ3SIFbXJgPoAmjHuayFzRXO49qaFECyMRJecYgqLCQo+bhsxT4FDqUj6WmJYRCq
YNCgeHrvyIQ65qLl3E1mX278e7Q/3EchriaBkqy3tB1H3XiYC7ry1Lltfy4W3vgYdAmHbdfLi5tR
jtRTqxmIzxC04paQwE26NNSJ7dQ0Sb32Kc+fDGFIjcnqibnsBozsMooDryduabtLnDGELwXJD4DP
nSFeQt6jYGDpyJ7mAfjetan78h1oiGJZjjAKJRkuLrlRr0JJo0OHhYKaGPMkd63DUInqozD1UfAU
SpmujLAI8B1ICqtEZZ3Wt4kaCaWjqU316IHNuNDarEPHo9ZA4cxaMGeG25jHlAio8lAjiGOnprl+
GRVhZZ1qVgNwqx7ClI5fC6s4EvZxFhx3I5gbm7Nyps5DyEgKcp3ReMQ5wVUdPy4wjOCMlI9z6mNk
ewULnbtda2V+C4fOvwZWmNl6AiXnNIF+3MLchuHIZMRJt4LD2tQzJrZvZoGaBMwfajZzpvCHeifQ
Bn+jSaQ7mX3du04qxX0KkDwNB2Usu4+Rq9crFLWNdJ/DxkmQ/+pSC6zLHVlSvVZnC6NUfDBZsSwd
NRb1RtuNY3Pf77oKjpzfz4USio4jBgn/jYBNOJKEAH0ALePWrZqNI1Ikv9VJLfVgGsNuSC6BK6kP
MHaDm96LXNMuLdfInTQAwkvVTluEohCpM1VKu/3cNxAH+qFuiDZ+CzqgorSIzZmYRTW+IpbXLAZL
HHC7Ggfz0Wppe3KiyiJJbcQakpm+Ns7Exq32W72tQGolTX+O/Vx1Z5VadRXCJz1R+3FcaE1VZ07i
90hp0Ne1Z2jQqquuBPhZal12OI5SAVqcnPa8BwFOMrxFXQqvrQ5sIfMnizooTXO6iaHRj2GbXw1g
HA5TKdL8Od5otNaGsKFIzHk9FQ5XGZFjpRRtY7HLfKoyrQZ509DnepW199aIPzyZhsawZpRv6+M4
ioeNTgrdXGRulrvzWBv6JcVVbQkxUNynMo2aU+Y23pRWND5AcKNIK9ficMzZXDhuUJUeW+gJfeok
qrHpkjw4b1sBfVDc6tK+2GE0rVKU3AQwD08rT9bBkXcphiVZk15PmZF5O3b+onJdwOXg0wLqtd64
CKMuBslHFwFG6yJqv1E1w9s06LLTMC41qpveBGjv+30qa+NDQ6XHxNTczyQoiJli2JRQufdNlMOu
Vjsvv8mzPAJz5smUkug1Ab3YGyVIObG+5O6ARRMHTzpVkq6awbEthgMBICC4BbNSrGVmYiTkBvR1
UkpTSMa4cZjdUf7QL2q1YREWYoOAiwNHeIswNL9GGgDzrChKuOhyo9baQtVHGVh9FEYpvfMADik8
ivmXKpTCaCObWQIidlDYdDg1FY4ipKJ86IeD2DnkSpAKGUEt9DZNfpT55bhDV1+KAFexNMzLY28M
3MDuUmuIHGDc1klZGPFd73v+ky+U6BErEa2VXFYkvGLSlDgDR+YyLFw6BWG5GnN6/IGYe6kRrFTK
XgB1sqI/UNui921lcGMoP60+zrQ2TgDoZTWAt1DGg5maqedgZ9OvOwDSOCtR0F620LL3pZp8VWs0
MbpQWCr9Ar50eKSUkqDN5KxWOP4q/rLtT8umH2kPyKost8uqHY+GEGR/kyTpBMVVRZK9ehLeGcA9
5uDaDrs+6FAZxA3/CtRncZZnRnWlxGYHyJWIA1p4rZHdxYpsQr5CMvVqIzvgsZnAGST+QlutqxWY
hWVd4cuCGCy+ic3SOqz16fgb4fVr+6kVH/hKB+JbCkvQW0HlaqLNtpOyDwFKK6WNYvZnspRZNuii
8SHmbcCLOqgv4jQ2DzEB7mdD4poz8pX1JnWb9knl5bOk4KMcQA/YGmWnT0S9eDV2Chn5uqoulV5T
wN5r8On9GJEF7YfqYxFYbjtDDWWtG0lSFlHcNf0EBMwPUIUlc30IGg57EqVgJQhKvAGCsD8alaI+
wuxWdKzWjY5jjY18TnNFgdK8R8Q4Q/sO3KPWJViPePpJywpIQYhlbxHtjwGpavw9YnDfnXIE7jI8
HK1APWz8xiywB22qa1iallNpqXmPhxy8Iz1Vi1M1ic0NtVcDJUCNg5eau64t94L8YLFgHLeS0rMi
REtewOVV50nkqStRq/NLEXXesmu4/ZlV+NcJScQEcReWa3jUeaItGaFxkkJZvkc7QrYCrXI208s6
n1IO2mysi/qikKvqHoZsvtapZBynZTiQao9C76TSKvD3mQFoSRMDdKQx6CxiLtm4TUYlHGbZhKrS
VQBuNvlG75FWZ5+Eh6AchU1uJLMYviNij7yWeIGSB71p1cHgWFOY54KqtCIbgOvdGGIE9dkL2v5W
0H3hFjR7GdhhHZJpsUJ96Zu5cUoiQTmw+i564nrLNUS94c4aG5xYxnwAA9wHZZzbbWnWF9bQJQUi
Y+iujuIFWGXo5DPOTICOC2PQui8j+qaFUaTJFgIaoUaOcpEseuV2NU0JdQrbrVAQArPrHUmeV7M7
BG55FpQK8oSMOg4e7GPMTiVnfR3P84YunQMjFJps2eDU4O7n5UR2N61ejxcg86WTKs/VK9noWs+W
KzEaFugiWsnu8YrCJECmDh94xpjMwBxXtUONoURwgU+jMmvkQrdm7tCVN10dlKGDNa+YzYIxdo8D
vPwyR6t1f58VYo2zTA7qLa4dvNQ6aDwbSJjMf2U2KqXVJGxWcp/EX1TVLzZ5EUOlLTkPbcJBtZxW
ar2ZQG/SYVBpJvYRjfgYSIWJyFCrUnnOezdlA5QbjKojs9TOkbMivkZ+xVPXlZWfUtPGc9uRQEaq
a6pmLUl9ytgrI5bRdkeRCh8KYu8koOZVMdk4VrlLP0TiebMe+thSl2pzE8dyXjij1ZmjnVmx+hQm
gqU5UNSkS0sThm1gCuKDacZNs8q6kTc5Xlg1Pop9SIm4aIo+n8VhmKPXr/2Zr8bek+xlwaYesdIa
rFwKFsSYI3xNM5iPRlaeNWaKZ7iBg6aUVqa+GIjaQkftUSxYPpUcU2yQFet65W6trpA3YkqIgRLb
B+xWJpYWz/tcx3XG9UDHovEdidGact8a+eI2mKNsIbhpPy9B4JW2ynvZYWU3EpR+MdsqsMtk7JK9
eO62UxdwLvfrTIzzYQYDqpNtZEvICFhV8sxNCn/tgnXcVyITcwoxgaw76JWB5WQrF5j8KZNKxWBI
7xKLLa4JYVj+Je8Ms3IKy42fspg2hFLBj4VQJ9KdGLcBR8BEwDGanptc9sKqVkq0yK6SezMXTilE
UQ8Fh5fW9bwZEYm4eRBptiZ6+daPhfIwgllMgA+ueSXUkvU0qIY7LNGVkBwjOSxctELLKMC6UQMb
8Dt5tUu6vKTW4x5krOn7IbYImkdVwgFU7NC8Kwi7D003S/fzWqQ1pMfeeykKVTOjpQ0mO++QuVdi
yKrLPsDUNDTGfTVEoY/mpplbGQzTZqgahPa1eoBcXrwmDsAaMrJSnI4DZBJaHQPZ7dzRRT5VxDBw
vcDpaUFCPzg1GyQ00OJvTk3UTgsxODPoqp1LwOmQX2FacigmMuGUFrlzOPh3xKnWUuSZnGdNXc3R
h3i3OATVdwMdU8iS4UJjzy5Ht16VGWcg06qejvIkPOgyIV6OQpLMBq/uL5AErgd4yDdUa/0zLSh5
LuWe9gxX1/oDs2i7lZrH3qGu5xHzrgfofmLEelhEQByJRPmqKEfoPxhU6VOEnuBIIcIVs8EhUIOq
vZBoFgz4ncYWswoIS+cRD0513KVxwyJC6dOUuHDbsoDrheMpI2yprCGIFpMgu8gwiF0QwulrAKnq
uTpmyj76OoHeIyQtHa4GCJZCvb0ohBwxBzuvvI/3sTk3+ta/4NFzb3xdHtna3CZnewTVRTm5tfD4
SMXkJAX8eqC4vr6mBqyXdmGaCPrgBUXHmqDAGw98SOzy2Ju2m4YhPUGFNziaiA2pL4KXwytoqBy3
CevzQY6DyyZu2rUlgI/n2ZXWkl9ajzTZV4vSCt3E1mmMEdCvqtKVTJPDcSxF4b5W6CFaGRGFmogP
wyyp2a+CppHh8phJuB+nDUrtNEmoMRcJ/gUCOs1czx1sXPpDIebLRgaD2K6QUlivvUyfa7HSXJW8
6nz+WhEvoP8yJnLQc1eOzYvabxB3Dk1OwwkQXn1BZy4+CorcH2do0Sfju47sOxqy9EIC27zQsWRZ
Z6r8ZHAY5K0M7rRy+kaojwa1NyipqLTqRJGZbuJe7b7ovJS5l2ORmQsavOoHuLDD7J8czuPcxYRh
peAvY9dx2fcOIiGo+ePga6cjr5TGiVFfVv835cH/R/JvymHEHwDGZHWqrIFi+ZMa4EO5fa4BnmxJ
cf+22raPcfDbf6ai4M/Kgx/+idcsuLJHPh2O1MShI+ksUat7TTNOlUJ045qhPGtovlWNkwZXyTxa
/IDLJgH6NQ0ui3ukq3XG4+tMQ/6vVOPS916gr6VCFrWkq7KG1/r7fCPHpS709FGdu90lLo/H1oW0
wBJWmRHlBS4eXtTAFmK1US7R9VnYY6EsK4JFkFy5fe2AEZmZ2MGLUXJLRA8IfQXRwsa+0jCxQyKo
cKtk3zfvhp7sTY5yvAmumu6WUGgukMNDeHuu5KBx5OFU8cuFIuAx91T2s3jl6hetfOI9+LRSpNoR
Bk522h3TrgQW5olkFXbOMk1fSO0A7oZ1gsmFdML26AydMIvhSSVTKAgrmh4+pJ7CksenXKCB9qbI
+KT3bwnKiPC7O9FKUcuJZ4AyfIdQz7Q1hS6bysCLIb2v41PdbNlh2ggHgxB7XnZPeON2Sd3JkNdS
GJ578bivKOVCHOSVoCYHkajHMz05UnpUD4SXp1UD9afwSgdBHjkOcR2De+lzOpVgED1qIO1naaHe
iAgxuE3zNvPmmQX23e0WahUtBgT9JRLYEJe0OKqO8WRa14CSSI7cR4ZO1wnXiuO5ZueSjC5iuMyE
cSEn1txDpGSHpK3tqeBBCoFRseZbewk9vIVV0UZnBidFhbao/xPqDOe0dznsl4cCIgwt89TJ6WH+
bm1FrVj1QSZY835MLstayLBvqtZ9q63YSeewVwonNvSDOkrpwTnVkn6pSephnaAWHUSlRViOwtrF
dFSnlSkSxEXQdAuQ/K7duMpaaTM0GNq5ompT1xZBlBIcFumh2KjLMk8PpYHCtTnnxQXhfDzTYn9l
GghDJOuk5hbmQ/CkltpGi24EptllFw9KgDIhBmCYExK3OkU3qYmqI9MyHLlH6V8Kq3wU16VWLlpF
XQ+idaSr3nFPi4DVJ8vEry/CHEdbSUcEcqBKtzoZSADtB4U+nojAUUiAeYVt4CxiW6zKaEgXeUth
lUaAIl4KLke1xLxL6mEVxxBaO8DyBDw4gzTj0djXc3z2tuAzF3QU2TTm4TX2fPSThgO2iytZ9k7C
9EIuy2O89VaV1F2k/e0Yav0hgvAM23PJuClcBbE1sigBK1k/l1DFsEQ6XV1IurUi0/sg9lxji02d
NzSuTaSnORbx4GHRURXQx9tvSjQf1Lll6izfVDpeVolClZtWd0qClAvf70BjBsqj7FKEoVn06KHX
dpk+t5RuC85ZOHseSEa5KdzoZGzouapKEqP9SRDgUxhVOKQUxlGkWaETVvl+OVqnvpywd9WbyrRS
x6+jdei3T7mW/snqpkT03XWj+yCHSVM9nXLULM3veuorDmlUR+g3KIwSdLKsHLgRF4wDCn6YNE/H
Gik1n4wM+2Lu6SshYZMqpAZrmEVPYqXwSQcaAln8sujGWW4YrFlPRkIXoN7DeVvW4xPan8/ZWJdK
3K+DsDnHve9yVCayvvzgaahqUSK7ilk7GaJ02w2o6pR6nZF5NdkaW/lJJL2By1ktHJEHpLA55tiY
5t3Gb9t1ZzaHue56pCPSY7/FslfXrdvCGCVbidoLPJlPsYgc7UbLn1Ih9Oeakl90tfAEADuemYH+
pAvxeaWH11CZliUQuoUmPeVkhHzUhVbKFXjFfolEeDTJzvraly6RllBaaJQp7zpf2B8CrJuSbl5J
KCu6mdjCAYgwUYKlT08HnUz9PNHqY1EI1uDHQ5uOTkTU1krANML2m+YKZcdlIZJESNXrMSouvaA/
hVQ9Ou10aKFvGG7ZrPDElUb/kuZ3K9Gja7IO710xP4/9+qCRFYeDCrUjDf2aufZScT/Lu3Wnmg4B
4HkiyZxXsONqRGtuSRgAetrC88UFt/4I/755h2uV3gdXpKFX5AbnNInMNHLJ2VGNIR60wUVtxRh0
BLZUXYfj+aRoiQLT8ZtDK4/2w9S9KpnC5cAhh9qEtODQvTQjvPSmM32p1E80Bc/6Wl83ouoUZXhT
0EJiW1WYrmQZvOCo0DRJ1r++ChPjLPOUkqizwACEYoyVt2sOzMhH6R0V5Cd09PuuYF2pZE1dIXtA
frHImzGd1BVHKY8hB65sXRfRSh4pLmRI6Dp9E3nhoSqjMh9d3S5GDYU5IhBXqB0ra3B57xzXg94Q
R9eh3CH47ldJ46PhoEyB+UFyqfjptVdpR32pfAH3R7VEv9bG4qJPmnrOqt4vXONplJVDt/H1eVch
oI+lyYeGBoqG/i8H8Wc819TxKPJ4a+mYbhWEF0YpbtWKc53clZtMGbZRgTIwauprcqo+Hl06qRhr
WJdqfdmO5kFr5GR+RdLv0X4ka190A915LfVIW8MLqdKvG7k5FPv+LqGXxRbS2JFiZSV0vdOL4pou
MyfS3C9JjUtZicGjam1ofT/2opuR432GdNJy/ZOqDc5oz5oTpX+hFPo0BrgwMWN9b533g3IlF8Ey
q8f9Uio2LjZVkflkjeJtTwUPpeNCaqz7UJWdIIHZ7mnaxrUeEw6NBh3HwklpnuTSiaacps0GpeO6
FBIknzQlKTQhyXYdmpcJLpgRUUc24h9JE0ubU5kMH2khRljD+ae6NqyLjmRy0KuY5jxRK3Qk+abx
zg0vWepmSd/4mUDuwqu6TdbILBfhOBQ3vRxMlaMj0Y1tY8B1jXdUgBSyNBaamsyjADFvCO5dP5W6
e0vLZ4mhXNcNuZmB5zqSr0FQJD2mx/GZ6DWBzV55VbgYkTUIWL3grqumtqon/DTQ3lp3vaLECyyG
7+hlgMsIrSKQHtouRERt+RztMssZ6AajnNI5FHzpZ8jM/ZAMq41DH21GXvIlGPCe6OVBfRBKWvpN
mFBUUcxFl42HWple+F5hOGMoXViRcJMNwxUGeM99XKOLM0ubUzNWaATbJ8WIK0hspnND59AFz/E+
a8alORorakdTsbGciSbhlOdTMFPpWyxF/HnplU7CblvrhMOwLfTOlWYN3rajbtwlLaCgzn+km/4C
v498VoTyKgwHz8kqQhOMdaO5O5mYyoILYIL8O0WwHA4LgfpRlitPmHHNQmnp1fqBquIkn5XH6GnZ
fdVjv9BQj9dLEw0UjjAKxsYqRkVqpwkO9f7AoVgqzCrVqudxhD3NP/2Rk67REKblmrWO5Kmjz2wu
AjG5LkcPqW3mR6wGd6P40gFzE8xhRrW0iiO8ygyjngGnbWwRwzdbTfTz5+jgFyhfdtBOvf71D53Z
v1qTTz991uZdZD/Yt/+lX3qTf3w80DurdxZMWpcYx3tBlr7TVE0x9TvBy/MlPdvM/9EI8bYO6ubh
8V//kNGlaDLHRG3qyZg+//gtzlLv9ceGNQlPdYODHxgiPi8YpG9m6Gdz8Mdfb/NIq0H9x7/z7gts
H5IgnZTqZXBfv5sCNKymrE5H4L8yEd+N881EKHsIGTlTm68TwWnkm4kwtT1NR24kkw18/hCm8vc+
00TQ1L3jHEjanqFpmmSCI3/5vJsDFoOla2RJYF8/f14W3yeaA5lQ+y8+ET9fCOKehqwMUC7M3OfP
u0kw1T1VNlFeiUgDpw8ar8+1EADJk0Ta7WHQ9nQeecS4YMGmDymx9w8DOSckIpOy/HN9eTJYE6Jw
t29v7aEjlVD3vfvWyFIVFZ4lXWUvk/IJ90JZ+l4B+ZMXwk+Xv6QivhVVAKSctqfP+1vPJICCtFgY
r9vk59sDyKbuvAfoexoWz7KC1dwHe4Ch7E1dExOQ/GWOPt0eYMC5lCc7hN0eBHkPPh6+EW+z8F1w
IO1p8MvBk0Ahff58ut3gNTjY9aGQpT2Z/CSWDx8+FKZM0h1OM92wn28GsKjYcRlI4p7KGx8UNZYy
r/f5m7cBW4IqsgZUVPfPn883CZMWe8dJkBVU3zzwADxfvuV3+6K5NxlA0aT1Okefbl+k00ve9c0o
WXsqj8DUlvHhJPByEE1I5a/x4dTc/bnCA3YqcdeXA50mUJ6JgieO8LfPgbbHI4AbBT1Zz59PtwQ4
vegvtwSil/eYfT16/nhg/Hl8IO2JEtaSpOPff3uTXcCYGvhfnrRPdCrgcnE2IGLZcQuQjD2e/YlN
8N1Xt/YoTExvh9d1z48/17JXqAi/XNTfv/GyDo+MLj8AZx89+/TLQHwgl/B2fv50q59l8Jwp2HUi
eP7JA9B3RLXj+fPDauAhwIH1NVHw+TZBepqkXbcBXoccgpEnGO83QdPYswx2WUhzL5//xSvgL2wZ
XzNr2JTHD8+Jt+Cxet6+XlJKf/oLbzmnHwd4zTftP0zNtsrX9qznX5yax1+GfvzaTP7vd3vkcyro
mx++pYa+/eevX/DHP/3hRb39z1XwWG7Le394/rrD62VOdMV//QPZiY8cZV1uHx4r/11e7Dkd9PsF
/esf7y73m63wD8evqvdY86nx7O3PfNhR//XA8UfD2oG/Ld+GmSb8JWex69WutuWwTbffDvyaD9h5
5CDZ3oPE+XCmaX6muLvrnzjYJknz239tk/y/fzvcVj51gbdBn5ckCVq21F3/yuG2TMlcR+8nCe+X
X3BXD1mn8XcDP58+dr3oo21U+duH7vExf5uB5ymZeizf/sffX4zH2wd/+PgZejk37Hr5pw8Bl/92
odOVv+Ypdx143Tw09/5jWQ7vBsc4Rnr7H39/WtZNGm7v3sZ5vuqX4HnXq95swy367e27SsakgfsF
y/s8iKLgnQ8DupEpIt31oi+2SRD/drJ9aN7GmmbkNaDedfDLukZJ+MEm/hq37Tr+1WNV/2Y/pt42
fnf1L3HArqMfb9nM2bDq93zc1/PmrqMvm5DR35V8via3dh47e/dUTuPq8i/Yynkrf5WCngT32R13
d7+KoSJU384/aVQoML9g1f+nbNKfv57Q+UvP4rpdp+uPXU6+xkV/L9IASZr/nLC84+DO9iPR7rf3
gjmavIx/wc2YZMHTrf5udFS+U7P+zvdgm07z9DbQ82uQTDSD/4JN7s+wf7vehcfYD368cvUXPHE/
lV5zXydeyS94H/4p1WTH2Zn5/raug+oHbsrvOexdF8/zewYExver8/eD8a5/4YBXwU/Hp3qw6/gX
jzxa3vcx/u/5nV3H/6uIkB3v9cf70d9pIvjDC/novPlVs/DjKfRNlPHRP3t/xJ5+4z5+3Jb//h8A
AAD//w==</cx:binary>
              </cx:geoCache>
            </cx:geography>
          </cx:layoutPr>
          <cx:valueColors>
            <cx:minColor>
              <a:schemeClr val="bg2">
                <a:lumMod val="50000"/>
              </a:schemeClr>
            </cx:minColor>
            <cx:midColor>
              <a:schemeClr val="accent2">
                <a:lumMod val="60000"/>
                <a:lumOff val="40000"/>
              </a:schemeClr>
            </cx:midColor>
            <cx:maxColor>
              <a:schemeClr val="accent1">
                <a:lumMod val="75000"/>
              </a:schemeClr>
            </cx:maxColor>
          </cx:valueColors>
          <cx:valueColorPositions count="3"/>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Sales Breakup % by Segment </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Breakup % by Segment </a:t>
          </a:r>
        </a:p>
      </cx:txPr>
    </cx:title>
    <cx:plotArea>
      <cx:plotAreaRegion>
        <cx:series layoutId="treemap" uniqueId="{BA98E951-2FB2-43B6-A9EF-0AB058D85835}">
          <cx:tx>
            <cx:txData>
              <cx:f>_xlchart.v1.10</cx:f>
              <cx:v>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withinLinear" id="14">
  <a:schemeClr val="accent1"/>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by Muskaan'!$H$135"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ctrlProps/ctrlProp4.xml><?xml version="1.0" encoding="utf-8"?>
<formControlPr xmlns="http://schemas.microsoft.com/office/spreadsheetml/2009/9/main" objectType="Radio" firstButton="1" fmlaLink="$H$135"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chart" Target="../charts/chart5.xml"/><Relationship Id="rId18" Type="http://schemas.openxmlformats.org/officeDocument/2006/relationships/chart" Target="../charts/chart10.xml"/><Relationship Id="rId26" Type="http://schemas.openxmlformats.org/officeDocument/2006/relationships/chart" Target="../charts/chart18.xml"/><Relationship Id="rId3" Type="http://schemas.openxmlformats.org/officeDocument/2006/relationships/image" Target="../media/image2.png"/><Relationship Id="rId21" Type="http://schemas.openxmlformats.org/officeDocument/2006/relationships/chart" Target="../charts/chart13.xml"/><Relationship Id="rId7" Type="http://schemas.openxmlformats.org/officeDocument/2006/relationships/image" Target="../media/image6.png"/><Relationship Id="rId12" Type="http://schemas.openxmlformats.org/officeDocument/2006/relationships/chart" Target="../charts/chart4.xml"/><Relationship Id="rId17" Type="http://schemas.openxmlformats.org/officeDocument/2006/relationships/chart" Target="../charts/chart9.xml"/><Relationship Id="rId25" Type="http://schemas.openxmlformats.org/officeDocument/2006/relationships/chart" Target="../charts/chart17.xml"/><Relationship Id="rId2" Type="http://schemas.openxmlformats.org/officeDocument/2006/relationships/image" Target="../media/image1.gif"/><Relationship Id="rId16" Type="http://schemas.openxmlformats.org/officeDocument/2006/relationships/chart" Target="../charts/chart8.xml"/><Relationship Id="rId20" Type="http://schemas.openxmlformats.org/officeDocument/2006/relationships/chart" Target="../charts/chart12.xml"/><Relationship Id="rId29" Type="http://schemas.openxmlformats.org/officeDocument/2006/relationships/image" Target="../media/image8.png"/><Relationship Id="rId1" Type="http://schemas.openxmlformats.org/officeDocument/2006/relationships/chart" Target="../charts/chart1.xml"/><Relationship Id="rId6" Type="http://schemas.openxmlformats.org/officeDocument/2006/relationships/image" Target="../media/image5.png"/><Relationship Id="rId11" Type="http://schemas.microsoft.com/office/2014/relationships/chartEx" Target="../charts/chartEx2.xml"/><Relationship Id="rId24" Type="http://schemas.openxmlformats.org/officeDocument/2006/relationships/chart" Target="../charts/chart16.xml"/><Relationship Id="rId5" Type="http://schemas.openxmlformats.org/officeDocument/2006/relationships/image" Target="../media/image4.gif"/><Relationship Id="rId15" Type="http://schemas.openxmlformats.org/officeDocument/2006/relationships/chart" Target="../charts/chart7.xml"/><Relationship Id="rId23" Type="http://schemas.openxmlformats.org/officeDocument/2006/relationships/chart" Target="../charts/chart15.xml"/><Relationship Id="rId28" Type="http://schemas.openxmlformats.org/officeDocument/2006/relationships/image" Target="../media/image7.gif"/><Relationship Id="rId10" Type="http://schemas.openxmlformats.org/officeDocument/2006/relationships/chart" Target="../charts/chart3.xml"/><Relationship Id="rId19" Type="http://schemas.openxmlformats.org/officeDocument/2006/relationships/chart" Target="../charts/chart11.xml"/><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chart" Target="../charts/chart6.xml"/><Relationship Id="rId22" Type="http://schemas.openxmlformats.org/officeDocument/2006/relationships/chart" Target="../charts/chart14.xml"/><Relationship Id="rId27" Type="http://schemas.openxmlformats.org/officeDocument/2006/relationships/chart" Target="../charts/chart19.xml"/><Relationship Id="rId30"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image" Target="../media/image9.png"/><Relationship Id="rId3" Type="http://schemas.microsoft.com/office/2014/relationships/chartEx" Target="../charts/chartEx3.xml"/><Relationship Id="rId7" Type="http://schemas.openxmlformats.org/officeDocument/2006/relationships/chart" Target="../charts/chart26.xml"/><Relationship Id="rId12" Type="http://schemas.openxmlformats.org/officeDocument/2006/relationships/chart" Target="../charts/chart30.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5.xml"/><Relationship Id="rId11" Type="http://schemas.openxmlformats.org/officeDocument/2006/relationships/chart" Target="../charts/chart29.xml"/><Relationship Id="rId5" Type="http://schemas.openxmlformats.org/officeDocument/2006/relationships/chart" Target="../charts/chart24.xml"/><Relationship Id="rId10" Type="http://schemas.openxmlformats.org/officeDocument/2006/relationships/chart" Target="../charts/chart28.xml"/><Relationship Id="rId4" Type="http://schemas.openxmlformats.org/officeDocument/2006/relationships/chart" Target="../charts/chart23.xml"/><Relationship Id="rId9"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image" Target="../media/image11.png"/><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11.png"/><Relationship Id="rId5" Type="http://schemas.openxmlformats.org/officeDocument/2006/relationships/chart" Target="../charts/chart48.xml"/><Relationship Id="rId4"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0</xdr:col>
      <xdr:colOff>216754</xdr:colOff>
      <xdr:row>94</xdr:row>
      <xdr:rowOff>155120</xdr:rowOff>
    </xdr:from>
    <xdr:to>
      <xdr:col>29</xdr:col>
      <xdr:colOff>69272</xdr:colOff>
      <xdr:row>108</xdr:row>
      <xdr:rowOff>0</xdr:rowOff>
    </xdr:to>
    <xdr:sp macro="" textlink="">
      <xdr:nvSpPr>
        <xdr:cNvPr id="5256" name="Rectangle: Rounded Corners 5255">
          <a:extLst>
            <a:ext uri="{FF2B5EF4-FFF2-40B4-BE49-F238E27FC236}">
              <a16:creationId xmlns:a16="http://schemas.microsoft.com/office/drawing/2014/main" id="{B662CD66-34B2-4204-A5DC-B90825FA4803}"/>
            </a:ext>
          </a:extLst>
        </xdr:cNvPr>
        <xdr:cNvSpPr/>
      </xdr:nvSpPr>
      <xdr:spPr>
        <a:xfrm>
          <a:off x="216754" y="16919120"/>
          <a:ext cx="17400930" cy="2511880"/>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349623</xdr:colOff>
      <xdr:row>95</xdr:row>
      <xdr:rowOff>54429</xdr:rowOff>
    </xdr:from>
    <xdr:to>
      <xdr:col>10</xdr:col>
      <xdr:colOff>56030</xdr:colOff>
      <xdr:row>107</xdr:row>
      <xdr:rowOff>11206</xdr:rowOff>
    </xdr:to>
    <xdr:sp macro="" textlink="">
      <xdr:nvSpPr>
        <xdr:cNvPr id="5259" name="Rectangle: Rounded Corners 5258">
          <a:extLst>
            <a:ext uri="{FF2B5EF4-FFF2-40B4-BE49-F238E27FC236}">
              <a16:creationId xmlns:a16="http://schemas.microsoft.com/office/drawing/2014/main" id="{2FD265D7-3E4B-49C6-A609-0F73F7F1C35E}"/>
            </a:ext>
          </a:extLst>
        </xdr:cNvPr>
        <xdr:cNvSpPr/>
      </xdr:nvSpPr>
      <xdr:spPr>
        <a:xfrm>
          <a:off x="349623" y="17961429"/>
          <a:ext cx="5829621" cy="2242777"/>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253254</xdr:colOff>
      <xdr:row>95</xdr:row>
      <xdr:rowOff>50923</xdr:rowOff>
    </xdr:from>
    <xdr:to>
      <xdr:col>18</xdr:col>
      <xdr:colOff>291354</xdr:colOff>
      <xdr:row>106</xdr:row>
      <xdr:rowOff>179295</xdr:rowOff>
    </xdr:to>
    <xdr:sp macro="" textlink="">
      <xdr:nvSpPr>
        <xdr:cNvPr id="5258" name="Rectangle: Rounded Corners 5257">
          <a:extLst>
            <a:ext uri="{FF2B5EF4-FFF2-40B4-BE49-F238E27FC236}">
              <a16:creationId xmlns:a16="http://schemas.microsoft.com/office/drawing/2014/main" id="{06570DB3-E336-417B-815F-F11BF08FEE51}"/>
            </a:ext>
          </a:extLst>
        </xdr:cNvPr>
        <xdr:cNvSpPr/>
      </xdr:nvSpPr>
      <xdr:spPr>
        <a:xfrm>
          <a:off x="6304430" y="17005423"/>
          <a:ext cx="4879042" cy="2223872"/>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18</xdr:col>
      <xdr:colOff>437029</xdr:colOff>
      <xdr:row>95</xdr:row>
      <xdr:rowOff>68036</xdr:rowOff>
    </xdr:from>
    <xdr:to>
      <xdr:col>28</xdr:col>
      <xdr:colOff>447216</xdr:colOff>
      <xdr:row>107</xdr:row>
      <xdr:rowOff>22412</xdr:rowOff>
    </xdr:to>
    <xdr:sp macro="" textlink="">
      <xdr:nvSpPr>
        <xdr:cNvPr id="5257" name="Rectangle: Rounded Corners 5256">
          <a:extLst>
            <a:ext uri="{FF2B5EF4-FFF2-40B4-BE49-F238E27FC236}">
              <a16:creationId xmlns:a16="http://schemas.microsoft.com/office/drawing/2014/main" id="{954F4A9A-C734-46E1-8C89-AA593242C247}"/>
            </a:ext>
          </a:extLst>
        </xdr:cNvPr>
        <xdr:cNvSpPr/>
      </xdr:nvSpPr>
      <xdr:spPr>
        <a:xfrm>
          <a:off x="11458815" y="17975036"/>
          <a:ext cx="6133401" cy="2240376"/>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408215</xdr:colOff>
      <xdr:row>81</xdr:row>
      <xdr:rowOff>84362</xdr:rowOff>
    </xdr:from>
    <xdr:to>
      <xdr:col>29</xdr:col>
      <xdr:colOff>40822</xdr:colOff>
      <xdr:row>93</xdr:row>
      <xdr:rowOff>95250</xdr:rowOff>
    </xdr:to>
    <xdr:sp macro="" textlink="">
      <xdr:nvSpPr>
        <xdr:cNvPr id="5254" name="Rectangle: Rounded Corners 5253">
          <a:extLst>
            <a:ext uri="{FF2B5EF4-FFF2-40B4-BE49-F238E27FC236}">
              <a16:creationId xmlns:a16="http://schemas.microsoft.com/office/drawing/2014/main" id="{3BA8DAE7-5DBC-4D8A-BF7F-0AF5CAAC47FE}"/>
            </a:ext>
          </a:extLst>
        </xdr:cNvPr>
        <xdr:cNvSpPr/>
      </xdr:nvSpPr>
      <xdr:spPr>
        <a:xfrm>
          <a:off x="10817679" y="14371862"/>
          <a:ext cx="6980464" cy="2296888"/>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571499</xdr:colOff>
      <xdr:row>82</xdr:row>
      <xdr:rowOff>29936</xdr:rowOff>
    </xdr:from>
    <xdr:to>
      <xdr:col>28</xdr:col>
      <xdr:colOff>481852</xdr:colOff>
      <xdr:row>92</xdr:row>
      <xdr:rowOff>134471</xdr:rowOff>
    </xdr:to>
    <xdr:sp macro="" textlink="">
      <xdr:nvSpPr>
        <xdr:cNvPr id="5255" name="Rectangle: Rounded Corners 5254">
          <a:extLst>
            <a:ext uri="{FF2B5EF4-FFF2-40B4-BE49-F238E27FC236}">
              <a16:creationId xmlns:a16="http://schemas.microsoft.com/office/drawing/2014/main" id="{DAFFBDEB-3A1C-4BE9-A5D7-BE74467239E8}"/>
            </a:ext>
          </a:extLst>
        </xdr:cNvPr>
        <xdr:cNvSpPr/>
      </xdr:nvSpPr>
      <xdr:spPr>
        <a:xfrm>
          <a:off x="10858499" y="14507936"/>
          <a:ext cx="6566647" cy="2009535"/>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268461</xdr:colOff>
      <xdr:row>81</xdr:row>
      <xdr:rowOff>43542</xdr:rowOff>
    </xdr:from>
    <xdr:to>
      <xdr:col>17</xdr:col>
      <xdr:colOff>231322</xdr:colOff>
      <xdr:row>93</xdr:row>
      <xdr:rowOff>81643</xdr:rowOff>
    </xdr:to>
    <xdr:sp macro="" textlink="">
      <xdr:nvSpPr>
        <xdr:cNvPr id="5252" name="Rectangle: Rounded Corners 5251">
          <a:extLst>
            <a:ext uri="{FF2B5EF4-FFF2-40B4-BE49-F238E27FC236}">
              <a16:creationId xmlns:a16="http://schemas.microsoft.com/office/drawing/2014/main" id="{98ED0FC9-24D0-4E6E-A4AC-9A9C15874627}"/>
            </a:ext>
          </a:extLst>
        </xdr:cNvPr>
        <xdr:cNvSpPr/>
      </xdr:nvSpPr>
      <xdr:spPr>
        <a:xfrm>
          <a:off x="268461" y="14331042"/>
          <a:ext cx="10372325" cy="2324101"/>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294417</xdr:colOff>
      <xdr:row>82</xdr:row>
      <xdr:rowOff>36411</xdr:rowOff>
    </xdr:from>
    <xdr:to>
      <xdr:col>16</xdr:col>
      <xdr:colOff>582706</xdr:colOff>
      <xdr:row>92</xdr:row>
      <xdr:rowOff>43463</xdr:rowOff>
    </xdr:to>
    <xdr:sp macro="" textlink="">
      <xdr:nvSpPr>
        <xdr:cNvPr id="5253" name="Rectangle: Rounded Corners 5252">
          <a:extLst>
            <a:ext uri="{FF2B5EF4-FFF2-40B4-BE49-F238E27FC236}">
              <a16:creationId xmlns:a16="http://schemas.microsoft.com/office/drawing/2014/main" id="{00DC23B1-B6F3-44E1-B2AF-D1F414351675}"/>
            </a:ext>
          </a:extLst>
        </xdr:cNvPr>
        <xdr:cNvSpPr/>
      </xdr:nvSpPr>
      <xdr:spPr>
        <a:xfrm>
          <a:off x="5135358" y="14514411"/>
          <a:ext cx="5129230" cy="1912052"/>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322486</xdr:colOff>
      <xdr:row>66</xdr:row>
      <xdr:rowOff>40821</xdr:rowOff>
    </xdr:from>
    <xdr:to>
      <xdr:col>14</xdr:col>
      <xdr:colOff>111578</xdr:colOff>
      <xdr:row>80</xdr:row>
      <xdr:rowOff>163286</xdr:rowOff>
    </xdr:to>
    <xdr:sp macro="" textlink="">
      <xdr:nvSpPr>
        <xdr:cNvPr id="5248" name="Rectangle: Rounded Corners 5247">
          <a:extLst>
            <a:ext uri="{FF2B5EF4-FFF2-40B4-BE49-F238E27FC236}">
              <a16:creationId xmlns:a16="http://schemas.microsoft.com/office/drawing/2014/main" id="{ACB9E3E5-237A-48BE-B6BC-EC8F56223363}"/>
            </a:ext>
          </a:extLst>
        </xdr:cNvPr>
        <xdr:cNvSpPr/>
      </xdr:nvSpPr>
      <xdr:spPr>
        <a:xfrm>
          <a:off x="322486" y="12518571"/>
          <a:ext cx="8361592" cy="2789465"/>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461945</xdr:colOff>
      <xdr:row>82</xdr:row>
      <xdr:rowOff>20162</xdr:rowOff>
    </xdr:from>
    <xdr:to>
      <xdr:col>8</xdr:col>
      <xdr:colOff>112059</xdr:colOff>
      <xdr:row>92</xdr:row>
      <xdr:rowOff>27214</xdr:rowOff>
    </xdr:to>
    <xdr:sp macro="" textlink="">
      <xdr:nvSpPr>
        <xdr:cNvPr id="5251" name="Rectangle: Rounded Corners 5250">
          <a:extLst>
            <a:ext uri="{FF2B5EF4-FFF2-40B4-BE49-F238E27FC236}">
              <a16:creationId xmlns:a16="http://schemas.microsoft.com/office/drawing/2014/main" id="{E87AF5D0-1B59-4430-8054-0AE28E315D7C}"/>
            </a:ext>
          </a:extLst>
        </xdr:cNvPr>
        <xdr:cNvSpPr/>
      </xdr:nvSpPr>
      <xdr:spPr>
        <a:xfrm>
          <a:off x="461945" y="14498162"/>
          <a:ext cx="4491055" cy="1912052"/>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462643</xdr:colOff>
      <xdr:row>67</xdr:row>
      <xdr:rowOff>13607</xdr:rowOff>
    </xdr:from>
    <xdr:to>
      <xdr:col>7</xdr:col>
      <xdr:colOff>165686</xdr:colOff>
      <xdr:row>79</xdr:row>
      <xdr:rowOff>176892</xdr:rowOff>
    </xdr:to>
    <xdr:sp macro="" textlink="">
      <xdr:nvSpPr>
        <xdr:cNvPr id="5249" name="Rectangle: Rounded Corners 5248">
          <a:extLst>
            <a:ext uri="{FF2B5EF4-FFF2-40B4-BE49-F238E27FC236}">
              <a16:creationId xmlns:a16="http://schemas.microsoft.com/office/drawing/2014/main" id="{A2D4604E-230A-4376-8C13-EF63D16AB314}"/>
            </a:ext>
          </a:extLst>
        </xdr:cNvPr>
        <xdr:cNvSpPr/>
      </xdr:nvSpPr>
      <xdr:spPr>
        <a:xfrm>
          <a:off x="462643" y="12681857"/>
          <a:ext cx="3989293" cy="2449285"/>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302559</xdr:colOff>
      <xdr:row>67</xdr:row>
      <xdr:rowOff>13607</xdr:rowOff>
    </xdr:from>
    <xdr:to>
      <xdr:col>13</xdr:col>
      <xdr:colOff>561976</xdr:colOff>
      <xdr:row>79</xdr:row>
      <xdr:rowOff>163286</xdr:rowOff>
    </xdr:to>
    <xdr:sp macro="" textlink="">
      <xdr:nvSpPr>
        <xdr:cNvPr id="5250" name="Rectangle: Rounded Corners 5249">
          <a:extLst>
            <a:ext uri="{FF2B5EF4-FFF2-40B4-BE49-F238E27FC236}">
              <a16:creationId xmlns:a16="http://schemas.microsoft.com/office/drawing/2014/main" id="{F8EBFF78-2BD6-48A0-A72E-664C805FF2BD}"/>
            </a:ext>
          </a:extLst>
        </xdr:cNvPr>
        <xdr:cNvSpPr/>
      </xdr:nvSpPr>
      <xdr:spPr>
        <a:xfrm>
          <a:off x="4588809" y="12681857"/>
          <a:ext cx="3933346" cy="2435679"/>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244929</xdr:colOff>
      <xdr:row>46</xdr:row>
      <xdr:rowOff>81641</xdr:rowOff>
    </xdr:from>
    <xdr:to>
      <xdr:col>29</xdr:col>
      <xdr:colOff>54429</xdr:colOff>
      <xdr:row>80</xdr:row>
      <xdr:rowOff>122464</xdr:rowOff>
    </xdr:to>
    <xdr:sp macro="" textlink="">
      <xdr:nvSpPr>
        <xdr:cNvPr id="5244" name="Rectangle: Rounded Corners 5243">
          <a:extLst>
            <a:ext uri="{FF2B5EF4-FFF2-40B4-BE49-F238E27FC236}">
              <a16:creationId xmlns:a16="http://schemas.microsoft.com/office/drawing/2014/main" id="{6C10828B-6275-463F-8FBE-144A13435D58}"/>
            </a:ext>
          </a:extLst>
        </xdr:cNvPr>
        <xdr:cNvSpPr/>
      </xdr:nvSpPr>
      <xdr:spPr>
        <a:xfrm>
          <a:off x="8817429" y="7701641"/>
          <a:ext cx="8994321" cy="6517823"/>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467445</xdr:colOff>
      <xdr:row>63</xdr:row>
      <xdr:rowOff>95250</xdr:rowOff>
    </xdr:from>
    <xdr:to>
      <xdr:col>28</xdr:col>
      <xdr:colOff>517071</xdr:colOff>
      <xdr:row>79</xdr:row>
      <xdr:rowOff>129669</xdr:rowOff>
    </xdr:to>
    <xdr:sp macro="" textlink="">
      <xdr:nvSpPr>
        <xdr:cNvPr id="5247" name="Rectangle: Rounded Corners 5246">
          <a:extLst>
            <a:ext uri="{FF2B5EF4-FFF2-40B4-BE49-F238E27FC236}">
              <a16:creationId xmlns:a16="http://schemas.microsoft.com/office/drawing/2014/main" id="{DB24C1BF-247C-4D48-892E-E54E6E22A7F9}"/>
            </a:ext>
          </a:extLst>
        </xdr:cNvPr>
        <xdr:cNvSpPr/>
      </xdr:nvSpPr>
      <xdr:spPr>
        <a:xfrm>
          <a:off x="9039945" y="10953750"/>
          <a:ext cx="8622126" cy="3082419"/>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21</xdr:col>
      <xdr:colOff>47625</xdr:colOff>
      <xdr:row>46</xdr:row>
      <xdr:rowOff>150637</xdr:rowOff>
    </xdr:from>
    <xdr:to>
      <xdr:col>28</xdr:col>
      <xdr:colOff>542925</xdr:colOff>
      <xdr:row>62</xdr:row>
      <xdr:rowOff>44824</xdr:rowOff>
    </xdr:to>
    <xdr:sp macro="" textlink="">
      <xdr:nvSpPr>
        <xdr:cNvPr id="5246" name="Rectangle: Rounded Corners 5245">
          <a:extLst>
            <a:ext uri="{FF2B5EF4-FFF2-40B4-BE49-F238E27FC236}">
              <a16:creationId xmlns:a16="http://schemas.microsoft.com/office/drawing/2014/main" id="{D7B9870D-4D21-4354-919B-37E534CBC60E}"/>
            </a:ext>
          </a:extLst>
        </xdr:cNvPr>
        <xdr:cNvSpPr/>
      </xdr:nvSpPr>
      <xdr:spPr>
        <a:xfrm>
          <a:off x="12755096" y="7770637"/>
          <a:ext cx="4731123" cy="2942187"/>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371476</xdr:colOff>
      <xdr:row>46</xdr:row>
      <xdr:rowOff>180974</xdr:rowOff>
    </xdr:from>
    <xdr:to>
      <xdr:col>20</xdr:col>
      <xdr:colOff>514350</xdr:colOff>
      <xdr:row>62</xdr:row>
      <xdr:rowOff>67235</xdr:rowOff>
    </xdr:to>
    <xdr:sp macro="" textlink="">
      <xdr:nvSpPr>
        <xdr:cNvPr id="5245" name="Rectangle: Rounded Corners 5244">
          <a:extLst>
            <a:ext uri="{FF2B5EF4-FFF2-40B4-BE49-F238E27FC236}">
              <a16:creationId xmlns:a16="http://schemas.microsoft.com/office/drawing/2014/main" id="{A9E057F7-F090-4B9D-AF09-1A40788ABEAB}"/>
            </a:ext>
          </a:extLst>
        </xdr:cNvPr>
        <xdr:cNvSpPr/>
      </xdr:nvSpPr>
      <xdr:spPr>
        <a:xfrm>
          <a:off x="8843123" y="7800974"/>
          <a:ext cx="3773580" cy="2934261"/>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a:p>
          <a:pPr algn="l"/>
          <a:endParaRPr lang="en-IN" sz="1100" kern="1200"/>
        </a:p>
      </xdr:txBody>
    </xdr:sp>
    <xdr:clientData/>
  </xdr:twoCellAnchor>
  <xdr:twoCellAnchor>
    <xdr:from>
      <xdr:col>0</xdr:col>
      <xdr:colOff>306158</xdr:colOff>
      <xdr:row>46</xdr:row>
      <xdr:rowOff>24491</xdr:rowOff>
    </xdr:from>
    <xdr:to>
      <xdr:col>14</xdr:col>
      <xdr:colOff>95250</xdr:colOff>
      <xdr:row>65</xdr:row>
      <xdr:rowOff>19050</xdr:rowOff>
    </xdr:to>
    <xdr:sp macro="" textlink="">
      <xdr:nvSpPr>
        <xdr:cNvPr id="5223" name="Rectangle: Rounded Corners 5222">
          <a:extLst>
            <a:ext uri="{FF2B5EF4-FFF2-40B4-BE49-F238E27FC236}">
              <a16:creationId xmlns:a16="http://schemas.microsoft.com/office/drawing/2014/main" id="{8AE1AADE-2AF9-4A81-9E3F-2615B4DF5C3F}"/>
            </a:ext>
          </a:extLst>
        </xdr:cNvPr>
        <xdr:cNvSpPr/>
      </xdr:nvSpPr>
      <xdr:spPr>
        <a:xfrm>
          <a:off x="306158" y="7644491"/>
          <a:ext cx="8323492" cy="3614059"/>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338419</xdr:colOff>
      <xdr:row>46</xdr:row>
      <xdr:rowOff>147917</xdr:rowOff>
    </xdr:from>
    <xdr:to>
      <xdr:col>13</xdr:col>
      <xdr:colOff>557493</xdr:colOff>
      <xdr:row>64</xdr:row>
      <xdr:rowOff>85725</xdr:rowOff>
    </xdr:to>
    <xdr:sp macro="" textlink="">
      <xdr:nvSpPr>
        <xdr:cNvPr id="5243" name="Rectangle: Rounded Corners 5242">
          <a:extLst>
            <a:ext uri="{FF2B5EF4-FFF2-40B4-BE49-F238E27FC236}">
              <a16:creationId xmlns:a16="http://schemas.microsoft.com/office/drawing/2014/main" id="{1863BA08-6A25-41A8-866C-927A24E6E2CB}"/>
            </a:ext>
          </a:extLst>
        </xdr:cNvPr>
        <xdr:cNvSpPr/>
      </xdr:nvSpPr>
      <xdr:spPr>
        <a:xfrm>
          <a:off x="4605619" y="7767917"/>
          <a:ext cx="3876674" cy="3366808"/>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447676</xdr:colOff>
      <xdr:row>46</xdr:row>
      <xdr:rowOff>142874</xdr:rowOff>
    </xdr:from>
    <xdr:to>
      <xdr:col>7</xdr:col>
      <xdr:colOff>257176</xdr:colOff>
      <xdr:row>55</xdr:row>
      <xdr:rowOff>47625</xdr:rowOff>
    </xdr:to>
    <xdr:sp macro="" textlink="">
      <xdr:nvSpPr>
        <xdr:cNvPr id="5241" name="Rectangle: Rounded Corners 5240">
          <a:extLst>
            <a:ext uri="{FF2B5EF4-FFF2-40B4-BE49-F238E27FC236}">
              <a16:creationId xmlns:a16="http://schemas.microsoft.com/office/drawing/2014/main" id="{BBE61448-1A8B-4B01-93F9-AE5736A02432}"/>
            </a:ext>
          </a:extLst>
        </xdr:cNvPr>
        <xdr:cNvSpPr/>
      </xdr:nvSpPr>
      <xdr:spPr>
        <a:xfrm>
          <a:off x="447676" y="7762874"/>
          <a:ext cx="4076700" cy="1619251"/>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419101</xdr:colOff>
      <xdr:row>55</xdr:row>
      <xdr:rowOff>152399</xdr:rowOff>
    </xdr:from>
    <xdr:to>
      <xdr:col>7</xdr:col>
      <xdr:colOff>228601</xdr:colOff>
      <xdr:row>64</xdr:row>
      <xdr:rowOff>57150</xdr:rowOff>
    </xdr:to>
    <xdr:sp macro="" textlink="">
      <xdr:nvSpPr>
        <xdr:cNvPr id="5242" name="Rectangle: Rounded Corners 5241">
          <a:extLst>
            <a:ext uri="{FF2B5EF4-FFF2-40B4-BE49-F238E27FC236}">
              <a16:creationId xmlns:a16="http://schemas.microsoft.com/office/drawing/2014/main" id="{D7F4E599-2D2F-4A28-9F58-D86F5C279112}"/>
            </a:ext>
          </a:extLst>
        </xdr:cNvPr>
        <xdr:cNvSpPr/>
      </xdr:nvSpPr>
      <xdr:spPr>
        <a:xfrm>
          <a:off x="419101" y="9486899"/>
          <a:ext cx="4076700" cy="1619251"/>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289830</xdr:colOff>
      <xdr:row>18</xdr:row>
      <xdr:rowOff>8163</xdr:rowOff>
    </xdr:from>
    <xdr:to>
      <xdr:col>20</xdr:col>
      <xdr:colOff>204107</xdr:colOff>
      <xdr:row>44</xdr:row>
      <xdr:rowOff>108857</xdr:rowOff>
    </xdr:to>
    <xdr:sp macro="" textlink="">
      <xdr:nvSpPr>
        <xdr:cNvPr id="5191" name="Rectangle: Rounded Corners 5190">
          <a:extLst>
            <a:ext uri="{FF2B5EF4-FFF2-40B4-BE49-F238E27FC236}">
              <a16:creationId xmlns:a16="http://schemas.microsoft.com/office/drawing/2014/main" id="{3152D6F1-EDCB-4AEE-90A3-9521315462BC}"/>
            </a:ext>
          </a:extLst>
        </xdr:cNvPr>
        <xdr:cNvSpPr/>
      </xdr:nvSpPr>
      <xdr:spPr>
        <a:xfrm>
          <a:off x="289830" y="2484663"/>
          <a:ext cx="12160706" cy="5053694"/>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149678</xdr:colOff>
      <xdr:row>31</xdr:row>
      <xdr:rowOff>149679</xdr:rowOff>
    </xdr:from>
    <xdr:to>
      <xdr:col>19</xdr:col>
      <xdr:colOff>547007</xdr:colOff>
      <xdr:row>44</xdr:row>
      <xdr:rowOff>16329</xdr:rowOff>
    </xdr:to>
    <xdr:sp macro="" textlink="">
      <xdr:nvSpPr>
        <xdr:cNvPr id="5137" name="Rectangle: Rounded Corners 5136">
          <a:extLst>
            <a:ext uri="{FF2B5EF4-FFF2-40B4-BE49-F238E27FC236}">
              <a16:creationId xmlns:a16="http://schemas.microsoft.com/office/drawing/2014/main" id="{7DE698CC-DAA2-4620-9C42-906DB15938D5}"/>
            </a:ext>
          </a:extLst>
        </xdr:cNvPr>
        <xdr:cNvSpPr/>
      </xdr:nvSpPr>
      <xdr:spPr>
        <a:xfrm>
          <a:off x="6885214" y="5102679"/>
          <a:ext cx="5295900" cy="2343150"/>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20</xdr:col>
      <xdr:colOff>283646</xdr:colOff>
      <xdr:row>17</xdr:row>
      <xdr:rowOff>190004</xdr:rowOff>
    </xdr:from>
    <xdr:to>
      <xdr:col>29</xdr:col>
      <xdr:colOff>27215</xdr:colOff>
      <xdr:row>44</xdr:row>
      <xdr:rowOff>122464</xdr:rowOff>
    </xdr:to>
    <xdr:sp macro="" textlink="">
      <xdr:nvSpPr>
        <xdr:cNvPr id="5136" name="Rectangle: Rounded Corners 5135">
          <a:extLst>
            <a:ext uri="{FF2B5EF4-FFF2-40B4-BE49-F238E27FC236}">
              <a16:creationId xmlns:a16="http://schemas.microsoft.com/office/drawing/2014/main" id="{5445B977-89EC-40E5-82FD-1E0E1E6EFD61}"/>
            </a:ext>
          </a:extLst>
        </xdr:cNvPr>
        <xdr:cNvSpPr/>
      </xdr:nvSpPr>
      <xdr:spPr>
        <a:xfrm>
          <a:off x="12530075" y="3428504"/>
          <a:ext cx="5254461" cy="5075960"/>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163285</xdr:colOff>
      <xdr:row>19</xdr:row>
      <xdr:rowOff>27215</xdr:rowOff>
    </xdr:from>
    <xdr:to>
      <xdr:col>19</xdr:col>
      <xdr:colOff>503464</xdr:colOff>
      <xdr:row>31</xdr:row>
      <xdr:rowOff>27214</xdr:rowOff>
    </xdr:to>
    <xdr:sp macro="" textlink="">
      <xdr:nvSpPr>
        <xdr:cNvPr id="5135" name="Rectangle: Rounded Corners 5134">
          <a:extLst>
            <a:ext uri="{FF2B5EF4-FFF2-40B4-BE49-F238E27FC236}">
              <a16:creationId xmlns:a16="http://schemas.microsoft.com/office/drawing/2014/main" id="{9BBE37B1-8322-4913-9B9F-17C001A05402}"/>
            </a:ext>
          </a:extLst>
        </xdr:cNvPr>
        <xdr:cNvSpPr/>
      </xdr:nvSpPr>
      <xdr:spPr>
        <a:xfrm>
          <a:off x="6898821" y="2694215"/>
          <a:ext cx="5238750" cy="2285999"/>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421821</xdr:colOff>
      <xdr:row>47</xdr:row>
      <xdr:rowOff>95251</xdr:rowOff>
    </xdr:from>
    <xdr:to>
      <xdr:col>20</xdr:col>
      <xdr:colOff>561975</xdr:colOff>
      <xdr:row>62</xdr:row>
      <xdr:rowOff>133351</xdr:rowOff>
    </xdr:to>
    <xdr:graphicFrame macro="">
      <xdr:nvGraphicFramePr>
        <xdr:cNvPr id="5193" name="Chart 5192">
          <a:extLst>
            <a:ext uri="{FF2B5EF4-FFF2-40B4-BE49-F238E27FC236}">
              <a16:creationId xmlns:a16="http://schemas.microsoft.com/office/drawing/2014/main" id="{306AE99E-B0A1-46ED-85E1-E2877CD34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450155</xdr:colOff>
      <xdr:row>18</xdr:row>
      <xdr:rowOff>182015</xdr:rowOff>
    </xdr:from>
    <xdr:to>
      <xdr:col>10</xdr:col>
      <xdr:colOff>601997</xdr:colOff>
      <xdr:row>32</xdr:row>
      <xdr:rowOff>81642</xdr:rowOff>
    </xdr:to>
    <xdr:sp macro="" textlink="">
      <xdr:nvSpPr>
        <xdr:cNvPr id="5192" name="Rectangle: Rounded Corners 5191">
          <a:extLst>
            <a:ext uri="{FF2B5EF4-FFF2-40B4-BE49-F238E27FC236}">
              <a16:creationId xmlns:a16="http://schemas.microsoft.com/office/drawing/2014/main" id="{0A0E9C5D-ADF0-4AC0-A4F6-640284A638AB}"/>
            </a:ext>
          </a:extLst>
        </xdr:cNvPr>
        <xdr:cNvSpPr/>
      </xdr:nvSpPr>
      <xdr:spPr>
        <a:xfrm>
          <a:off x="450155" y="2658515"/>
          <a:ext cx="6275056" cy="2566627"/>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504825</xdr:colOff>
      <xdr:row>5</xdr:row>
      <xdr:rowOff>114299</xdr:rowOff>
    </xdr:from>
    <xdr:to>
      <xdr:col>13</xdr:col>
      <xdr:colOff>503625</xdr:colOff>
      <xdr:row>16</xdr:row>
      <xdr:rowOff>124799</xdr:rowOff>
    </xdr:to>
    <xdr:sp macro="" textlink="">
      <xdr:nvSpPr>
        <xdr:cNvPr id="2" name="Rectangle: Rounded Corners 1">
          <a:extLst>
            <a:ext uri="{FF2B5EF4-FFF2-40B4-BE49-F238E27FC236}">
              <a16:creationId xmlns:a16="http://schemas.microsoft.com/office/drawing/2014/main" id="{1817577C-12F4-41C4-A7B2-987EE7870408}"/>
            </a:ext>
          </a:extLst>
        </xdr:cNvPr>
        <xdr:cNvSpPr/>
      </xdr:nvSpPr>
      <xdr:spPr>
        <a:xfrm>
          <a:off x="504825" y="114299"/>
          <a:ext cx="7923600" cy="2106000"/>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95250</xdr:colOff>
      <xdr:row>7</xdr:row>
      <xdr:rowOff>161924</xdr:rowOff>
    </xdr:from>
    <xdr:to>
      <xdr:col>2</xdr:col>
      <xdr:colOff>114450</xdr:colOff>
      <xdr:row>15</xdr:row>
      <xdr:rowOff>171524</xdr:rowOff>
    </xdr:to>
    <xdr:sp macro="" textlink="">
      <xdr:nvSpPr>
        <xdr:cNvPr id="3" name="Rectangle: Rounded Corners 2">
          <a:extLst>
            <a:ext uri="{FF2B5EF4-FFF2-40B4-BE49-F238E27FC236}">
              <a16:creationId xmlns:a16="http://schemas.microsoft.com/office/drawing/2014/main" id="{1D71E718-CBD3-47B0-886F-19429D5CB020}"/>
            </a:ext>
          </a:extLst>
        </xdr:cNvPr>
        <xdr:cNvSpPr/>
      </xdr:nvSpPr>
      <xdr:spPr>
        <a:xfrm>
          <a:off x="95250" y="542924"/>
          <a:ext cx="1238400" cy="1533600"/>
        </a:xfrm>
        <a:prstGeom prst="roundRect">
          <a:avLst>
            <a:gd name="adj" fmla="val 15099"/>
          </a:avLst>
        </a:prstGeom>
        <a:solidFill>
          <a:srgbClr val="00808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472440</xdr:colOff>
      <xdr:row>7</xdr:row>
      <xdr:rowOff>161924</xdr:rowOff>
    </xdr:from>
    <xdr:to>
      <xdr:col>4</xdr:col>
      <xdr:colOff>491640</xdr:colOff>
      <xdr:row>15</xdr:row>
      <xdr:rowOff>171524</xdr:rowOff>
    </xdr:to>
    <xdr:sp macro="" textlink="">
      <xdr:nvSpPr>
        <xdr:cNvPr id="4" name="Rectangle: Rounded Corners 3">
          <a:extLst>
            <a:ext uri="{FF2B5EF4-FFF2-40B4-BE49-F238E27FC236}">
              <a16:creationId xmlns:a16="http://schemas.microsoft.com/office/drawing/2014/main" id="{9C017BF5-7E73-4775-969A-3FB1CA91E72C}"/>
            </a:ext>
          </a:extLst>
        </xdr:cNvPr>
        <xdr:cNvSpPr/>
      </xdr:nvSpPr>
      <xdr:spPr>
        <a:xfrm>
          <a:off x="1691640" y="542924"/>
          <a:ext cx="1238400" cy="1533600"/>
        </a:xfrm>
        <a:prstGeom prst="roundRect">
          <a:avLst>
            <a:gd name="adj" fmla="val 1509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240030</xdr:colOff>
      <xdr:row>7</xdr:row>
      <xdr:rowOff>161924</xdr:rowOff>
    </xdr:from>
    <xdr:to>
      <xdr:col>7</xdr:col>
      <xdr:colOff>259230</xdr:colOff>
      <xdr:row>15</xdr:row>
      <xdr:rowOff>171524</xdr:rowOff>
    </xdr:to>
    <xdr:sp macro="" textlink="">
      <xdr:nvSpPr>
        <xdr:cNvPr id="5" name="Rectangle: Rounded Corners 4">
          <a:extLst>
            <a:ext uri="{FF2B5EF4-FFF2-40B4-BE49-F238E27FC236}">
              <a16:creationId xmlns:a16="http://schemas.microsoft.com/office/drawing/2014/main" id="{AE4BDA35-4B82-4884-9FEE-CF09C06EDBB5}"/>
            </a:ext>
          </a:extLst>
        </xdr:cNvPr>
        <xdr:cNvSpPr/>
      </xdr:nvSpPr>
      <xdr:spPr>
        <a:xfrm>
          <a:off x="3288030" y="542924"/>
          <a:ext cx="1238400" cy="1533600"/>
        </a:xfrm>
        <a:prstGeom prst="roundRect">
          <a:avLst>
            <a:gd name="adj" fmla="val 1509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7620</xdr:colOff>
      <xdr:row>7</xdr:row>
      <xdr:rowOff>161924</xdr:rowOff>
    </xdr:from>
    <xdr:to>
      <xdr:col>10</xdr:col>
      <xdr:colOff>26820</xdr:colOff>
      <xdr:row>15</xdr:row>
      <xdr:rowOff>171524</xdr:rowOff>
    </xdr:to>
    <xdr:sp macro="" textlink="">
      <xdr:nvSpPr>
        <xdr:cNvPr id="6" name="Rectangle: Rounded Corners 5">
          <a:extLst>
            <a:ext uri="{FF2B5EF4-FFF2-40B4-BE49-F238E27FC236}">
              <a16:creationId xmlns:a16="http://schemas.microsoft.com/office/drawing/2014/main" id="{A223C765-C6AE-44D4-9954-03BA967BB3E0}"/>
            </a:ext>
          </a:extLst>
        </xdr:cNvPr>
        <xdr:cNvSpPr/>
      </xdr:nvSpPr>
      <xdr:spPr>
        <a:xfrm>
          <a:off x="4884420" y="542924"/>
          <a:ext cx="1238400" cy="1533600"/>
        </a:xfrm>
        <a:prstGeom prst="roundRect">
          <a:avLst>
            <a:gd name="adj" fmla="val 1509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384810</xdr:colOff>
      <xdr:row>7</xdr:row>
      <xdr:rowOff>161924</xdr:rowOff>
    </xdr:from>
    <xdr:to>
      <xdr:col>12</xdr:col>
      <xdr:colOff>404010</xdr:colOff>
      <xdr:row>15</xdr:row>
      <xdr:rowOff>171524</xdr:rowOff>
    </xdr:to>
    <xdr:sp macro="" textlink="">
      <xdr:nvSpPr>
        <xdr:cNvPr id="7" name="Rectangle: Rounded Corners 6">
          <a:extLst>
            <a:ext uri="{FF2B5EF4-FFF2-40B4-BE49-F238E27FC236}">
              <a16:creationId xmlns:a16="http://schemas.microsoft.com/office/drawing/2014/main" id="{5ABAF19B-1CD3-434A-9F14-BF2CFA75DFA3}"/>
            </a:ext>
          </a:extLst>
        </xdr:cNvPr>
        <xdr:cNvSpPr/>
      </xdr:nvSpPr>
      <xdr:spPr>
        <a:xfrm>
          <a:off x="6480810" y="542924"/>
          <a:ext cx="1238400" cy="1533600"/>
        </a:xfrm>
        <a:prstGeom prst="roundRect">
          <a:avLst>
            <a:gd name="adj" fmla="val 15099"/>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152400</xdr:colOff>
      <xdr:row>7</xdr:row>
      <xdr:rowOff>161924</xdr:rowOff>
    </xdr:from>
    <xdr:to>
      <xdr:col>15</xdr:col>
      <xdr:colOff>171600</xdr:colOff>
      <xdr:row>15</xdr:row>
      <xdr:rowOff>171524</xdr:rowOff>
    </xdr:to>
    <xdr:sp macro="" textlink="">
      <xdr:nvSpPr>
        <xdr:cNvPr id="8" name="Rectangle: Rounded Corners 7">
          <a:extLst>
            <a:ext uri="{FF2B5EF4-FFF2-40B4-BE49-F238E27FC236}">
              <a16:creationId xmlns:a16="http://schemas.microsoft.com/office/drawing/2014/main" id="{30893F92-7F9A-4A93-8F50-AB697F4B3D8F}"/>
            </a:ext>
          </a:extLst>
        </xdr:cNvPr>
        <xdr:cNvSpPr/>
      </xdr:nvSpPr>
      <xdr:spPr>
        <a:xfrm>
          <a:off x="8077200" y="542924"/>
          <a:ext cx="1238400" cy="1533600"/>
        </a:xfrm>
        <a:prstGeom prst="roundRect">
          <a:avLst>
            <a:gd name="adj" fmla="val 15099"/>
          </a:avLst>
        </a:prstGeom>
        <a:solidFill>
          <a:srgbClr val="00808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209550</xdr:colOff>
      <xdr:row>6</xdr:row>
      <xdr:rowOff>66675</xdr:rowOff>
    </xdr:from>
    <xdr:to>
      <xdr:col>4</xdr:col>
      <xdr:colOff>95250</xdr:colOff>
      <xdr:row>9</xdr:row>
      <xdr:rowOff>0</xdr:rowOff>
    </xdr:to>
    <xdr:sp macro="" textlink="">
      <xdr:nvSpPr>
        <xdr:cNvPr id="9" name="Oval 8">
          <a:extLst>
            <a:ext uri="{FF2B5EF4-FFF2-40B4-BE49-F238E27FC236}">
              <a16:creationId xmlns:a16="http://schemas.microsoft.com/office/drawing/2014/main" id="{715CBE4C-6D05-493B-8601-3E1FF3C05822}"/>
            </a:ext>
          </a:extLst>
        </xdr:cNvPr>
        <xdr:cNvSpPr/>
      </xdr:nvSpPr>
      <xdr:spPr>
        <a:xfrm>
          <a:off x="2038350" y="257175"/>
          <a:ext cx="495300" cy="504825"/>
        </a:xfrm>
        <a:prstGeom prst="ellipse">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600075</xdr:colOff>
      <xdr:row>6</xdr:row>
      <xdr:rowOff>66675</xdr:rowOff>
    </xdr:from>
    <xdr:to>
      <xdr:col>6</xdr:col>
      <xdr:colOff>485775</xdr:colOff>
      <xdr:row>9</xdr:row>
      <xdr:rowOff>0</xdr:rowOff>
    </xdr:to>
    <xdr:sp macro="" textlink="">
      <xdr:nvSpPr>
        <xdr:cNvPr id="10" name="Oval 9">
          <a:extLst>
            <a:ext uri="{FF2B5EF4-FFF2-40B4-BE49-F238E27FC236}">
              <a16:creationId xmlns:a16="http://schemas.microsoft.com/office/drawing/2014/main" id="{85E00059-34FA-47A2-8A39-795AC02D9673}"/>
            </a:ext>
          </a:extLst>
        </xdr:cNvPr>
        <xdr:cNvSpPr/>
      </xdr:nvSpPr>
      <xdr:spPr>
        <a:xfrm>
          <a:off x="3648075" y="257175"/>
          <a:ext cx="495300" cy="504825"/>
        </a:xfrm>
        <a:prstGeom prst="ellipse">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361950</xdr:colOff>
      <xdr:row>6</xdr:row>
      <xdr:rowOff>66675</xdr:rowOff>
    </xdr:from>
    <xdr:to>
      <xdr:col>9</xdr:col>
      <xdr:colOff>247650</xdr:colOff>
      <xdr:row>9</xdr:row>
      <xdr:rowOff>0</xdr:rowOff>
    </xdr:to>
    <xdr:sp macro="" textlink="">
      <xdr:nvSpPr>
        <xdr:cNvPr id="11" name="Oval 10">
          <a:extLst>
            <a:ext uri="{FF2B5EF4-FFF2-40B4-BE49-F238E27FC236}">
              <a16:creationId xmlns:a16="http://schemas.microsoft.com/office/drawing/2014/main" id="{8F4FEB3F-F451-4505-92E3-6C53EF32A36D}"/>
            </a:ext>
          </a:extLst>
        </xdr:cNvPr>
        <xdr:cNvSpPr/>
      </xdr:nvSpPr>
      <xdr:spPr>
        <a:xfrm>
          <a:off x="5238750" y="257175"/>
          <a:ext cx="495300" cy="504825"/>
        </a:xfrm>
        <a:prstGeom prst="ellipse">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133350</xdr:colOff>
      <xdr:row>6</xdr:row>
      <xdr:rowOff>47625</xdr:rowOff>
    </xdr:from>
    <xdr:to>
      <xdr:col>12</xdr:col>
      <xdr:colOff>19050</xdr:colOff>
      <xdr:row>8</xdr:row>
      <xdr:rowOff>171450</xdr:rowOff>
    </xdr:to>
    <xdr:sp macro="" textlink="">
      <xdr:nvSpPr>
        <xdr:cNvPr id="12" name="Oval 11">
          <a:extLst>
            <a:ext uri="{FF2B5EF4-FFF2-40B4-BE49-F238E27FC236}">
              <a16:creationId xmlns:a16="http://schemas.microsoft.com/office/drawing/2014/main" id="{9C735BDA-84E8-4502-9650-C0612913D3C0}"/>
            </a:ext>
          </a:extLst>
        </xdr:cNvPr>
        <xdr:cNvSpPr/>
      </xdr:nvSpPr>
      <xdr:spPr>
        <a:xfrm>
          <a:off x="6838950" y="238125"/>
          <a:ext cx="495300" cy="504825"/>
        </a:xfrm>
        <a:prstGeom prst="ellipse">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314324</xdr:colOff>
      <xdr:row>12</xdr:row>
      <xdr:rowOff>171450</xdr:rowOff>
    </xdr:from>
    <xdr:to>
      <xdr:col>2</xdr:col>
      <xdr:colOff>361949</xdr:colOff>
      <xdr:row>16</xdr:row>
      <xdr:rowOff>47625</xdr:rowOff>
    </xdr:to>
    <xdr:sp macro="" textlink="">
      <xdr:nvSpPr>
        <xdr:cNvPr id="13" name="Oval 12">
          <a:extLst>
            <a:ext uri="{FF2B5EF4-FFF2-40B4-BE49-F238E27FC236}">
              <a16:creationId xmlns:a16="http://schemas.microsoft.com/office/drawing/2014/main" id="{6540645A-83AE-4481-A44D-BB95D4E687A5}"/>
            </a:ext>
          </a:extLst>
        </xdr:cNvPr>
        <xdr:cNvSpPr/>
      </xdr:nvSpPr>
      <xdr:spPr>
        <a:xfrm>
          <a:off x="923924" y="1504950"/>
          <a:ext cx="657225" cy="6381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523874</xdr:colOff>
      <xdr:row>13</xdr:row>
      <xdr:rowOff>9525</xdr:rowOff>
    </xdr:from>
    <xdr:to>
      <xdr:col>13</xdr:col>
      <xdr:colOff>571499</xdr:colOff>
      <xdr:row>16</xdr:row>
      <xdr:rowOff>76200</xdr:rowOff>
    </xdr:to>
    <xdr:sp macro="" textlink="">
      <xdr:nvSpPr>
        <xdr:cNvPr id="14" name="Oval 13">
          <a:extLst>
            <a:ext uri="{FF2B5EF4-FFF2-40B4-BE49-F238E27FC236}">
              <a16:creationId xmlns:a16="http://schemas.microsoft.com/office/drawing/2014/main" id="{8E326F7F-A0C2-42D8-A28E-A04360FCD2F4}"/>
            </a:ext>
          </a:extLst>
        </xdr:cNvPr>
        <xdr:cNvSpPr/>
      </xdr:nvSpPr>
      <xdr:spPr>
        <a:xfrm>
          <a:off x="7839074" y="1533525"/>
          <a:ext cx="657225" cy="6381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1</xdr:col>
      <xdr:colOff>409576</xdr:colOff>
      <xdr:row>13</xdr:row>
      <xdr:rowOff>57150</xdr:rowOff>
    </xdr:from>
    <xdr:to>
      <xdr:col>2</xdr:col>
      <xdr:colOff>285752</xdr:colOff>
      <xdr:row>15</xdr:row>
      <xdr:rowOff>161925</xdr:rowOff>
    </xdr:to>
    <xdr:pic>
      <xdr:nvPicPr>
        <xdr:cNvPr id="15" name="Picture 14">
          <a:extLst>
            <a:ext uri="{FF2B5EF4-FFF2-40B4-BE49-F238E27FC236}">
              <a16:creationId xmlns:a16="http://schemas.microsoft.com/office/drawing/2014/main" id="{D894371F-0D18-4878-A8B2-61404806A2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6" y="1581150"/>
          <a:ext cx="485775" cy="485775"/>
        </a:xfrm>
        <a:prstGeom prst="rect">
          <a:avLst/>
        </a:prstGeom>
      </xdr:spPr>
    </xdr:pic>
    <xdr:clientData/>
  </xdr:twoCellAnchor>
  <xdr:twoCellAnchor editAs="oneCell">
    <xdr:from>
      <xdr:col>3</xdr:col>
      <xdr:colOff>257176</xdr:colOff>
      <xdr:row>6</xdr:row>
      <xdr:rowOff>133351</xdr:rowOff>
    </xdr:from>
    <xdr:to>
      <xdr:col>4</xdr:col>
      <xdr:colOff>9664</xdr:colOff>
      <xdr:row>8</xdr:row>
      <xdr:rowOff>114301</xdr:rowOff>
    </xdr:to>
    <xdr:pic>
      <xdr:nvPicPr>
        <xdr:cNvPr id="16" name="Picture 15">
          <a:extLst>
            <a:ext uri="{FF2B5EF4-FFF2-40B4-BE49-F238E27FC236}">
              <a16:creationId xmlns:a16="http://schemas.microsoft.com/office/drawing/2014/main" id="{4BCF6562-806B-464F-9FC7-00FF0CBF4DDF}"/>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085976" y="323851"/>
          <a:ext cx="362088" cy="361950"/>
        </a:xfrm>
        <a:prstGeom prst="rect">
          <a:avLst/>
        </a:prstGeom>
      </xdr:spPr>
    </xdr:pic>
    <xdr:clientData/>
  </xdr:twoCellAnchor>
  <xdr:twoCellAnchor editAs="oneCell">
    <xdr:from>
      <xdr:col>6</xdr:col>
      <xdr:colOff>38101</xdr:colOff>
      <xdr:row>6</xdr:row>
      <xdr:rowOff>135996</xdr:rowOff>
    </xdr:from>
    <xdr:to>
      <xdr:col>6</xdr:col>
      <xdr:colOff>381000</xdr:colOff>
      <xdr:row>8</xdr:row>
      <xdr:rowOff>97895</xdr:rowOff>
    </xdr:to>
    <xdr:pic>
      <xdr:nvPicPr>
        <xdr:cNvPr id="17" name="Picture 16">
          <a:extLst>
            <a:ext uri="{FF2B5EF4-FFF2-40B4-BE49-F238E27FC236}">
              <a16:creationId xmlns:a16="http://schemas.microsoft.com/office/drawing/2014/main" id="{F310457D-B485-47CF-97CB-5CFEA9306AF7}"/>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3695701" y="326496"/>
          <a:ext cx="342899" cy="342899"/>
        </a:xfrm>
        <a:prstGeom prst="rect">
          <a:avLst/>
        </a:prstGeom>
      </xdr:spPr>
    </xdr:pic>
    <xdr:clientData/>
  </xdr:twoCellAnchor>
  <xdr:twoCellAnchor editAs="oneCell">
    <xdr:from>
      <xdr:col>13</xdr:col>
      <xdr:colOff>30688</xdr:colOff>
      <xdr:row>13</xdr:row>
      <xdr:rowOff>145456</xdr:rowOff>
    </xdr:from>
    <xdr:to>
      <xdr:col>13</xdr:col>
      <xdr:colOff>428625</xdr:colOff>
      <xdr:row>15</xdr:row>
      <xdr:rowOff>162393</xdr:rowOff>
    </xdr:to>
    <xdr:pic>
      <xdr:nvPicPr>
        <xdr:cNvPr id="18" name="Picture 17">
          <a:extLst>
            <a:ext uri="{FF2B5EF4-FFF2-40B4-BE49-F238E27FC236}">
              <a16:creationId xmlns:a16="http://schemas.microsoft.com/office/drawing/2014/main" id="{8C3DABDE-A572-4661-8A5D-8C5695CBBA5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55488" y="1669456"/>
          <a:ext cx="397937" cy="397937"/>
        </a:xfrm>
        <a:prstGeom prst="rect">
          <a:avLst/>
        </a:prstGeom>
      </xdr:spPr>
    </xdr:pic>
    <xdr:clientData/>
  </xdr:twoCellAnchor>
  <xdr:twoCellAnchor editAs="oneCell">
    <xdr:from>
      <xdr:col>8</xdr:col>
      <xdr:colOff>440475</xdr:colOff>
      <xdr:row>6</xdr:row>
      <xdr:rowOff>138320</xdr:rowOff>
    </xdr:from>
    <xdr:to>
      <xdr:col>9</xdr:col>
      <xdr:colOff>209550</xdr:colOff>
      <xdr:row>8</xdr:row>
      <xdr:rowOff>135995</xdr:rowOff>
    </xdr:to>
    <xdr:pic>
      <xdr:nvPicPr>
        <xdr:cNvPr id="19" name="Picture 18">
          <a:extLst>
            <a:ext uri="{FF2B5EF4-FFF2-40B4-BE49-F238E27FC236}">
              <a16:creationId xmlns:a16="http://schemas.microsoft.com/office/drawing/2014/main" id="{E06836D1-2D6E-45BD-AE87-02910B1DC13F}"/>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317275" y="328820"/>
          <a:ext cx="378675" cy="378675"/>
        </a:xfrm>
        <a:prstGeom prst="rect">
          <a:avLst/>
        </a:prstGeom>
      </xdr:spPr>
    </xdr:pic>
    <xdr:clientData/>
  </xdr:twoCellAnchor>
  <xdr:twoCellAnchor editAs="oneCell">
    <xdr:from>
      <xdr:col>11</xdr:col>
      <xdr:colOff>209550</xdr:colOff>
      <xdr:row>6</xdr:row>
      <xdr:rowOff>123825</xdr:rowOff>
    </xdr:from>
    <xdr:to>
      <xdr:col>11</xdr:col>
      <xdr:colOff>552450</xdr:colOff>
      <xdr:row>8</xdr:row>
      <xdr:rowOff>85725</xdr:rowOff>
    </xdr:to>
    <xdr:pic>
      <xdr:nvPicPr>
        <xdr:cNvPr id="20" name="Picture 19">
          <a:extLst>
            <a:ext uri="{FF2B5EF4-FFF2-40B4-BE49-F238E27FC236}">
              <a16:creationId xmlns:a16="http://schemas.microsoft.com/office/drawing/2014/main" id="{13D1FD5B-76D3-4C6D-AB56-EB1D33CA7665}"/>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6915150" y="314325"/>
          <a:ext cx="342900" cy="342900"/>
        </a:xfrm>
        <a:prstGeom prst="rect">
          <a:avLst/>
        </a:prstGeom>
      </xdr:spPr>
    </xdr:pic>
    <xdr:clientData/>
  </xdr:twoCellAnchor>
  <xdr:twoCellAnchor>
    <xdr:from>
      <xdr:col>0</xdr:col>
      <xdr:colOff>141514</xdr:colOff>
      <xdr:row>8</xdr:row>
      <xdr:rowOff>63954</xdr:rowOff>
    </xdr:from>
    <xdr:to>
      <xdr:col>2</xdr:col>
      <xdr:colOff>0</xdr:colOff>
      <xdr:row>12</xdr:row>
      <xdr:rowOff>81643</xdr:rowOff>
    </xdr:to>
    <xdr:sp macro="" textlink="">
      <xdr:nvSpPr>
        <xdr:cNvPr id="21" name="TextBox 20">
          <a:extLst>
            <a:ext uri="{FF2B5EF4-FFF2-40B4-BE49-F238E27FC236}">
              <a16:creationId xmlns:a16="http://schemas.microsoft.com/office/drawing/2014/main" id="{518D358F-A701-4923-893B-FCC43E36AD6A}"/>
            </a:ext>
          </a:extLst>
        </xdr:cNvPr>
        <xdr:cNvSpPr txBox="1"/>
      </xdr:nvSpPr>
      <xdr:spPr>
        <a:xfrm>
          <a:off x="141514" y="1206954"/>
          <a:ext cx="1083129" cy="779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800" b="1" kern="1200">
              <a:solidFill>
                <a:schemeClr val="bg2"/>
              </a:solidFill>
              <a:latin typeface="+mn-lt"/>
              <a:ea typeface="+mn-ea"/>
              <a:cs typeface="+mn-cs"/>
            </a:rPr>
            <a:t>Total Unit Sold</a:t>
          </a:r>
        </a:p>
      </xdr:txBody>
    </xdr:sp>
    <xdr:clientData/>
  </xdr:twoCellAnchor>
  <xdr:twoCellAnchor>
    <xdr:from>
      <xdr:col>2</xdr:col>
      <xdr:colOff>261256</xdr:colOff>
      <xdr:row>9</xdr:row>
      <xdr:rowOff>115660</xdr:rowOff>
    </xdr:from>
    <xdr:to>
      <xdr:col>5</xdr:col>
      <xdr:colOff>122464</xdr:colOff>
      <xdr:row>13</xdr:row>
      <xdr:rowOff>163285</xdr:rowOff>
    </xdr:to>
    <xdr:sp macro="" textlink="">
      <xdr:nvSpPr>
        <xdr:cNvPr id="22" name="TextBox 21">
          <a:extLst>
            <a:ext uri="{FF2B5EF4-FFF2-40B4-BE49-F238E27FC236}">
              <a16:creationId xmlns:a16="http://schemas.microsoft.com/office/drawing/2014/main" id="{AF50A70B-5AF7-4C47-B39A-D6901907BA8C}"/>
            </a:ext>
          </a:extLst>
        </xdr:cNvPr>
        <xdr:cNvSpPr txBox="1"/>
      </xdr:nvSpPr>
      <xdr:spPr>
        <a:xfrm>
          <a:off x="1485899" y="1449160"/>
          <a:ext cx="1698172"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800" b="1" kern="1200">
              <a:solidFill>
                <a:sysClr val="windowText" lastClr="000000"/>
              </a:solidFill>
              <a:latin typeface="Times New Roman" panose="02020603050405020304" pitchFamily="18" charset="0"/>
              <a:ea typeface="+mn-ea"/>
              <a:cs typeface="Times New Roman" panose="02020603050405020304" pitchFamily="18" charset="0"/>
            </a:rPr>
            <a:t>Total Gross</a:t>
          </a:r>
        </a:p>
        <a:p>
          <a:pPr marL="0" indent="0" algn="ctr"/>
          <a:r>
            <a:rPr lang="en-IN" sz="1800" b="1" kern="1200" baseline="0">
              <a:solidFill>
                <a:sysClr val="windowText" lastClr="000000"/>
              </a:solidFill>
              <a:latin typeface="Times New Roman" panose="02020603050405020304" pitchFamily="18" charset="0"/>
              <a:ea typeface="+mn-ea"/>
              <a:cs typeface="Times New Roman" panose="02020603050405020304" pitchFamily="18" charset="0"/>
            </a:rPr>
            <a:t> Sales</a:t>
          </a:r>
          <a:endParaRPr lang="en-IN" sz="1800" b="1" kern="1200">
            <a:solidFill>
              <a:sysClr val="windowText" lastClr="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68036</xdr:colOff>
      <xdr:row>9</xdr:row>
      <xdr:rowOff>142875</xdr:rowOff>
    </xdr:from>
    <xdr:to>
      <xdr:col>7</xdr:col>
      <xdr:colOff>336347</xdr:colOff>
      <xdr:row>11</xdr:row>
      <xdr:rowOff>161925</xdr:rowOff>
    </xdr:to>
    <xdr:sp macro="" textlink="">
      <xdr:nvSpPr>
        <xdr:cNvPr id="23" name="TextBox 22">
          <a:extLst>
            <a:ext uri="{FF2B5EF4-FFF2-40B4-BE49-F238E27FC236}">
              <a16:creationId xmlns:a16="http://schemas.microsoft.com/office/drawing/2014/main" id="{095B00F4-FBF2-45A8-9018-4EAB4B1B7774}"/>
            </a:ext>
          </a:extLst>
        </xdr:cNvPr>
        <xdr:cNvSpPr txBox="1"/>
      </xdr:nvSpPr>
      <xdr:spPr>
        <a:xfrm>
          <a:off x="3129643" y="1476375"/>
          <a:ext cx="149295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800" b="1" kern="1200">
              <a:solidFill>
                <a:sysClr val="windowText" lastClr="000000"/>
              </a:solidFill>
              <a:latin typeface="Times New Roman" panose="02020603050405020304" pitchFamily="18" charset="0"/>
              <a:ea typeface="+mn-ea"/>
              <a:cs typeface="Times New Roman" panose="02020603050405020304" pitchFamily="18" charset="0"/>
            </a:rPr>
            <a:t>Total COGS</a:t>
          </a:r>
        </a:p>
      </xdr:txBody>
    </xdr:sp>
    <xdr:clientData/>
  </xdr:twoCellAnchor>
  <xdr:twoCellAnchor>
    <xdr:from>
      <xdr:col>7</xdr:col>
      <xdr:colOff>444953</xdr:colOff>
      <xdr:row>9</xdr:row>
      <xdr:rowOff>183696</xdr:rowOff>
    </xdr:from>
    <xdr:to>
      <xdr:col>10</xdr:col>
      <xdr:colOff>108857</xdr:colOff>
      <xdr:row>12</xdr:row>
      <xdr:rowOff>12246</xdr:rowOff>
    </xdr:to>
    <xdr:sp macro="" textlink="">
      <xdr:nvSpPr>
        <xdr:cNvPr id="24" name="TextBox 23">
          <a:extLst>
            <a:ext uri="{FF2B5EF4-FFF2-40B4-BE49-F238E27FC236}">
              <a16:creationId xmlns:a16="http://schemas.microsoft.com/office/drawing/2014/main" id="{A8E089B1-DE0D-4D28-8645-1EEF3D16714D}"/>
            </a:ext>
          </a:extLst>
        </xdr:cNvPr>
        <xdr:cNvSpPr txBox="1"/>
      </xdr:nvSpPr>
      <xdr:spPr>
        <a:xfrm>
          <a:off x="4731203" y="1898196"/>
          <a:ext cx="1500868"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800" b="1" kern="1200">
              <a:solidFill>
                <a:sysClr val="windowText" lastClr="000000"/>
              </a:solidFill>
              <a:latin typeface="Times New Roman" panose="02020603050405020304" pitchFamily="18" charset="0"/>
              <a:ea typeface="+mn-ea"/>
              <a:cs typeface="Times New Roman" panose="02020603050405020304" pitchFamily="18" charset="0"/>
            </a:rPr>
            <a:t>Total Profit</a:t>
          </a:r>
        </a:p>
      </xdr:txBody>
    </xdr:sp>
    <xdr:clientData/>
  </xdr:twoCellAnchor>
  <xdr:twoCellAnchor>
    <xdr:from>
      <xdr:col>10</xdr:col>
      <xdr:colOff>243566</xdr:colOff>
      <xdr:row>9</xdr:row>
      <xdr:rowOff>156481</xdr:rowOff>
    </xdr:from>
    <xdr:to>
      <xdr:col>12</xdr:col>
      <xdr:colOff>525573</xdr:colOff>
      <xdr:row>13</xdr:row>
      <xdr:rowOff>136070</xdr:rowOff>
    </xdr:to>
    <xdr:sp macro="" textlink="">
      <xdr:nvSpPr>
        <xdr:cNvPr id="25" name="TextBox 24">
          <a:extLst>
            <a:ext uri="{FF2B5EF4-FFF2-40B4-BE49-F238E27FC236}">
              <a16:creationId xmlns:a16="http://schemas.microsoft.com/office/drawing/2014/main" id="{BF07D9A0-E287-44FE-9A90-DAA184107385}"/>
            </a:ext>
          </a:extLst>
        </xdr:cNvPr>
        <xdr:cNvSpPr txBox="1"/>
      </xdr:nvSpPr>
      <xdr:spPr>
        <a:xfrm>
          <a:off x="6366780" y="1489981"/>
          <a:ext cx="1506650" cy="741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800" b="1" kern="1200">
              <a:solidFill>
                <a:sysClr val="windowText" lastClr="000000"/>
              </a:solidFill>
              <a:latin typeface="Times New Roman" panose="02020603050405020304" pitchFamily="18" charset="0"/>
              <a:ea typeface="+mn-ea"/>
              <a:cs typeface="Times New Roman" panose="02020603050405020304" pitchFamily="18" charset="0"/>
            </a:rPr>
            <a:t>% Profit</a:t>
          </a:r>
        </a:p>
        <a:p>
          <a:pPr marL="0" indent="0" algn="ctr"/>
          <a:r>
            <a:rPr lang="en-IN" sz="1800" b="1" kern="1200">
              <a:solidFill>
                <a:sysClr val="windowText" lastClr="000000"/>
              </a:solidFill>
              <a:latin typeface="Times New Roman" panose="02020603050405020304" pitchFamily="18" charset="0"/>
              <a:ea typeface="+mn-ea"/>
              <a:cs typeface="Times New Roman" panose="02020603050405020304" pitchFamily="18" charset="0"/>
            </a:rPr>
            <a:t> Margin</a:t>
          </a:r>
        </a:p>
      </xdr:txBody>
    </xdr:sp>
    <xdr:clientData/>
  </xdr:twoCellAnchor>
  <xdr:twoCellAnchor>
    <xdr:from>
      <xdr:col>15</xdr:col>
      <xdr:colOff>409574</xdr:colOff>
      <xdr:row>5</xdr:row>
      <xdr:rowOff>114299</xdr:rowOff>
    </xdr:from>
    <xdr:to>
      <xdr:col>29</xdr:col>
      <xdr:colOff>40822</xdr:colOff>
      <xdr:row>16</xdr:row>
      <xdr:rowOff>124799</xdr:rowOff>
    </xdr:to>
    <xdr:sp macro="" textlink="">
      <xdr:nvSpPr>
        <xdr:cNvPr id="26" name="Rectangle: Rounded Corners 25">
          <a:extLst>
            <a:ext uri="{FF2B5EF4-FFF2-40B4-BE49-F238E27FC236}">
              <a16:creationId xmlns:a16="http://schemas.microsoft.com/office/drawing/2014/main" id="{83070BDA-2E3F-464B-B185-E5FF5E30C0C6}"/>
            </a:ext>
          </a:extLst>
        </xdr:cNvPr>
        <xdr:cNvSpPr/>
      </xdr:nvSpPr>
      <xdr:spPr>
        <a:xfrm>
          <a:off x="9594395" y="114299"/>
          <a:ext cx="8203748" cy="2106000"/>
        </a:xfrm>
        <a:prstGeom prst="roundRect">
          <a:avLst>
            <a:gd name="adj" fmla="val 58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260297</xdr:colOff>
      <xdr:row>8</xdr:row>
      <xdr:rowOff>48265</xdr:rowOff>
    </xdr:from>
    <xdr:to>
      <xdr:col>15</xdr:col>
      <xdr:colOff>130376</xdr:colOff>
      <xdr:row>11</xdr:row>
      <xdr:rowOff>176892</xdr:rowOff>
    </xdr:to>
    <xdr:sp macro="" textlink="">
      <xdr:nvSpPr>
        <xdr:cNvPr id="28" name="TextBox 27">
          <a:extLst>
            <a:ext uri="{FF2B5EF4-FFF2-40B4-BE49-F238E27FC236}">
              <a16:creationId xmlns:a16="http://schemas.microsoft.com/office/drawing/2014/main" id="{52505975-63A0-4F23-84D8-9E2DF27E9C59}"/>
            </a:ext>
          </a:extLst>
        </xdr:cNvPr>
        <xdr:cNvSpPr txBox="1"/>
      </xdr:nvSpPr>
      <xdr:spPr>
        <a:xfrm>
          <a:off x="8220476" y="1191265"/>
          <a:ext cx="1094721" cy="700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800" b="1" kern="1200">
              <a:solidFill>
                <a:schemeClr val="bg2"/>
              </a:solidFill>
              <a:latin typeface="+mn-lt"/>
              <a:ea typeface="+mn-ea"/>
              <a:cs typeface="+mn-cs"/>
            </a:rPr>
            <a:t>Total Net Sales</a:t>
          </a:r>
        </a:p>
      </xdr:txBody>
    </xdr:sp>
    <xdr:clientData/>
  </xdr:twoCellAnchor>
  <xdr:twoCellAnchor>
    <xdr:from>
      <xdr:col>2</xdr:col>
      <xdr:colOff>461843</xdr:colOff>
      <xdr:row>14</xdr:row>
      <xdr:rowOff>4082</xdr:rowOff>
    </xdr:from>
    <xdr:to>
      <xdr:col>4</xdr:col>
      <xdr:colOff>576143</xdr:colOff>
      <xdr:row>15</xdr:row>
      <xdr:rowOff>153682</xdr:rowOff>
    </xdr:to>
    <xdr:sp macro="" textlink="'Analysis by Muskaan'!B6">
      <xdr:nvSpPr>
        <xdr:cNvPr id="29" name="TextBox 28">
          <a:extLst>
            <a:ext uri="{FF2B5EF4-FFF2-40B4-BE49-F238E27FC236}">
              <a16:creationId xmlns:a16="http://schemas.microsoft.com/office/drawing/2014/main" id="{D4D60F7A-7CB9-42C7-9B49-71378741E9AA}"/>
            </a:ext>
          </a:extLst>
        </xdr:cNvPr>
        <xdr:cNvSpPr txBox="1"/>
      </xdr:nvSpPr>
      <xdr:spPr>
        <a:xfrm>
          <a:off x="1686486" y="2290082"/>
          <a:ext cx="1338943" cy="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067D601-3409-4728-AD9E-EC0493272CB5}" type="TxLink">
            <a:rPr lang="en-US" sz="1100" b="0" i="0" u="none" strike="noStrike" kern="1200">
              <a:solidFill>
                <a:sysClr val="windowText" lastClr="000000"/>
              </a:solidFill>
              <a:latin typeface="Times New Roman"/>
              <a:ea typeface="+mn-ea"/>
              <a:cs typeface="Times New Roman"/>
            </a:rPr>
            <a:pPr marL="0" indent="0" algn="ctr"/>
            <a:t>₹ 2,28,28,14,654.65</a:t>
          </a:fld>
          <a:endParaRPr lang="en-IN" sz="1100" b="1" kern="1200">
            <a:solidFill>
              <a:sysClr val="windowText" lastClr="000000"/>
            </a:solidFill>
            <a:latin typeface="+mn-lt"/>
            <a:ea typeface="+mn-ea"/>
            <a:cs typeface="+mn-cs"/>
          </a:endParaRPr>
        </a:p>
      </xdr:txBody>
    </xdr:sp>
    <xdr:clientData/>
  </xdr:twoCellAnchor>
  <xdr:twoCellAnchor>
    <xdr:from>
      <xdr:col>0</xdr:col>
      <xdr:colOff>193061</xdr:colOff>
      <xdr:row>12</xdr:row>
      <xdr:rowOff>9845</xdr:rowOff>
    </xdr:from>
    <xdr:to>
      <xdr:col>2</xdr:col>
      <xdr:colOff>67555</xdr:colOff>
      <xdr:row>13</xdr:row>
      <xdr:rowOff>129188</xdr:rowOff>
    </xdr:to>
    <xdr:sp macro="" textlink="'Analysis by Muskaan'!A6">
      <xdr:nvSpPr>
        <xdr:cNvPr id="30" name="TextBox 29">
          <a:extLst>
            <a:ext uri="{FF2B5EF4-FFF2-40B4-BE49-F238E27FC236}">
              <a16:creationId xmlns:a16="http://schemas.microsoft.com/office/drawing/2014/main" id="{4F5962C1-72AB-4397-A144-389A037C95DD}"/>
            </a:ext>
          </a:extLst>
        </xdr:cNvPr>
        <xdr:cNvSpPr txBox="1"/>
      </xdr:nvSpPr>
      <xdr:spPr>
        <a:xfrm>
          <a:off x="193061" y="1914845"/>
          <a:ext cx="1099137" cy="30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331CD06-372D-488F-8260-3FF2D530E747}" type="TxLink">
            <a:rPr lang="en-US" sz="1100" b="0" i="0" u="none" strike="noStrike" kern="1200">
              <a:solidFill>
                <a:schemeClr val="bg1"/>
              </a:solidFill>
              <a:latin typeface="Times New Roman"/>
              <a:ea typeface="+mn-ea"/>
              <a:cs typeface="Times New Roman"/>
            </a:rPr>
            <a:pPr marL="0" indent="0" algn="ctr"/>
            <a:t>112581</a:t>
          </a:fld>
          <a:endParaRPr lang="en-IN" sz="1600" b="1" kern="1200">
            <a:solidFill>
              <a:schemeClr val="bg1"/>
            </a:solidFill>
            <a:latin typeface="+mn-lt"/>
            <a:ea typeface="+mn-ea"/>
            <a:cs typeface="+mn-cs"/>
          </a:endParaRPr>
        </a:p>
      </xdr:txBody>
    </xdr:sp>
    <xdr:clientData/>
  </xdr:twoCellAnchor>
  <xdr:twoCellAnchor>
    <xdr:from>
      <xdr:col>13</xdr:col>
      <xdr:colOff>105655</xdr:colOff>
      <xdr:row>12</xdr:row>
      <xdr:rowOff>5362</xdr:rowOff>
    </xdr:from>
    <xdr:to>
      <xdr:col>15</xdr:col>
      <xdr:colOff>264778</xdr:colOff>
      <xdr:row>13</xdr:row>
      <xdr:rowOff>124705</xdr:rowOff>
    </xdr:to>
    <xdr:sp macro="" textlink="'Analysis by Muskaan'!E6">
      <xdr:nvSpPr>
        <xdr:cNvPr id="31" name="TextBox 30">
          <a:extLst>
            <a:ext uri="{FF2B5EF4-FFF2-40B4-BE49-F238E27FC236}">
              <a16:creationId xmlns:a16="http://schemas.microsoft.com/office/drawing/2014/main" id="{60AAA685-4F6A-4650-804A-D83865AE79F7}"/>
            </a:ext>
          </a:extLst>
        </xdr:cNvPr>
        <xdr:cNvSpPr txBox="1"/>
      </xdr:nvSpPr>
      <xdr:spPr>
        <a:xfrm>
          <a:off x="8065834" y="1910362"/>
          <a:ext cx="1383765" cy="30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99924BC-E4D0-4AD5-BFA6-FC9C6226A023}" type="TxLink">
            <a:rPr lang="en-US" sz="1100" b="0" i="0" u="none" strike="noStrike" kern="1200">
              <a:solidFill>
                <a:schemeClr val="bg1"/>
              </a:solidFill>
              <a:latin typeface="Times New Roman"/>
              <a:ea typeface="+mn-ea"/>
              <a:cs typeface="Times New Roman"/>
            </a:rPr>
            <a:pPr marL="0" indent="0" algn="ctr"/>
            <a:t>₹ 2,05,79,67,499.66</a:t>
          </a:fld>
          <a:endParaRPr lang="en-IN" sz="1600" b="1" kern="1200">
            <a:solidFill>
              <a:schemeClr val="bg1"/>
            </a:solidFill>
            <a:latin typeface="+mn-lt"/>
            <a:ea typeface="+mn-ea"/>
            <a:cs typeface="+mn-cs"/>
          </a:endParaRPr>
        </a:p>
      </xdr:txBody>
    </xdr:sp>
    <xdr:clientData/>
  </xdr:twoCellAnchor>
  <xdr:twoCellAnchor>
    <xdr:from>
      <xdr:col>5</xdr:col>
      <xdr:colOff>159284</xdr:colOff>
      <xdr:row>14</xdr:row>
      <xdr:rowOff>15287</xdr:rowOff>
    </xdr:from>
    <xdr:to>
      <xdr:col>7</xdr:col>
      <xdr:colOff>315606</xdr:colOff>
      <xdr:row>18</xdr:row>
      <xdr:rowOff>78601</xdr:rowOff>
    </xdr:to>
    <xdr:sp macro="" textlink="'Analysis by Muskaan'!D6">
      <xdr:nvSpPr>
        <xdr:cNvPr id="5120" name="TextBox 5119">
          <a:extLst>
            <a:ext uri="{FF2B5EF4-FFF2-40B4-BE49-F238E27FC236}">
              <a16:creationId xmlns:a16="http://schemas.microsoft.com/office/drawing/2014/main" id="{9FA5F35B-1EDB-4B02-BB80-958F0F52962F}"/>
            </a:ext>
          </a:extLst>
        </xdr:cNvPr>
        <xdr:cNvSpPr txBox="1"/>
      </xdr:nvSpPr>
      <xdr:spPr>
        <a:xfrm>
          <a:off x="3220891" y="2301287"/>
          <a:ext cx="1380965" cy="825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0307EBE-3965-44EB-939B-D4EDC5C282E5}" type="TxLink">
            <a:rPr lang="en-US" sz="1100" b="0" i="0" u="none" strike="noStrike" kern="1200">
              <a:solidFill>
                <a:srgbClr val="000000"/>
              </a:solidFill>
              <a:latin typeface="Times New Roman"/>
              <a:ea typeface="+mn-ea"/>
              <a:cs typeface="Times New Roman"/>
            </a:rPr>
            <a:pPr marL="0" indent="0" algn="ctr"/>
            <a:t>₹ 1,49,69,82,465.33</a:t>
          </a:fld>
          <a:endParaRPr lang="en-IN" sz="1100" b="1" kern="1200">
            <a:solidFill>
              <a:sysClr val="windowText" lastClr="000000"/>
            </a:solidFill>
            <a:latin typeface="+mn-lt"/>
            <a:ea typeface="+mn-ea"/>
            <a:cs typeface="+mn-cs"/>
          </a:endParaRPr>
        </a:p>
      </xdr:txBody>
    </xdr:sp>
    <xdr:clientData/>
  </xdr:twoCellAnchor>
  <xdr:twoCellAnchor>
    <xdr:from>
      <xdr:col>8</xdr:col>
      <xdr:colOff>36018</xdr:colOff>
      <xdr:row>14</xdr:row>
      <xdr:rowOff>4081</xdr:rowOff>
    </xdr:from>
    <xdr:to>
      <xdr:col>10</xdr:col>
      <xdr:colOff>58430</xdr:colOff>
      <xdr:row>17</xdr:row>
      <xdr:rowOff>162645</xdr:rowOff>
    </xdr:to>
    <xdr:sp macro="" textlink="'Analysis by Muskaan'!F6">
      <xdr:nvSpPr>
        <xdr:cNvPr id="5124" name="TextBox 5123">
          <a:extLst>
            <a:ext uri="{FF2B5EF4-FFF2-40B4-BE49-F238E27FC236}">
              <a16:creationId xmlns:a16="http://schemas.microsoft.com/office/drawing/2014/main" id="{CAF8D3E5-8152-4EF2-B70E-A2669938D577}"/>
            </a:ext>
          </a:extLst>
        </xdr:cNvPr>
        <xdr:cNvSpPr txBox="1"/>
      </xdr:nvSpPr>
      <xdr:spPr>
        <a:xfrm>
          <a:off x="4934589" y="2290081"/>
          <a:ext cx="1247055" cy="730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4445BD2-7BA5-4923-B00F-3ADF6E84CB2D}" type="TxLink">
            <a:rPr lang="en-US" sz="1100" b="0" i="0" u="none" strike="noStrike" kern="1200">
              <a:solidFill>
                <a:srgbClr val="000000"/>
              </a:solidFill>
              <a:latin typeface="Times New Roman"/>
              <a:ea typeface="+mn-ea"/>
              <a:cs typeface="Times New Roman"/>
            </a:rPr>
            <a:pPr marL="0" indent="0" algn="ctr"/>
            <a:t>₹ 56,09,85,034.34</a:t>
          </a:fld>
          <a:endParaRPr lang="en-IN" sz="1100" b="1" kern="1200">
            <a:solidFill>
              <a:sysClr val="windowText" lastClr="000000"/>
            </a:solidFill>
            <a:latin typeface="+mn-lt"/>
            <a:ea typeface="+mn-ea"/>
            <a:cs typeface="+mn-cs"/>
          </a:endParaRPr>
        </a:p>
      </xdr:txBody>
    </xdr:sp>
    <xdr:clientData/>
  </xdr:twoCellAnchor>
  <xdr:twoCellAnchor>
    <xdr:from>
      <xdr:col>10</xdr:col>
      <xdr:colOff>349783</xdr:colOff>
      <xdr:row>14</xdr:row>
      <xdr:rowOff>26493</xdr:rowOff>
    </xdr:from>
    <xdr:to>
      <xdr:col>12</xdr:col>
      <xdr:colOff>417018</xdr:colOff>
      <xdr:row>16</xdr:row>
      <xdr:rowOff>45543</xdr:rowOff>
    </xdr:to>
    <xdr:sp macro="" textlink="'Analysis by Muskaan'!H6">
      <xdr:nvSpPr>
        <xdr:cNvPr id="5125" name="TextBox 5124">
          <a:extLst>
            <a:ext uri="{FF2B5EF4-FFF2-40B4-BE49-F238E27FC236}">
              <a16:creationId xmlns:a16="http://schemas.microsoft.com/office/drawing/2014/main" id="{E28DE3D8-6844-4F80-B9FD-EA62050431A9}"/>
            </a:ext>
          </a:extLst>
        </xdr:cNvPr>
        <xdr:cNvSpPr txBox="1"/>
      </xdr:nvSpPr>
      <xdr:spPr>
        <a:xfrm>
          <a:off x="6472997" y="2312493"/>
          <a:ext cx="1291878"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F7DBA27-8A12-4D80-8988-808734EB3BAD}" type="TxLink">
            <a:rPr lang="en-US" sz="1100" b="0" i="0" u="none" strike="noStrike" kern="1200">
              <a:solidFill>
                <a:srgbClr val="000000"/>
              </a:solidFill>
              <a:latin typeface="Times New Roman"/>
              <a:ea typeface="+mn-ea"/>
              <a:cs typeface="Times New Roman"/>
            </a:rPr>
            <a:pPr marL="0" indent="0" algn="ctr"/>
            <a:t>27.26%</a:t>
          </a:fld>
          <a:endParaRPr lang="en-IN" sz="1100" b="1" kern="1200">
            <a:solidFill>
              <a:sysClr val="windowText" lastClr="000000"/>
            </a:solidFill>
            <a:latin typeface="+mn-lt"/>
            <a:ea typeface="+mn-ea"/>
            <a:cs typeface="+mn-cs"/>
          </a:endParaRPr>
        </a:p>
      </xdr:txBody>
    </xdr:sp>
    <xdr:clientData/>
  </xdr:twoCellAnchor>
  <xdr:twoCellAnchor>
    <xdr:from>
      <xdr:col>0</xdr:col>
      <xdr:colOff>463879</xdr:colOff>
      <xdr:row>46</xdr:row>
      <xdr:rowOff>85355</xdr:rowOff>
    </xdr:from>
    <xdr:to>
      <xdr:col>7</xdr:col>
      <xdr:colOff>133350</xdr:colOff>
      <xdr:row>54</xdr:row>
      <xdr:rowOff>104775</xdr:rowOff>
    </xdr:to>
    <mc:AlternateContent xmlns:mc="http://schemas.openxmlformats.org/markup-compatibility/2006">
      <mc:Choice xmlns:cx1="http://schemas.microsoft.com/office/drawing/2015/9/8/chartex" Requires="cx1">
        <xdr:graphicFrame macro="">
          <xdr:nvGraphicFramePr>
            <xdr:cNvPr id="5128" name="Chart 5127">
              <a:extLst>
                <a:ext uri="{FF2B5EF4-FFF2-40B4-BE49-F238E27FC236}">
                  <a16:creationId xmlns:a16="http://schemas.microsoft.com/office/drawing/2014/main" id="{0D9C6C16-8A0E-4A78-AE4C-69C8F1E791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63879" y="8781680"/>
              <a:ext cx="3936671" cy="1543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465191</xdr:colOff>
      <xdr:row>62</xdr:row>
      <xdr:rowOff>108929</xdr:rowOff>
    </xdr:from>
    <xdr:to>
      <xdr:col>28</xdr:col>
      <xdr:colOff>179295</xdr:colOff>
      <xdr:row>79</xdr:row>
      <xdr:rowOff>40821</xdr:rowOff>
    </xdr:to>
    <xdr:graphicFrame macro="">
      <xdr:nvGraphicFramePr>
        <xdr:cNvPr id="5173" name="Chart 5172">
          <a:extLst>
            <a:ext uri="{FF2B5EF4-FFF2-40B4-BE49-F238E27FC236}">
              <a16:creationId xmlns:a16="http://schemas.microsoft.com/office/drawing/2014/main" id="{16F00250-A9A5-47C5-BE88-DDFA53B5C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514350</xdr:colOff>
      <xdr:row>56</xdr:row>
      <xdr:rowOff>49145</xdr:rowOff>
    </xdr:from>
    <xdr:to>
      <xdr:col>7</xdr:col>
      <xdr:colOff>28575</xdr:colOff>
      <xdr:row>63</xdr:row>
      <xdr:rowOff>152400</xdr:rowOff>
    </xdr:to>
    <xdr:graphicFrame macro="">
      <xdr:nvGraphicFramePr>
        <xdr:cNvPr id="5179" name="Chart 5178">
          <a:extLst>
            <a:ext uri="{FF2B5EF4-FFF2-40B4-BE49-F238E27FC236}">
              <a16:creationId xmlns:a16="http://schemas.microsoft.com/office/drawing/2014/main" id="{8856D609-E17E-4146-971D-4437E6023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489856</xdr:colOff>
      <xdr:row>18</xdr:row>
      <xdr:rowOff>27215</xdr:rowOff>
    </xdr:from>
    <xdr:to>
      <xdr:col>28</xdr:col>
      <xdr:colOff>585106</xdr:colOff>
      <xdr:row>45</xdr:row>
      <xdr:rowOff>108857</xdr:rowOff>
    </xdr:to>
    <mc:AlternateContent xmlns:mc="http://schemas.openxmlformats.org/markup-compatibility/2006">
      <mc:Choice xmlns:cx4="http://schemas.microsoft.com/office/drawing/2016/5/10/chartex" Requires="cx4">
        <xdr:graphicFrame macro="">
          <xdr:nvGraphicFramePr>
            <xdr:cNvPr id="5182" name="Chart 5181">
              <a:extLst>
                <a:ext uri="{FF2B5EF4-FFF2-40B4-BE49-F238E27FC236}">
                  <a16:creationId xmlns:a16="http://schemas.microsoft.com/office/drawing/2014/main" id="{D2FA484C-0279-4F4D-A191-CDA2822280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681856" y="3456215"/>
              <a:ext cx="4972050" cy="52251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228848</xdr:colOff>
      <xdr:row>19</xdr:row>
      <xdr:rowOff>97725</xdr:rowOff>
    </xdr:from>
    <xdr:to>
      <xdr:col>19</xdr:col>
      <xdr:colOff>528464</xdr:colOff>
      <xdr:row>30</xdr:row>
      <xdr:rowOff>81643</xdr:rowOff>
    </xdr:to>
    <xdr:graphicFrame macro="">
      <xdr:nvGraphicFramePr>
        <xdr:cNvPr id="5183" name="Chart 5182">
          <a:extLst>
            <a:ext uri="{FF2B5EF4-FFF2-40B4-BE49-F238E27FC236}">
              <a16:creationId xmlns:a16="http://schemas.microsoft.com/office/drawing/2014/main" id="{E60C09FE-62F9-4D4C-B04D-1F610B3AD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192974</xdr:colOff>
      <xdr:row>18</xdr:row>
      <xdr:rowOff>28452</xdr:rowOff>
    </xdr:from>
    <xdr:to>
      <xdr:col>8</xdr:col>
      <xdr:colOff>472539</xdr:colOff>
      <xdr:row>31</xdr:row>
      <xdr:rowOff>184315</xdr:rowOff>
    </xdr:to>
    <xdr:graphicFrame macro="">
      <xdr:nvGraphicFramePr>
        <xdr:cNvPr id="5185" name="Chart 5184">
          <a:extLst>
            <a:ext uri="{FF2B5EF4-FFF2-40B4-BE49-F238E27FC236}">
              <a16:creationId xmlns:a16="http://schemas.microsoft.com/office/drawing/2014/main" id="{3D4AB8AD-C5C8-438A-989E-2AEFBCE21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2327</xdr:colOff>
      <xdr:row>18</xdr:row>
      <xdr:rowOff>176892</xdr:rowOff>
    </xdr:from>
    <xdr:to>
      <xdr:col>10</xdr:col>
      <xdr:colOff>394607</xdr:colOff>
      <xdr:row>31</xdr:row>
      <xdr:rowOff>190499</xdr:rowOff>
    </xdr:to>
    <xdr:graphicFrame macro="">
      <xdr:nvGraphicFramePr>
        <xdr:cNvPr id="5184" name="Chart 5183">
          <a:extLst>
            <a:ext uri="{FF2B5EF4-FFF2-40B4-BE49-F238E27FC236}">
              <a16:creationId xmlns:a16="http://schemas.microsoft.com/office/drawing/2014/main" id="{0FE83E9E-D970-442C-935A-E45948D66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285749</xdr:colOff>
      <xdr:row>32</xdr:row>
      <xdr:rowOff>136072</xdr:rowOff>
    </xdr:from>
    <xdr:to>
      <xdr:col>19</xdr:col>
      <xdr:colOff>544285</xdr:colOff>
      <xdr:row>43</xdr:row>
      <xdr:rowOff>183698</xdr:rowOff>
    </xdr:to>
    <xdr:graphicFrame macro="">
      <xdr:nvGraphicFramePr>
        <xdr:cNvPr id="5189" name="Chart 5188">
          <a:extLst>
            <a:ext uri="{FF2B5EF4-FFF2-40B4-BE49-F238E27FC236}">
              <a16:creationId xmlns:a16="http://schemas.microsoft.com/office/drawing/2014/main" id="{55F32AD1-3696-4899-97A8-D1550012F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529599</xdr:colOff>
      <xdr:row>47</xdr:row>
      <xdr:rowOff>66676</xdr:rowOff>
    </xdr:from>
    <xdr:to>
      <xdr:col>13</xdr:col>
      <xdr:colOff>503589</xdr:colOff>
      <xdr:row>64</xdr:row>
      <xdr:rowOff>74840</xdr:rowOff>
    </xdr:to>
    <xdr:graphicFrame macro="">
      <xdr:nvGraphicFramePr>
        <xdr:cNvPr id="5190" name="Chart 5189">
          <a:extLst>
            <a:ext uri="{FF2B5EF4-FFF2-40B4-BE49-F238E27FC236}">
              <a16:creationId xmlns:a16="http://schemas.microsoft.com/office/drawing/2014/main" id="{34F955FF-2EDB-4ADF-A63A-E2D7D541C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66674</xdr:colOff>
      <xdr:row>47</xdr:row>
      <xdr:rowOff>40821</xdr:rowOff>
    </xdr:from>
    <xdr:to>
      <xdr:col>29</xdr:col>
      <xdr:colOff>238125</xdr:colOff>
      <xdr:row>61</xdr:row>
      <xdr:rowOff>122464</xdr:rowOff>
    </xdr:to>
    <xdr:graphicFrame macro="">
      <xdr:nvGraphicFramePr>
        <xdr:cNvPr id="5194" name="Chart 5193">
          <a:extLst>
            <a:ext uri="{FF2B5EF4-FFF2-40B4-BE49-F238E27FC236}">
              <a16:creationId xmlns:a16="http://schemas.microsoft.com/office/drawing/2014/main" id="{5271D4E7-9A27-4795-986A-C5CBD1A8F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328071</xdr:colOff>
      <xdr:row>55</xdr:row>
      <xdr:rowOff>143607</xdr:rowOff>
    </xdr:from>
    <xdr:to>
      <xdr:col>27</xdr:col>
      <xdr:colOff>345097</xdr:colOff>
      <xdr:row>62</xdr:row>
      <xdr:rowOff>115032</xdr:rowOff>
    </xdr:to>
    <xdr:graphicFrame macro="">
      <xdr:nvGraphicFramePr>
        <xdr:cNvPr id="5195" name="Chart 5194">
          <a:extLst>
            <a:ext uri="{FF2B5EF4-FFF2-40B4-BE49-F238E27FC236}">
              <a16:creationId xmlns:a16="http://schemas.microsoft.com/office/drawing/2014/main" id="{0582E9A2-095A-4630-9052-AF5E7725C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279835</xdr:colOff>
      <xdr:row>65</xdr:row>
      <xdr:rowOff>13608</xdr:rowOff>
    </xdr:from>
    <xdr:to>
      <xdr:col>13</xdr:col>
      <xdr:colOff>513681</xdr:colOff>
      <xdr:row>82</xdr:row>
      <xdr:rowOff>40821</xdr:rowOff>
    </xdr:to>
    <xdr:graphicFrame macro="">
      <xdr:nvGraphicFramePr>
        <xdr:cNvPr id="5196" name="Chart 5195">
          <a:extLst>
            <a:ext uri="{FF2B5EF4-FFF2-40B4-BE49-F238E27FC236}">
              <a16:creationId xmlns:a16="http://schemas.microsoft.com/office/drawing/2014/main" id="{F06F6499-DB83-40DE-B219-C84FB0BFC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190500</xdr:colOff>
      <xdr:row>66</xdr:row>
      <xdr:rowOff>143492</xdr:rowOff>
    </xdr:from>
    <xdr:to>
      <xdr:col>8</xdr:col>
      <xdr:colOff>408215</xdr:colOff>
      <xdr:row>80</xdr:row>
      <xdr:rowOff>217714</xdr:rowOff>
    </xdr:to>
    <xdr:graphicFrame macro="">
      <xdr:nvGraphicFramePr>
        <xdr:cNvPr id="5197" name="Chart 5196">
          <a:extLst>
            <a:ext uri="{FF2B5EF4-FFF2-40B4-BE49-F238E27FC236}">
              <a16:creationId xmlns:a16="http://schemas.microsoft.com/office/drawing/2014/main" id="{CB10D9F1-EF52-4E68-AF52-16EDB58FA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324446</xdr:colOff>
      <xdr:row>82</xdr:row>
      <xdr:rowOff>30360</xdr:rowOff>
    </xdr:from>
    <xdr:to>
      <xdr:col>17</xdr:col>
      <xdr:colOff>83999</xdr:colOff>
      <xdr:row>92</xdr:row>
      <xdr:rowOff>150720</xdr:rowOff>
    </xdr:to>
    <xdr:graphicFrame macro="">
      <xdr:nvGraphicFramePr>
        <xdr:cNvPr id="5198" name="Chart 5197">
          <a:extLst>
            <a:ext uri="{FF2B5EF4-FFF2-40B4-BE49-F238E27FC236}">
              <a16:creationId xmlns:a16="http://schemas.microsoft.com/office/drawing/2014/main" id="{24E88F63-F329-4B07-89F9-2E18CC495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81</xdr:row>
      <xdr:rowOff>169687</xdr:rowOff>
    </xdr:from>
    <xdr:to>
      <xdr:col>9</xdr:col>
      <xdr:colOff>190500</xdr:colOff>
      <xdr:row>93</xdr:row>
      <xdr:rowOff>108857</xdr:rowOff>
    </xdr:to>
    <xdr:graphicFrame macro="">
      <xdr:nvGraphicFramePr>
        <xdr:cNvPr id="5202" name="Chart 5201">
          <a:extLst>
            <a:ext uri="{FF2B5EF4-FFF2-40B4-BE49-F238E27FC236}">
              <a16:creationId xmlns:a16="http://schemas.microsoft.com/office/drawing/2014/main" id="{5E2DB0DA-D45F-4EB3-99E3-B628B308E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442633</xdr:colOff>
      <xdr:row>96</xdr:row>
      <xdr:rowOff>38420</xdr:rowOff>
    </xdr:from>
    <xdr:to>
      <xdr:col>9</xdr:col>
      <xdr:colOff>526675</xdr:colOff>
      <xdr:row>106</xdr:row>
      <xdr:rowOff>168088</xdr:rowOff>
    </xdr:to>
    <xdr:graphicFrame macro="">
      <xdr:nvGraphicFramePr>
        <xdr:cNvPr id="5203" name="Chart 5202">
          <a:extLst>
            <a:ext uri="{FF2B5EF4-FFF2-40B4-BE49-F238E27FC236}">
              <a16:creationId xmlns:a16="http://schemas.microsoft.com/office/drawing/2014/main" id="{F20382C0-1A45-4B5A-8A88-81A0C10EA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526677</xdr:colOff>
      <xdr:row>95</xdr:row>
      <xdr:rowOff>108857</xdr:rowOff>
    </xdr:from>
    <xdr:to>
      <xdr:col>19</xdr:col>
      <xdr:colOff>340375</xdr:colOff>
      <xdr:row>107</xdr:row>
      <xdr:rowOff>11206</xdr:rowOff>
    </xdr:to>
    <xdr:graphicFrame macro="">
      <xdr:nvGraphicFramePr>
        <xdr:cNvPr id="5205" name="Chart 5204">
          <a:extLst>
            <a:ext uri="{FF2B5EF4-FFF2-40B4-BE49-F238E27FC236}">
              <a16:creationId xmlns:a16="http://schemas.microsoft.com/office/drawing/2014/main" id="{4C9D8646-A4B5-4A20-B96F-0A3E69B43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18</xdr:col>
      <xdr:colOff>454639</xdr:colOff>
      <xdr:row>95</xdr:row>
      <xdr:rowOff>54430</xdr:rowOff>
    </xdr:from>
    <xdr:to>
      <xdr:col>28</xdr:col>
      <xdr:colOff>432228</xdr:colOff>
      <xdr:row>105</xdr:row>
      <xdr:rowOff>40821</xdr:rowOff>
    </xdr:to>
    <xdr:graphicFrame macro="">
      <xdr:nvGraphicFramePr>
        <xdr:cNvPr id="5206" name="Chart 5205">
          <a:extLst>
            <a:ext uri="{FF2B5EF4-FFF2-40B4-BE49-F238E27FC236}">
              <a16:creationId xmlns:a16="http://schemas.microsoft.com/office/drawing/2014/main" id="{2D753739-5697-4AE8-AC55-A8C80CEF4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16</xdr:col>
      <xdr:colOff>95251</xdr:colOff>
      <xdr:row>52</xdr:row>
      <xdr:rowOff>187778</xdr:rowOff>
    </xdr:from>
    <xdr:to>
      <xdr:col>20</xdr:col>
      <xdr:colOff>541564</xdr:colOff>
      <xdr:row>63</xdr:row>
      <xdr:rowOff>38100</xdr:rowOff>
    </xdr:to>
    <xdr:graphicFrame macro="">
      <xdr:nvGraphicFramePr>
        <xdr:cNvPr id="5207" name="Chart 5206">
          <a:extLst>
            <a:ext uri="{FF2B5EF4-FFF2-40B4-BE49-F238E27FC236}">
              <a16:creationId xmlns:a16="http://schemas.microsoft.com/office/drawing/2014/main" id="{A3045D2B-9AF4-47D5-AE52-53868FC98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381000</xdr:colOff>
          <xdr:row>5</xdr:row>
          <xdr:rowOff>104775</xdr:rowOff>
        </xdr:from>
        <xdr:to>
          <xdr:col>17</xdr:col>
          <xdr:colOff>428625</xdr:colOff>
          <xdr:row>7</xdr:row>
          <xdr:rowOff>47625</xdr:rowOff>
        </xdr:to>
        <xdr:sp macro="" textlink="">
          <xdr:nvSpPr>
            <xdr:cNvPr id="5121" name="Option Button 1" hidden="1">
              <a:extLst>
                <a:ext uri="{63B3BB69-23CF-44E3-9099-C40C66FF867C}">
                  <a14:compatExt spid="_x0000_s5121"/>
                </a:ext>
                <a:ext uri="{FF2B5EF4-FFF2-40B4-BE49-F238E27FC236}">
                  <a16:creationId xmlns:a16="http://schemas.microsoft.com/office/drawing/2014/main" id="{00000000-0008-0000-05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Gross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3</xdr:row>
          <xdr:rowOff>171450</xdr:rowOff>
        </xdr:from>
        <xdr:to>
          <xdr:col>19</xdr:col>
          <xdr:colOff>66675</xdr:colOff>
          <xdr:row>8</xdr:row>
          <xdr:rowOff>190500</xdr:rowOff>
        </xdr:to>
        <xdr:sp macro="" textlink="">
          <xdr:nvSpPr>
            <xdr:cNvPr id="5122" name="Option Button 2" hidden="1">
              <a:extLst>
                <a:ext uri="{63B3BB69-23CF-44E3-9099-C40C66FF867C}">
                  <a14:compatExt spid="_x0000_s5122"/>
                </a:ext>
                <a:ext uri="{FF2B5EF4-FFF2-40B4-BE49-F238E27FC236}">
                  <a16:creationId xmlns:a16="http://schemas.microsoft.com/office/drawing/2014/main" id="{00000000-0008-0000-05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609600</xdr:colOff>
          <xdr:row>5</xdr:row>
          <xdr:rowOff>104775</xdr:rowOff>
        </xdr:from>
        <xdr:to>
          <xdr:col>20</xdr:col>
          <xdr:colOff>47625</xdr:colOff>
          <xdr:row>7</xdr:row>
          <xdr:rowOff>47625</xdr:rowOff>
        </xdr:to>
        <xdr:sp macro="" textlink="">
          <xdr:nvSpPr>
            <xdr:cNvPr id="5123" name="Option Button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 </a:t>
              </a:r>
            </a:p>
          </xdr:txBody>
        </xdr:sp>
        <xdr:clientData/>
      </xdr:twoCellAnchor>
    </mc:Choice>
    <mc:Fallback/>
  </mc:AlternateContent>
  <xdr:twoCellAnchor editAs="oneCell">
    <xdr:from>
      <xdr:col>24</xdr:col>
      <xdr:colOff>571499</xdr:colOff>
      <xdr:row>5</xdr:row>
      <xdr:rowOff>136072</xdr:rowOff>
    </xdr:from>
    <xdr:to>
      <xdr:col>28</xdr:col>
      <xdr:colOff>482653</xdr:colOff>
      <xdr:row>15</xdr:row>
      <xdr:rowOff>40822</xdr:rowOff>
    </xdr:to>
    <mc:AlternateContent xmlns:mc="http://schemas.openxmlformats.org/markup-compatibility/2006" xmlns:a14="http://schemas.microsoft.com/office/drawing/2010/main">
      <mc:Choice Requires="a14">
        <xdr:graphicFrame macro="">
          <xdr:nvGraphicFramePr>
            <xdr:cNvPr id="5164" name="Product 5">
              <a:extLst>
                <a:ext uri="{FF2B5EF4-FFF2-40B4-BE49-F238E27FC236}">
                  <a16:creationId xmlns:a16="http://schemas.microsoft.com/office/drawing/2014/main" id="{5BDF91DD-8F7F-494E-B09C-AA23BBB4004B}"/>
                </a:ext>
              </a:extLst>
            </xdr:cNvPr>
            <xdr:cNvGraphicFramePr/>
          </xdr:nvGraphicFramePr>
          <xdr:xfrm>
            <a:off x="0" y="0"/>
            <a:ext cx="0" cy="0"/>
          </xdr:xfrm>
          <a:graphic>
            <a:graphicData uri="http://schemas.microsoft.com/office/drawing/2010/slicer">
              <sle:slicer xmlns:sle="http://schemas.microsoft.com/office/drawing/2010/slicer" name="Product 5"/>
            </a:graphicData>
          </a:graphic>
        </xdr:graphicFrame>
      </mc:Choice>
      <mc:Fallback xmlns="">
        <xdr:sp macro="" textlink="">
          <xdr:nvSpPr>
            <xdr:cNvPr id="0" name=""/>
            <xdr:cNvSpPr>
              <a:spLocks noTextEdit="1"/>
            </xdr:cNvSpPr>
          </xdr:nvSpPr>
          <xdr:spPr>
            <a:xfrm>
              <a:off x="15267213" y="1088572"/>
              <a:ext cx="2360440" cy="18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476249</xdr:colOff>
      <xdr:row>33</xdr:row>
      <xdr:rowOff>95249</xdr:rowOff>
    </xdr:from>
    <xdr:to>
      <xdr:col>10</xdr:col>
      <xdr:colOff>556052</xdr:colOff>
      <xdr:row>44</xdr:row>
      <xdr:rowOff>13606</xdr:rowOff>
    </xdr:to>
    <xdr:grpSp>
      <xdr:nvGrpSpPr>
        <xdr:cNvPr id="5138" name="Group 5137">
          <a:extLst>
            <a:ext uri="{FF2B5EF4-FFF2-40B4-BE49-F238E27FC236}">
              <a16:creationId xmlns:a16="http://schemas.microsoft.com/office/drawing/2014/main" id="{3E021556-33A0-4723-ACC9-F60B75636D4D}"/>
            </a:ext>
          </a:extLst>
        </xdr:cNvPr>
        <xdr:cNvGrpSpPr/>
      </xdr:nvGrpSpPr>
      <xdr:grpSpPr>
        <a:xfrm>
          <a:off x="476249" y="6381749"/>
          <a:ext cx="6203017" cy="2013857"/>
          <a:chOff x="3980888" y="8541125"/>
          <a:chExt cx="6203017" cy="1590674"/>
        </a:xfrm>
      </xdr:grpSpPr>
      <xdr:sp macro="" textlink="">
        <xdr:nvSpPr>
          <xdr:cNvPr id="5139" name="Rectangle: Rounded Corners 5138">
            <a:extLst>
              <a:ext uri="{FF2B5EF4-FFF2-40B4-BE49-F238E27FC236}">
                <a16:creationId xmlns:a16="http://schemas.microsoft.com/office/drawing/2014/main" id="{906F2520-D39D-4E62-ACC5-22F915E97842}"/>
              </a:ext>
            </a:extLst>
          </xdr:cNvPr>
          <xdr:cNvSpPr/>
        </xdr:nvSpPr>
        <xdr:spPr>
          <a:xfrm>
            <a:off x="3980888" y="8541125"/>
            <a:ext cx="6203017" cy="1590674"/>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B52">
        <xdr:nvSpPr>
          <xdr:cNvPr id="5140" name="Rectangle: Rounded Corners 5139">
            <a:extLst>
              <a:ext uri="{FF2B5EF4-FFF2-40B4-BE49-F238E27FC236}">
                <a16:creationId xmlns:a16="http://schemas.microsoft.com/office/drawing/2014/main" id="{275AB5E5-8136-5707-63A4-D9B255DA1050}"/>
              </a:ext>
            </a:extLst>
          </xdr:cNvPr>
          <xdr:cNvSpPr/>
        </xdr:nvSpPr>
        <xdr:spPr>
          <a:xfrm>
            <a:off x="4235165" y="8830586"/>
            <a:ext cx="1072350" cy="1078989"/>
          </a:xfrm>
          <a:prstGeom prst="roundRect">
            <a:avLst>
              <a:gd name="adj" fmla="val 12879"/>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kern="1200">
              <a:solidFill>
                <a:schemeClr val="bg1"/>
              </a:solidFill>
              <a:latin typeface="Times New Roman"/>
              <a:cs typeface="Times New Roman"/>
            </a:endParaRPr>
          </a:p>
          <a:p>
            <a:pPr algn="l"/>
            <a:r>
              <a:rPr lang="en-US" sz="1200" b="0" i="0" u="none" strike="noStrike" kern="1200">
                <a:solidFill>
                  <a:schemeClr val="bg1"/>
                </a:solidFill>
                <a:latin typeface="Times New Roman"/>
                <a:cs typeface="Times New Roman"/>
              </a:rPr>
              <a:t>    </a:t>
            </a:r>
            <a:fld id="{A1434B36-9A05-415E-9E88-800D9E0832C0}" type="TxLink">
              <a:rPr lang="en-US" sz="1200" b="0" i="0" u="none" strike="noStrike" kern="1200">
                <a:solidFill>
                  <a:schemeClr val="bg1"/>
                </a:solidFill>
                <a:latin typeface="Times New Roman"/>
                <a:cs typeface="Times New Roman"/>
              </a:rPr>
              <a:pPr algn="l"/>
              <a:t>90,514K</a:t>
            </a:fld>
            <a:endParaRPr lang="en-IN" sz="1200" kern="1200">
              <a:solidFill>
                <a:schemeClr val="bg1"/>
              </a:solidFill>
            </a:endParaRPr>
          </a:p>
        </xdr:txBody>
      </xdr:sp>
      <xdr:sp macro="" textlink="">
        <xdr:nvSpPr>
          <xdr:cNvPr id="5141" name="Rectangle: Rounded Corners 5140">
            <a:extLst>
              <a:ext uri="{FF2B5EF4-FFF2-40B4-BE49-F238E27FC236}">
                <a16:creationId xmlns:a16="http://schemas.microsoft.com/office/drawing/2014/main" id="{C76897A2-4062-21BF-A58B-E42DE9F8F525}"/>
              </a:ext>
            </a:extLst>
          </xdr:cNvPr>
          <xdr:cNvSpPr/>
        </xdr:nvSpPr>
        <xdr:spPr>
          <a:xfrm>
            <a:off x="5648945" y="8796968"/>
            <a:ext cx="1134685" cy="1078989"/>
          </a:xfrm>
          <a:prstGeom prst="roundRect">
            <a:avLst>
              <a:gd name="adj" fmla="val 12879"/>
            </a:avLst>
          </a:prstGeom>
          <a:solidFill>
            <a:schemeClr val="accent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B54">
        <xdr:nvSpPr>
          <xdr:cNvPr id="5142" name="Rectangle: Rounded Corners 5141">
            <a:extLst>
              <a:ext uri="{FF2B5EF4-FFF2-40B4-BE49-F238E27FC236}">
                <a16:creationId xmlns:a16="http://schemas.microsoft.com/office/drawing/2014/main" id="{FDA67F22-FA51-8283-E3BC-B6D437995234}"/>
              </a:ext>
            </a:extLst>
          </xdr:cNvPr>
          <xdr:cNvSpPr/>
        </xdr:nvSpPr>
        <xdr:spPr>
          <a:xfrm>
            <a:off x="7106038" y="8818463"/>
            <a:ext cx="1125935" cy="1078989"/>
          </a:xfrm>
          <a:prstGeom prst="roundRect">
            <a:avLst>
              <a:gd name="adj" fmla="val 1287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kern="1200">
              <a:solidFill>
                <a:srgbClr val="000000"/>
              </a:solidFill>
              <a:latin typeface="Times New Roman"/>
              <a:cs typeface="Times New Roman"/>
            </a:endParaRPr>
          </a:p>
          <a:p>
            <a:pPr algn="l"/>
            <a:r>
              <a:rPr lang="en-US" sz="1200" b="0" i="0" u="none" strike="noStrike" kern="1200">
                <a:solidFill>
                  <a:srgbClr val="000000"/>
                </a:solidFill>
                <a:latin typeface="Times New Roman"/>
                <a:cs typeface="Times New Roman"/>
              </a:rPr>
              <a:t>  </a:t>
            </a:r>
            <a:fld id="{1CC7056B-4350-4376-BA87-7A029FA734F7}" type="TxLink">
              <a:rPr lang="en-US" sz="1200" b="0" i="0" u="none" strike="noStrike" kern="1200">
                <a:solidFill>
                  <a:srgbClr val="000000"/>
                </a:solidFill>
                <a:latin typeface="Times New Roman"/>
                <a:cs typeface="Times New Roman"/>
              </a:rPr>
              <a:pPr algn="l"/>
              <a:t>1,19,431K</a:t>
            </a:fld>
            <a:endParaRPr lang="en-IN" sz="1200" kern="1200"/>
          </a:p>
        </xdr:txBody>
      </xdr:sp>
      <xdr:sp macro="" textlink="B55">
        <xdr:nvSpPr>
          <xdr:cNvPr id="5143" name="Rectangle: Rounded Corners 5142">
            <a:extLst>
              <a:ext uri="{FF2B5EF4-FFF2-40B4-BE49-F238E27FC236}">
                <a16:creationId xmlns:a16="http://schemas.microsoft.com/office/drawing/2014/main" id="{F9EFDCBD-0C55-9D24-A957-08C29DC164B9}"/>
              </a:ext>
            </a:extLst>
          </xdr:cNvPr>
          <xdr:cNvSpPr/>
        </xdr:nvSpPr>
        <xdr:spPr>
          <a:xfrm>
            <a:off x="8578731" y="8796968"/>
            <a:ext cx="1163578" cy="1078989"/>
          </a:xfrm>
          <a:prstGeom prst="roundRect">
            <a:avLst>
              <a:gd name="adj" fmla="val 12879"/>
            </a:avLst>
          </a:prstGeom>
          <a:solidFill>
            <a:srgbClr val="EA5F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kern="1200">
              <a:solidFill>
                <a:schemeClr val="bg1"/>
              </a:solidFill>
              <a:latin typeface="Times New Roman"/>
              <a:cs typeface="Times New Roman"/>
            </a:endParaRPr>
          </a:p>
          <a:p>
            <a:pPr algn="l"/>
            <a:r>
              <a:rPr lang="en-US" sz="1200" b="0" i="0" u="none" strike="noStrike" kern="1200">
                <a:solidFill>
                  <a:schemeClr val="bg1"/>
                </a:solidFill>
                <a:latin typeface="Times New Roman"/>
                <a:cs typeface="Times New Roman"/>
              </a:rPr>
              <a:t>   </a:t>
            </a:r>
            <a:fld id="{E00819E0-AAC7-40E9-A079-72A4791C8D10}" type="TxLink">
              <a:rPr lang="en-US" sz="1200" b="0" i="0" u="none" strike="noStrike" kern="1200">
                <a:solidFill>
                  <a:schemeClr val="bg1"/>
                </a:solidFill>
                <a:latin typeface="Times New Roman"/>
                <a:cs typeface="Times New Roman"/>
              </a:rPr>
              <a:pPr algn="l"/>
              <a:t>2,31,278K</a:t>
            </a:fld>
            <a:endParaRPr lang="en-IN" sz="1200" kern="1200">
              <a:solidFill>
                <a:schemeClr val="bg1"/>
              </a:solidFill>
            </a:endParaRPr>
          </a:p>
        </xdr:txBody>
      </xdr:sp>
      <xdr:sp macro="" textlink="'Analysis by Muskaan'!C48">
        <xdr:nvSpPr>
          <xdr:cNvPr id="5144" name="Oval 5143">
            <a:extLst>
              <a:ext uri="{FF2B5EF4-FFF2-40B4-BE49-F238E27FC236}">
                <a16:creationId xmlns:a16="http://schemas.microsoft.com/office/drawing/2014/main" id="{89BE89F5-8A8E-0A79-D3ED-A77740DA915B}"/>
              </a:ext>
            </a:extLst>
          </xdr:cNvPr>
          <xdr:cNvSpPr/>
        </xdr:nvSpPr>
        <xdr:spPr>
          <a:xfrm>
            <a:off x="4759975" y="9493624"/>
            <a:ext cx="739955" cy="60960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C4E437F0-1153-4E68-98D1-176550EE1F41}" type="TxLink">
              <a:rPr lang="en-US" sz="1100" b="1" i="0" u="none" strike="noStrike" kern="1200">
                <a:solidFill>
                  <a:srgbClr val="000000"/>
                </a:solidFill>
                <a:latin typeface="Times New Roman"/>
                <a:cs typeface="Times New Roman"/>
              </a:rPr>
              <a:pPr algn="l"/>
              <a:t>16.13%</a:t>
            </a:fld>
            <a:endParaRPr lang="en-US" sz="900" b="1" kern="1200"/>
          </a:p>
        </xdr:txBody>
      </xdr:sp>
      <xdr:sp macro="" textlink="">
        <xdr:nvSpPr>
          <xdr:cNvPr id="5145" name="TextBox 5144">
            <a:extLst>
              <a:ext uri="{FF2B5EF4-FFF2-40B4-BE49-F238E27FC236}">
                <a16:creationId xmlns:a16="http://schemas.microsoft.com/office/drawing/2014/main" id="{AD7EB7B4-498C-1DA3-20D1-ECE77006CD13}"/>
              </a:ext>
            </a:extLst>
          </xdr:cNvPr>
          <xdr:cNvSpPr txBox="1"/>
        </xdr:nvSpPr>
        <xdr:spPr>
          <a:xfrm>
            <a:off x="4102570" y="8545404"/>
            <a:ext cx="3673553" cy="278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Times New Roman" panose="02020603050405020304" pitchFamily="18" charset="0"/>
                <a:cs typeface="Times New Roman" panose="02020603050405020304" pitchFamily="18" charset="0"/>
              </a:rPr>
              <a:t>Quarterly View by Profit </a:t>
            </a:r>
          </a:p>
        </xdr:txBody>
      </xdr:sp>
      <xdr:sp macro="" textlink="">
        <xdr:nvSpPr>
          <xdr:cNvPr id="5146" name="TextBox 5145">
            <a:extLst>
              <a:ext uri="{FF2B5EF4-FFF2-40B4-BE49-F238E27FC236}">
                <a16:creationId xmlns:a16="http://schemas.microsoft.com/office/drawing/2014/main" id="{A89844E5-40E6-9507-83AB-8916C31B2528}"/>
              </a:ext>
            </a:extLst>
          </xdr:cNvPr>
          <xdr:cNvSpPr txBox="1"/>
        </xdr:nvSpPr>
        <xdr:spPr>
          <a:xfrm>
            <a:off x="4225722" y="9318509"/>
            <a:ext cx="1112781" cy="23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Quarter</a:t>
            </a:r>
            <a:r>
              <a:rPr lang="en-IN" sz="1400" b="1" kern="1200" baseline="0">
                <a:solidFill>
                  <a:schemeClr val="bg1"/>
                </a:solidFill>
              </a:rPr>
              <a:t> </a:t>
            </a:r>
            <a:r>
              <a:rPr lang="en-IN" sz="1400" b="1" kern="1200">
                <a:solidFill>
                  <a:schemeClr val="bg1"/>
                </a:solidFill>
              </a:rPr>
              <a:t>01</a:t>
            </a:r>
          </a:p>
        </xdr:txBody>
      </xdr:sp>
      <xdr:sp macro="" textlink="">
        <xdr:nvSpPr>
          <xdr:cNvPr id="5148" name="TextBox 5147">
            <a:extLst>
              <a:ext uri="{FF2B5EF4-FFF2-40B4-BE49-F238E27FC236}">
                <a16:creationId xmlns:a16="http://schemas.microsoft.com/office/drawing/2014/main" id="{197BF902-F99D-6A10-ADB2-1C94052EB0B8}"/>
              </a:ext>
            </a:extLst>
          </xdr:cNvPr>
          <xdr:cNvSpPr txBox="1"/>
        </xdr:nvSpPr>
        <xdr:spPr>
          <a:xfrm>
            <a:off x="5600139" y="9336464"/>
            <a:ext cx="1174629" cy="228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Quarter</a:t>
            </a:r>
            <a:r>
              <a:rPr lang="en-IN" sz="1400" b="1" kern="1200" baseline="0"/>
              <a:t> </a:t>
            </a:r>
            <a:r>
              <a:rPr lang="en-IN" sz="1400" b="1" kern="1200"/>
              <a:t>02</a:t>
            </a:r>
          </a:p>
        </xdr:txBody>
      </xdr:sp>
      <xdr:sp macro="" textlink="">
        <xdr:nvSpPr>
          <xdr:cNvPr id="5216" name="TextBox 5215">
            <a:extLst>
              <a:ext uri="{FF2B5EF4-FFF2-40B4-BE49-F238E27FC236}">
                <a16:creationId xmlns:a16="http://schemas.microsoft.com/office/drawing/2014/main" id="{BC0554FA-1EDF-9B42-DEF7-28A7D4AAC579}"/>
              </a:ext>
            </a:extLst>
          </xdr:cNvPr>
          <xdr:cNvSpPr txBox="1"/>
        </xdr:nvSpPr>
        <xdr:spPr>
          <a:xfrm>
            <a:off x="7054704" y="9307761"/>
            <a:ext cx="1625425" cy="23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Quarter</a:t>
            </a:r>
            <a:r>
              <a:rPr lang="en-IN" sz="1400" b="1" kern="1200" baseline="0"/>
              <a:t> </a:t>
            </a:r>
            <a:r>
              <a:rPr lang="en-IN" sz="1400" b="1" kern="1200"/>
              <a:t>03</a:t>
            </a:r>
          </a:p>
        </xdr:txBody>
      </xdr:sp>
      <xdr:sp macro="" textlink="">
        <xdr:nvSpPr>
          <xdr:cNvPr id="5217" name="TextBox 5216">
            <a:extLst>
              <a:ext uri="{FF2B5EF4-FFF2-40B4-BE49-F238E27FC236}">
                <a16:creationId xmlns:a16="http://schemas.microsoft.com/office/drawing/2014/main" id="{66D1DCF4-47C3-E698-B46B-4898327D9345}"/>
              </a:ext>
            </a:extLst>
          </xdr:cNvPr>
          <xdr:cNvSpPr txBox="1"/>
        </xdr:nvSpPr>
        <xdr:spPr>
          <a:xfrm>
            <a:off x="8652128" y="9318509"/>
            <a:ext cx="1248875" cy="23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Quarter</a:t>
            </a:r>
            <a:r>
              <a:rPr lang="en-IN" sz="1400" b="1" kern="1200" baseline="0">
                <a:solidFill>
                  <a:schemeClr val="bg1"/>
                </a:solidFill>
              </a:rPr>
              <a:t> </a:t>
            </a:r>
            <a:r>
              <a:rPr lang="en-IN" sz="1400" b="1" kern="1200">
                <a:solidFill>
                  <a:schemeClr val="bg1"/>
                </a:solidFill>
              </a:rPr>
              <a:t>04</a:t>
            </a:r>
          </a:p>
        </xdr:txBody>
      </xdr:sp>
      <xdr:sp macro="" textlink="B53">
        <xdr:nvSpPr>
          <xdr:cNvPr id="5218" name="TextBox 5217">
            <a:extLst>
              <a:ext uri="{FF2B5EF4-FFF2-40B4-BE49-F238E27FC236}">
                <a16:creationId xmlns:a16="http://schemas.microsoft.com/office/drawing/2014/main" id="{6191756F-AA10-7798-D9C0-3B637CC070F2}"/>
              </a:ext>
            </a:extLst>
          </xdr:cNvPr>
          <xdr:cNvSpPr txBox="1"/>
        </xdr:nvSpPr>
        <xdr:spPr>
          <a:xfrm>
            <a:off x="5648026" y="9014357"/>
            <a:ext cx="1122327" cy="333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kern="1200">
                <a:solidFill>
                  <a:srgbClr val="000000"/>
                </a:solidFill>
                <a:latin typeface="Times New Roman"/>
                <a:cs typeface="Times New Roman"/>
              </a:rPr>
              <a:t> </a:t>
            </a:r>
            <a:fld id="{3BC835F1-E24D-4A29-A2AE-C4D4204FF1F5}" type="TxLink">
              <a:rPr lang="en-US" sz="1200" b="0" i="0" u="none" strike="noStrike" kern="1200">
                <a:solidFill>
                  <a:srgbClr val="000000"/>
                </a:solidFill>
                <a:latin typeface="Times New Roman"/>
                <a:cs typeface="Times New Roman"/>
              </a:rPr>
              <a:pPr algn="ctr"/>
              <a:t>1,19,763K</a:t>
            </a:fld>
            <a:endParaRPr lang="en-IN" sz="1200" kern="1200"/>
          </a:p>
        </xdr:txBody>
      </xdr:sp>
      <xdr:sp macro="" textlink="I102">
        <xdr:nvSpPr>
          <xdr:cNvPr id="5219" name="TextBox 5218">
            <a:extLst>
              <a:ext uri="{FF2B5EF4-FFF2-40B4-BE49-F238E27FC236}">
                <a16:creationId xmlns:a16="http://schemas.microsoft.com/office/drawing/2014/main" id="{6962543E-444D-2746-E1D4-D84C6355325D}"/>
              </a:ext>
            </a:extLst>
          </xdr:cNvPr>
          <xdr:cNvSpPr txBox="1"/>
        </xdr:nvSpPr>
        <xdr:spPr>
          <a:xfrm>
            <a:off x="6458641" y="9116430"/>
            <a:ext cx="1160064" cy="282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D8C224-4028-4514-BC7F-A88CE56A489E}" type="TxLink">
              <a:rPr lang="en-US" sz="1200" b="0" i="0" u="none" strike="noStrike" kern="1200">
                <a:solidFill>
                  <a:schemeClr val="bg1"/>
                </a:solidFill>
                <a:latin typeface="Calibri"/>
                <a:cs typeface="Calibri"/>
              </a:rPr>
              <a:pPr algn="ctr"/>
              <a:t> </a:t>
            </a:fld>
            <a:endParaRPr lang="en-IN" sz="1200" kern="1200">
              <a:solidFill>
                <a:schemeClr val="bg1"/>
              </a:solidFill>
            </a:endParaRPr>
          </a:p>
        </xdr:txBody>
      </xdr:sp>
      <xdr:sp macro="" textlink="'Analysis by Muskaan'!C49">
        <xdr:nvSpPr>
          <xdr:cNvPr id="5220" name="Oval 5219">
            <a:extLst>
              <a:ext uri="{FF2B5EF4-FFF2-40B4-BE49-F238E27FC236}">
                <a16:creationId xmlns:a16="http://schemas.microsoft.com/office/drawing/2014/main" id="{E587ACA4-670C-7EC0-116F-6D1E1C89AE57}"/>
              </a:ext>
            </a:extLst>
          </xdr:cNvPr>
          <xdr:cNvSpPr/>
        </xdr:nvSpPr>
        <xdr:spPr>
          <a:xfrm>
            <a:off x="6306963" y="9492401"/>
            <a:ext cx="732038" cy="6096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34C151D7-037B-4BCE-B47F-05A3E4A433E1}" type="TxLink">
              <a:rPr lang="en-US" sz="1100" b="1" i="0" u="none" strike="noStrike" kern="1200">
                <a:solidFill>
                  <a:srgbClr val="000000"/>
                </a:solidFill>
                <a:latin typeface="Times New Roman"/>
                <a:cs typeface="Times New Roman"/>
              </a:rPr>
              <a:pPr algn="l"/>
              <a:t>21.35%</a:t>
            </a:fld>
            <a:endParaRPr lang="en-US" sz="900" b="1" kern="1200"/>
          </a:p>
        </xdr:txBody>
      </xdr:sp>
      <xdr:sp macro="" textlink="'Analysis by Muskaan'!C50">
        <xdr:nvSpPr>
          <xdr:cNvPr id="5221" name="Oval 5220">
            <a:extLst>
              <a:ext uri="{FF2B5EF4-FFF2-40B4-BE49-F238E27FC236}">
                <a16:creationId xmlns:a16="http://schemas.microsoft.com/office/drawing/2014/main" id="{8380597F-94CE-47EA-5F88-3C6AE64D8232}"/>
              </a:ext>
            </a:extLst>
          </xdr:cNvPr>
          <xdr:cNvSpPr/>
        </xdr:nvSpPr>
        <xdr:spPr>
          <a:xfrm>
            <a:off x="7774186" y="9484099"/>
            <a:ext cx="744273" cy="60960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98A62BD-3406-4756-8D7E-E652540D630C}" type="TxLink">
              <a:rPr lang="en-US" sz="1100" b="1" i="0" u="none" strike="noStrike" kern="1200">
                <a:solidFill>
                  <a:srgbClr val="000000"/>
                </a:solidFill>
                <a:latin typeface="Times New Roman"/>
                <a:cs typeface="Times New Roman"/>
              </a:rPr>
              <a:pPr algn="l"/>
              <a:t>21.29%</a:t>
            </a:fld>
            <a:endParaRPr lang="en-US" sz="900" b="1" kern="1200"/>
          </a:p>
        </xdr:txBody>
      </xdr:sp>
      <xdr:sp macro="" textlink="'Analysis by Muskaan'!C51">
        <xdr:nvSpPr>
          <xdr:cNvPr id="5222" name="Oval 5221">
            <a:extLst>
              <a:ext uri="{FF2B5EF4-FFF2-40B4-BE49-F238E27FC236}">
                <a16:creationId xmlns:a16="http://schemas.microsoft.com/office/drawing/2014/main" id="{BBBCDB20-DF4A-6642-C8E8-20D7A6130C6B}"/>
              </a:ext>
            </a:extLst>
          </xdr:cNvPr>
          <xdr:cNvSpPr/>
        </xdr:nvSpPr>
        <xdr:spPr>
          <a:xfrm>
            <a:off x="9328970" y="9484099"/>
            <a:ext cx="744813" cy="6096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D150BD34-ED91-4ED0-BD02-5D6D3905C87A}" type="TxLink">
              <a:rPr lang="en-US" sz="1100" b="1" i="0" u="none" strike="noStrike" kern="1200">
                <a:solidFill>
                  <a:srgbClr val="000000"/>
                </a:solidFill>
                <a:latin typeface="Times New Roman"/>
                <a:cs typeface="Times New Roman"/>
              </a:rPr>
              <a:pPr algn="l"/>
              <a:t>41.23%</a:t>
            </a:fld>
            <a:endParaRPr lang="en-US" sz="900" b="1" kern="1200"/>
          </a:p>
        </xdr:txBody>
      </xdr:sp>
    </xdr:grpSp>
    <xdr:clientData/>
  </xdr:twoCellAnchor>
  <xdr:twoCellAnchor>
    <xdr:from>
      <xdr:col>17</xdr:col>
      <xdr:colOff>66675</xdr:colOff>
      <xdr:row>81</xdr:row>
      <xdr:rowOff>180976</xdr:rowOff>
    </xdr:from>
    <xdr:to>
      <xdr:col>28</xdr:col>
      <xdr:colOff>504824</xdr:colOff>
      <xdr:row>92</xdr:row>
      <xdr:rowOff>133350</xdr:rowOff>
    </xdr:to>
    <xdr:graphicFrame macro="">
      <xdr:nvGraphicFramePr>
        <xdr:cNvPr id="5261" name="Chart 5260">
          <a:extLst>
            <a:ext uri="{FF2B5EF4-FFF2-40B4-BE49-F238E27FC236}">
              <a16:creationId xmlns:a16="http://schemas.microsoft.com/office/drawing/2014/main" id="{7129ACEF-76AB-4AC1-94FE-EBC1B6735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20</xdr:col>
      <xdr:colOff>557893</xdr:colOff>
      <xdr:row>5</xdr:row>
      <xdr:rowOff>122464</xdr:rowOff>
    </xdr:from>
    <xdr:to>
      <xdr:col>27</xdr:col>
      <xdr:colOff>244929</xdr:colOff>
      <xdr:row>10</xdr:row>
      <xdr:rowOff>81643</xdr:rowOff>
    </xdr:to>
    <xdr:sp macro="" textlink="">
      <xdr:nvSpPr>
        <xdr:cNvPr id="5262" name="TextBox 5261">
          <a:extLst>
            <a:ext uri="{FF2B5EF4-FFF2-40B4-BE49-F238E27FC236}">
              <a16:creationId xmlns:a16="http://schemas.microsoft.com/office/drawing/2014/main" id="{233CF4C4-0D82-8C16-B2FD-517449B670E5}"/>
            </a:ext>
          </a:extLst>
        </xdr:cNvPr>
        <xdr:cNvSpPr txBox="1"/>
      </xdr:nvSpPr>
      <xdr:spPr>
        <a:xfrm>
          <a:off x="12804322" y="693964"/>
          <a:ext cx="3973286" cy="911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solidFill>
                <a:schemeClr val="tx1"/>
              </a:solidFill>
              <a:latin typeface="Times New Roman" panose="02020603050405020304" pitchFamily="18" charset="0"/>
              <a:cs typeface="Times New Roman" panose="02020603050405020304" pitchFamily="18" charset="0"/>
            </a:rPr>
            <a:t>Product Performance</a:t>
          </a:r>
        </a:p>
        <a:p>
          <a:r>
            <a:rPr lang="en-IN" sz="1800" b="1" kern="1200">
              <a:solidFill>
                <a:schemeClr val="tx1"/>
              </a:solidFill>
              <a:latin typeface="Times New Roman" panose="02020603050405020304" pitchFamily="18" charset="0"/>
              <a:cs typeface="Times New Roman" panose="02020603050405020304" pitchFamily="18" charset="0"/>
            </a:rPr>
            <a:t> Overview</a:t>
          </a:r>
        </a:p>
      </xdr:txBody>
    </xdr:sp>
    <xdr:clientData/>
  </xdr:twoCellAnchor>
  <xdr:twoCellAnchor>
    <xdr:from>
      <xdr:col>0</xdr:col>
      <xdr:colOff>504825</xdr:colOff>
      <xdr:row>0</xdr:row>
      <xdr:rowOff>114299</xdr:rowOff>
    </xdr:from>
    <xdr:to>
      <xdr:col>29</xdr:col>
      <xdr:colOff>27215</xdr:colOff>
      <xdr:row>4</xdr:row>
      <xdr:rowOff>176893</xdr:rowOff>
    </xdr:to>
    <xdr:sp macro="" textlink="">
      <xdr:nvSpPr>
        <xdr:cNvPr id="5152" name="Rectangle: Rounded Corners 5151">
          <a:extLst>
            <a:ext uri="{FF2B5EF4-FFF2-40B4-BE49-F238E27FC236}">
              <a16:creationId xmlns:a16="http://schemas.microsoft.com/office/drawing/2014/main" id="{7A543168-2DBC-4525-A5CD-E6B3B38D8DF4}"/>
            </a:ext>
          </a:extLst>
        </xdr:cNvPr>
        <xdr:cNvSpPr/>
      </xdr:nvSpPr>
      <xdr:spPr>
        <a:xfrm>
          <a:off x="504825" y="114299"/>
          <a:ext cx="17279711" cy="824594"/>
        </a:xfrm>
        <a:prstGeom prst="roundRect">
          <a:avLst>
            <a:gd name="adj" fmla="val 5869"/>
          </a:avLst>
        </a:prstGeom>
        <a:solidFill>
          <a:schemeClr val="bg2">
            <a:lumMod val="90000"/>
          </a:schemeClr>
        </a:solidFill>
        <a:ln>
          <a:solidFill>
            <a:schemeClr val="tx1"/>
          </a:solidFill>
        </a:ln>
        <a:effectLst>
          <a:outerShdw blurRad="50800" dist="38100" algn="l"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b="1" kern="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149679</xdr:colOff>
      <xdr:row>2</xdr:row>
      <xdr:rowOff>13607</xdr:rowOff>
    </xdr:from>
    <xdr:to>
      <xdr:col>28</xdr:col>
      <xdr:colOff>383719</xdr:colOff>
      <xdr:row>3</xdr:row>
      <xdr:rowOff>149679</xdr:rowOff>
    </xdr:to>
    <xdr:sp macro="" textlink="">
      <xdr:nvSpPr>
        <xdr:cNvPr id="5155" name="Rectangle: Rounded Corners 5154">
          <a:extLst>
            <a:ext uri="{FF2B5EF4-FFF2-40B4-BE49-F238E27FC236}">
              <a16:creationId xmlns:a16="http://schemas.microsoft.com/office/drawing/2014/main" id="{5B53F023-9619-4691-899C-1DA72BDFEE61}"/>
            </a:ext>
          </a:extLst>
        </xdr:cNvPr>
        <xdr:cNvSpPr/>
      </xdr:nvSpPr>
      <xdr:spPr>
        <a:xfrm>
          <a:off x="762000" y="394607"/>
          <a:ext cx="16766719" cy="326572"/>
        </a:xfrm>
        <a:prstGeom prst="roundRect">
          <a:avLst>
            <a:gd name="adj" fmla="val 5869"/>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endParaRPr lang="en-IN" sz="2400" b="1" kern="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9</xdr:col>
      <xdr:colOff>571498</xdr:colOff>
      <xdr:row>0</xdr:row>
      <xdr:rowOff>190499</xdr:rowOff>
    </xdr:from>
    <xdr:to>
      <xdr:col>11</xdr:col>
      <xdr:colOff>27213</xdr:colOff>
      <xdr:row>4</xdr:row>
      <xdr:rowOff>108857</xdr:rowOff>
    </xdr:to>
    <xdr:pic>
      <xdr:nvPicPr>
        <xdr:cNvPr id="5154" name="Picture 5153">
          <a:extLst>
            <a:ext uri="{FF2B5EF4-FFF2-40B4-BE49-F238E27FC236}">
              <a16:creationId xmlns:a16="http://schemas.microsoft.com/office/drawing/2014/main" id="{F31466F2-ACAC-A7AC-CFE1-C305FF05051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082391" y="190499"/>
          <a:ext cx="680358" cy="680358"/>
        </a:xfrm>
        <a:prstGeom prst="rect">
          <a:avLst/>
        </a:prstGeom>
        <a:ln>
          <a:noFill/>
        </a:ln>
      </xdr:spPr>
    </xdr:pic>
    <xdr:clientData/>
  </xdr:twoCellAnchor>
  <xdr:twoCellAnchor>
    <xdr:from>
      <xdr:col>2</xdr:col>
      <xdr:colOff>136070</xdr:colOff>
      <xdr:row>1</xdr:row>
      <xdr:rowOff>122464</xdr:rowOff>
    </xdr:from>
    <xdr:to>
      <xdr:col>29</xdr:col>
      <xdr:colOff>353785</xdr:colOff>
      <xdr:row>4</xdr:row>
      <xdr:rowOff>176893</xdr:rowOff>
    </xdr:to>
    <xdr:sp macro="" textlink="">
      <xdr:nvSpPr>
        <xdr:cNvPr id="5156" name="TextBox 5155">
          <a:extLst>
            <a:ext uri="{FF2B5EF4-FFF2-40B4-BE49-F238E27FC236}">
              <a16:creationId xmlns:a16="http://schemas.microsoft.com/office/drawing/2014/main" id="{F671D18D-FA2C-6A80-3C6C-49CEB7335BFA}"/>
            </a:ext>
          </a:extLst>
        </xdr:cNvPr>
        <xdr:cNvSpPr txBox="1"/>
      </xdr:nvSpPr>
      <xdr:spPr>
        <a:xfrm>
          <a:off x="1360713" y="312964"/>
          <a:ext cx="16750393" cy="625929"/>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prst="convex"/>
          </a:sp3d>
        </a:bodyPr>
        <a:lstStyle/>
        <a:p>
          <a:pPr algn="ctr"/>
          <a:r>
            <a:rPr lang="en-IN" sz="2400" b="1" u="none" kern="1200">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MOBILE</a:t>
          </a:r>
          <a:r>
            <a:rPr lang="en-IN" sz="2400" b="1" u="none" kern="1200" baseline="0">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   SALE   ANALYSIS   DASHBOARD</a:t>
          </a:r>
          <a:endParaRPr lang="en-IN" sz="2400" b="1" u="none" kern="1200">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endParaRPr>
        </a:p>
      </xdr:txBody>
    </xdr:sp>
    <xdr:clientData/>
  </xdr:twoCellAnchor>
  <xdr:twoCellAnchor editAs="oneCell">
    <xdr:from>
      <xdr:col>19</xdr:col>
      <xdr:colOff>149678</xdr:colOff>
      <xdr:row>105</xdr:row>
      <xdr:rowOff>13607</xdr:rowOff>
    </xdr:from>
    <xdr:to>
      <xdr:col>28</xdr:col>
      <xdr:colOff>449035</xdr:colOff>
      <xdr:row>107</xdr:row>
      <xdr:rowOff>0</xdr:rowOff>
    </xdr:to>
    <mc:AlternateContent xmlns:mc="http://schemas.openxmlformats.org/markup-compatibility/2006" xmlns:a14="http://schemas.microsoft.com/office/drawing/2010/main">
      <mc:Choice Requires="a14">
        <xdr:graphicFrame macro="">
          <xdr:nvGraphicFramePr>
            <xdr:cNvPr id="5153" name="Years (Date) 2">
              <a:extLst>
                <a:ext uri="{FF2B5EF4-FFF2-40B4-BE49-F238E27FC236}">
                  <a16:creationId xmlns:a16="http://schemas.microsoft.com/office/drawing/2014/main" id="{19E733C3-027C-4A42-AFC8-AB022ADADC7F}"/>
                </a:ext>
              </a:extLst>
            </xdr:cNvPr>
            <xdr:cNvGraphicFramePr/>
          </xdr:nvGraphicFramePr>
          <xdr:xfrm>
            <a:off x="0" y="0"/>
            <a:ext cx="0" cy="0"/>
          </xdr:xfrm>
          <a:graphic>
            <a:graphicData uri="http://schemas.microsoft.com/office/drawing/2010/slicer">
              <sle:slicer xmlns:sle="http://schemas.microsoft.com/office/drawing/2010/slicer" name="Years (Date) 2"/>
            </a:graphicData>
          </a:graphic>
        </xdr:graphicFrame>
      </mc:Choice>
      <mc:Fallback xmlns="">
        <xdr:sp macro="" textlink="">
          <xdr:nvSpPr>
            <xdr:cNvPr id="0" name=""/>
            <xdr:cNvSpPr>
              <a:spLocks noTextEdit="1"/>
            </xdr:cNvSpPr>
          </xdr:nvSpPr>
          <xdr:spPr>
            <a:xfrm>
              <a:off x="11783785" y="20029714"/>
              <a:ext cx="5810250" cy="367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283350</xdr:colOff>
      <xdr:row>0</xdr:row>
      <xdr:rowOff>0</xdr:rowOff>
    </xdr:from>
    <xdr:to>
      <xdr:col>28</xdr:col>
      <xdr:colOff>412544</xdr:colOff>
      <xdr:row>1</xdr:row>
      <xdr:rowOff>176838</xdr:rowOff>
    </xdr:to>
    <xdr:pic>
      <xdr:nvPicPr>
        <xdr:cNvPr id="5157" name="Picture 5156">
          <a:extLst>
            <a:ext uri="{FF2B5EF4-FFF2-40B4-BE49-F238E27FC236}">
              <a16:creationId xmlns:a16="http://schemas.microsoft.com/office/drawing/2014/main" id="{0E6240C1-1608-0E18-8CEC-55DA51119A9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4366743" y="0"/>
          <a:ext cx="3190801" cy="367338"/>
        </a:xfrm>
        <a:prstGeom prst="rect">
          <a:avLst/>
        </a:prstGeom>
      </xdr:spPr>
    </xdr:pic>
    <xdr:clientData/>
  </xdr:twoCellAnchor>
  <xdr:twoCellAnchor>
    <xdr:from>
      <xdr:col>15</xdr:col>
      <xdr:colOff>545645</xdr:colOff>
      <xdr:row>7</xdr:row>
      <xdr:rowOff>127906</xdr:rowOff>
    </xdr:from>
    <xdr:to>
      <xdr:col>24</xdr:col>
      <xdr:colOff>263898</xdr:colOff>
      <xdr:row>16</xdr:row>
      <xdr:rowOff>105493</xdr:rowOff>
    </xdr:to>
    <xdr:graphicFrame macro="">
      <xdr:nvGraphicFramePr>
        <xdr:cNvPr id="5158" name="Chart 5157">
          <a:extLst>
            <a:ext uri="{FF2B5EF4-FFF2-40B4-BE49-F238E27FC236}">
              <a16:creationId xmlns:a16="http://schemas.microsoft.com/office/drawing/2014/main" id="{E3B26A47-B03B-45DE-9DCC-05239A392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0.21774</cdr:x>
      <cdr:y>0.03153</cdr:y>
    </cdr:from>
    <cdr:to>
      <cdr:x>0.8329</cdr:x>
      <cdr:y>0.28673</cdr:y>
    </cdr:to>
    <cdr:sp macro="" textlink="">
      <cdr:nvSpPr>
        <cdr:cNvPr id="2" name="TextBox 1">
          <a:extLst xmlns:a="http://schemas.openxmlformats.org/drawingml/2006/main">
            <a:ext uri="{FF2B5EF4-FFF2-40B4-BE49-F238E27FC236}">
              <a16:creationId xmlns:a16="http://schemas.microsoft.com/office/drawing/2014/main" id="{8F18DA23-5A50-4C8F-70A8-0638C4ABA98C}"/>
            </a:ext>
          </a:extLst>
        </cdr:cNvPr>
        <cdr:cNvSpPr txBox="1"/>
      </cdr:nvSpPr>
      <cdr:spPr>
        <a:xfrm xmlns:a="http://schemas.openxmlformats.org/drawingml/2006/main">
          <a:off x="1131866" y="65560"/>
          <a:ext cx="3197678" cy="530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800" b="1" kern="1200">
              <a:latin typeface="Times New Roman" panose="02020603050405020304" pitchFamily="18" charset="0"/>
              <a:cs typeface="Times New Roman" panose="02020603050405020304" pitchFamily="18" charset="0"/>
            </a:rPr>
            <a:t>Total Sales By No. of  Month</a:t>
          </a:r>
        </a:p>
      </cdr:txBody>
    </cdr:sp>
  </cdr:relSizeAnchor>
</c:userShapes>
</file>

<file path=xl/drawings/drawing3.xml><?xml version="1.0" encoding="utf-8"?>
<c:userShapes xmlns:c="http://schemas.openxmlformats.org/drawingml/2006/chart">
  <cdr:relSizeAnchor xmlns:cdr="http://schemas.openxmlformats.org/drawingml/2006/chartDrawing">
    <cdr:from>
      <cdr:x>0.01181</cdr:x>
      <cdr:y>0</cdr:y>
    </cdr:from>
    <cdr:to>
      <cdr:x>0.79737</cdr:x>
      <cdr:y>0.11047</cdr:y>
    </cdr:to>
    <cdr:sp macro="" textlink="">
      <cdr:nvSpPr>
        <cdr:cNvPr id="2" name="TextBox 2">
          <a:extLst xmlns:a="http://schemas.openxmlformats.org/drawingml/2006/main">
            <a:ext uri="{FF2B5EF4-FFF2-40B4-BE49-F238E27FC236}">
              <a16:creationId xmlns:a16="http://schemas.microsoft.com/office/drawing/2014/main" id="{06452815-667E-98FF-AC66-9BBB97A2F66D}"/>
            </a:ext>
          </a:extLst>
        </cdr:cNvPr>
        <cdr:cNvSpPr txBox="1"/>
      </cdr:nvSpPr>
      <cdr:spPr>
        <a:xfrm xmlns:a="http://schemas.openxmlformats.org/drawingml/2006/main">
          <a:off x="59856" y="0"/>
          <a:ext cx="3982825" cy="28488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800" b="1">
              <a:latin typeface="Times New Roman" panose="02020603050405020304" pitchFamily="18" charset="0"/>
              <a:cs typeface="Times New Roman" panose="02020603050405020304" pitchFamily="18" charset="0"/>
            </a:rPr>
            <a:t>Top 5 States with Highest Profit</a:t>
          </a:r>
          <a:endParaRPr lang="en-IN" sz="1800" b="1" kern="12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0.73508</cdr:x>
      <cdr:y>0.876</cdr:y>
    </cdr:from>
    <cdr:to>
      <cdr:x>0.87583</cdr:x>
      <cdr:y>0.96414</cdr:y>
    </cdr:to>
    <cdr:sp macro="" textlink="'Analysis by Muskaan'!$J$13">
      <cdr:nvSpPr>
        <cdr:cNvPr id="10" name="TextBox 4">
          <a:extLst xmlns:a="http://schemas.openxmlformats.org/drawingml/2006/main">
            <a:ext uri="{FF2B5EF4-FFF2-40B4-BE49-F238E27FC236}">
              <a16:creationId xmlns:a16="http://schemas.microsoft.com/office/drawing/2014/main" id="{D55F4EB2-C3DF-25EF-3526-951ECDBAD010}"/>
            </a:ext>
          </a:extLst>
        </cdr:cNvPr>
        <cdr:cNvSpPr txBox="1"/>
      </cdr:nvSpPr>
      <cdr:spPr>
        <a:xfrm xmlns:a="http://schemas.openxmlformats.org/drawingml/2006/main">
          <a:off x="3777872" y="2044601"/>
          <a:ext cx="723373" cy="2057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9A8F866-B345-48D3-9400-CA6C675228EC}" type="TxLink">
            <a:rPr lang="en-US" sz="1100" b="0" i="0" u="none" strike="noStrike" kern="1200">
              <a:solidFill>
                <a:schemeClr val="bg2">
                  <a:lumMod val="50000"/>
                </a:schemeClr>
              </a:solidFill>
              <a:latin typeface="Calibri"/>
              <a:cs typeface="Calibri"/>
            </a:rPr>
            <a:pPr/>
            <a:t>45.97%</a:t>
          </a:fld>
          <a:endParaRPr lang="en-IN" sz="1100" kern="1200">
            <a:solidFill>
              <a:schemeClr val="bg2">
                <a:lumMod val="50000"/>
              </a:schemeClr>
            </a:solidFill>
          </a:endParaRPr>
        </a:p>
      </cdr:txBody>
    </cdr:sp>
  </cdr:relSizeAnchor>
  <cdr:relSizeAnchor xmlns:cdr="http://schemas.openxmlformats.org/drawingml/2006/chartDrawing">
    <cdr:from>
      <cdr:x>0.73372</cdr:x>
      <cdr:y>0.8017</cdr:y>
    </cdr:from>
    <cdr:to>
      <cdr:x>0.87768</cdr:x>
      <cdr:y>0.89603</cdr:y>
    </cdr:to>
    <cdr:sp macro="" textlink="">
      <cdr:nvSpPr>
        <cdr:cNvPr id="14" name="TextBox 1">
          <a:extLst xmlns:a="http://schemas.openxmlformats.org/drawingml/2006/main">
            <a:ext uri="{FF2B5EF4-FFF2-40B4-BE49-F238E27FC236}">
              <a16:creationId xmlns:a16="http://schemas.microsoft.com/office/drawing/2014/main" id="{88B37205-2605-C504-BC84-020C97DEC92C}"/>
            </a:ext>
          </a:extLst>
        </cdr:cNvPr>
        <cdr:cNvSpPr txBox="1"/>
      </cdr:nvSpPr>
      <cdr:spPr>
        <a:xfrm xmlns:a="http://schemas.openxmlformats.org/drawingml/2006/main">
          <a:off x="3770899" y="1871183"/>
          <a:ext cx="739871" cy="2201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a:t>Others</a:t>
          </a:r>
          <a:endParaRPr lang="en-IN" sz="1100" kern="1200"/>
        </a:p>
      </cdr:txBody>
    </cdr:sp>
  </cdr:relSizeAnchor>
  <cdr:relSizeAnchor xmlns:cdr="http://schemas.openxmlformats.org/drawingml/2006/chartDrawing">
    <cdr:from>
      <cdr:x>0.72285</cdr:x>
      <cdr:y>0.63613</cdr:y>
    </cdr:from>
    <cdr:to>
      <cdr:x>0.86697</cdr:x>
      <cdr:y>0.80734</cdr:y>
    </cdr:to>
    <cdr:grpSp>
      <cdr:nvGrpSpPr>
        <cdr:cNvPr id="19" name="Group 18">
          <a:extLst xmlns:a="http://schemas.openxmlformats.org/drawingml/2006/main">
            <a:ext uri="{FF2B5EF4-FFF2-40B4-BE49-F238E27FC236}">
              <a16:creationId xmlns:a16="http://schemas.microsoft.com/office/drawing/2014/main" id="{6B5DB6F6-2904-FD50-092A-B9AA172105F0}"/>
            </a:ext>
          </a:extLst>
        </cdr:cNvPr>
        <cdr:cNvGrpSpPr/>
      </cdr:nvGrpSpPr>
      <cdr:grpSpPr>
        <a:xfrm xmlns:a="http://schemas.openxmlformats.org/drawingml/2006/main">
          <a:off x="3664865" y="1748494"/>
          <a:ext cx="730692" cy="470595"/>
          <a:chOff x="4676175" y="1370447"/>
          <a:chExt cx="788739" cy="399608"/>
        </a:xfrm>
      </cdr:grpSpPr>
      <cdr:sp macro="" textlink="">
        <cdr:nvSpPr>
          <cdr:cNvPr id="8" name="TextBox 1">
            <a:extLst xmlns:a="http://schemas.openxmlformats.org/drawingml/2006/main">
              <a:ext uri="{FF2B5EF4-FFF2-40B4-BE49-F238E27FC236}">
                <a16:creationId xmlns:a16="http://schemas.microsoft.com/office/drawing/2014/main" id="{42BE89A3-B262-89B2-E7DE-A5C4C234F3CF}"/>
              </a:ext>
            </a:extLst>
          </cdr:cNvPr>
          <cdr:cNvSpPr txBox="1"/>
        </cdr:nvSpPr>
        <cdr:spPr>
          <a:xfrm xmlns:a="http://schemas.openxmlformats.org/drawingml/2006/main">
            <a:off x="4693743" y="1370447"/>
            <a:ext cx="771171" cy="2201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a:t>Top - 5 </a:t>
            </a:r>
            <a:endParaRPr lang="en-IN" sz="1100" kern="1200"/>
          </a:p>
        </cdr:txBody>
      </cdr:sp>
      <cdr:sp macro="" textlink="'Analysis by Muskaan'!$J$12">
        <cdr:nvSpPr>
          <cdr:cNvPr id="13" name="TextBox 1">
            <a:extLst xmlns:a="http://schemas.openxmlformats.org/drawingml/2006/main">
              <a:ext uri="{FF2B5EF4-FFF2-40B4-BE49-F238E27FC236}">
                <a16:creationId xmlns:a16="http://schemas.microsoft.com/office/drawing/2014/main" id="{0B1D4573-80B3-364D-4B94-F3CF90AB47C7}"/>
              </a:ext>
            </a:extLst>
          </cdr:cNvPr>
          <cdr:cNvSpPr txBox="1"/>
        </cdr:nvSpPr>
        <cdr:spPr>
          <a:xfrm xmlns:a="http://schemas.openxmlformats.org/drawingml/2006/main">
            <a:off x="4676175" y="1564334"/>
            <a:ext cx="761539" cy="2057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98FFEFFE-DEE2-4CBF-A704-7A4C8C87AA68}" type="TxLink">
              <a:rPr lang="en-US" sz="1100" b="0" i="0" u="none" strike="noStrike" kern="1200">
                <a:solidFill>
                  <a:srgbClr val="008080"/>
                </a:solidFill>
                <a:latin typeface="Calibri"/>
                <a:cs typeface="Calibri"/>
              </a:rPr>
              <a:pPr/>
              <a:t>54.03%</a:t>
            </a:fld>
            <a:endParaRPr lang="en-IN" sz="1100" kern="1200">
              <a:solidFill>
                <a:srgbClr val="008080"/>
              </a:solidFill>
            </a:endParaRPr>
          </a:p>
        </cdr:txBody>
      </cdr:sp>
      <cdr:cxnSp macro="">
        <cdr:nvCxnSpPr>
          <cdr:cNvPr id="15" name="Straight Connector 8">
            <a:extLst xmlns:a="http://schemas.openxmlformats.org/drawingml/2006/main">
              <a:ext uri="{FF2B5EF4-FFF2-40B4-BE49-F238E27FC236}">
                <a16:creationId xmlns:a16="http://schemas.microsoft.com/office/drawing/2014/main" id="{54873382-F912-223A-E2C7-6DF0CFD2CFC0}"/>
              </a:ext>
            </a:extLst>
          </cdr:cNvPr>
          <cdr:cNvCxnSpPr/>
        </cdr:nvCxnSpPr>
        <cdr:spPr>
          <a:xfrm xmlns:a="http://schemas.openxmlformats.org/drawingml/2006/main">
            <a:off x="4676175" y="1426043"/>
            <a:ext cx="0" cy="292990"/>
          </a:xfrm>
          <a:prstGeom xmlns:a="http://schemas.openxmlformats.org/drawingml/2006/main" prst="line">
            <a:avLst/>
          </a:prstGeom>
          <a:ln xmlns:a="http://schemas.openxmlformats.org/drawingml/2006/main" w="19050">
            <a:solidFill>
              <a:srgbClr val="00808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0.72435</cdr:x>
      <cdr:y>0.83858</cdr:y>
    </cdr:from>
    <cdr:to>
      <cdr:x>0.72435</cdr:x>
      <cdr:y>0.96411</cdr:y>
    </cdr:to>
    <cdr:cxnSp macro="">
      <cdr:nvCxnSpPr>
        <cdr:cNvPr id="16" name="Straight Connector 10">
          <a:extLst xmlns:a="http://schemas.openxmlformats.org/drawingml/2006/main">
            <a:ext uri="{FF2B5EF4-FFF2-40B4-BE49-F238E27FC236}">
              <a16:creationId xmlns:a16="http://schemas.microsoft.com/office/drawing/2014/main" id="{ACA68954-D361-B19D-1FCB-B25F29DF5EA1}"/>
            </a:ext>
          </a:extLst>
        </cdr:cNvPr>
        <cdr:cNvCxnSpPr/>
      </cdr:nvCxnSpPr>
      <cdr:spPr>
        <a:xfrm xmlns:a="http://schemas.openxmlformats.org/drawingml/2006/main">
          <a:off x="3722760" y="1957266"/>
          <a:ext cx="0" cy="292990"/>
        </a:xfrm>
        <a:prstGeom xmlns:a="http://schemas.openxmlformats.org/drawingml/2006/main" prst="line">
          <a:avLst/>
        </a:prstGeom>
        <a:ln xmlns:a="http://schemas.openxmlformats.org/drawingml/2006/main" w="19050">
          <a:solidFill>
            <a:schemeClr val="bg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0.54284</cdr:x>
      <cdr:y>0.20905</cdr:y>
    </cdr:from>
    <cdr:to>
      <cdr:x>0.90937</cdr:x>
      <cdr:y>0.45478</cdr:y>
    </cdr:to>
    <cdr:sp macro="" textlink="">
      <cdr:nvSpPr>
        <cdr:cNvPr id="17" name="TextBox 1">
          <a:extLst xmlns:a="http://schemas.openxmlformats.org/drawingml/2006/main">
            <a:ext uri="{FF2B5EF4-FFF2-40B4-BE49-F238E27FC236}">
              <a16:creationId xmlns:a16="http://schemas.microsoft.com/office/drawing/2014/main" id="{27526422-873B-1FD3-45D6-D21D8ADFE78D}"/>
            </a:ext>
          </a:extLst>
        </cdr:cNvPr>
        <cdr:cNvSpPr txBox="1"/>
      </cdr:nvSpPr>
      <cdr:spPr>
        <a:xfrm xmlns:a="http://schemas.openxmlformats.org/drawingml/2006/main">
          <a:off x="2752191" y="487933"/>
          <a:ext cx="1858315" cy="57354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800" b="1">
              <a:latin typeface="Times New Roman" panose="02020603050405020304" pitchFamily="18" charset="0"/>
              <a:cs typeface="Times New Roman" panose="02020603050405020304" pitchFamily="18" charset="0"/>
            </a:rPr>
            <a:t>Profit shares of the </a:t>
          </a:r>
          <a:r>
            <a:rPr lang="en-IN" sz="1800" b="1">
              <a:solidFill>
                <a:srgbClr val="008080"/>
              </a:solidFill>
              <a:latin typeface="Times New Roman" panose="02020603050405020304" pitchFamily="18" charset="0"/>
              <a:cs typeface="Times New Roman" panose="02020603050405020304" pitchFamily="18" charset="0"/>
            </a:rPr>
            <a:t>Top-5</a:t>
          </a:r>
          <a:r>
            <a:rPr lang="en-IN" sz="1800" b="1">
              <a:latin typeface="Times New Roman" panose="02020603050405020304" pitchFamily="18" charset="0"/>
              <a:cs typeface="Times New Roman" panose="02020603050405020304" pitchFamily="18" charset="0"/>
            </a:rPr>
            <a:t> States vs others</a:t>
          </a:r>
          <a:endParaRPr lang="en-IN" sz="1800" b="1" kern="1200">
            <a:latin typeface="Times New Roman" panose="02020603050405020304" pitchFamily="18" charset="0"/>
            <a:cs typeface="Times New Roman" panose="02020603050405020304"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0.30308</cdr:x>
      <cdr:y>0.21138</cdr:y>
    </cdr:from>
    <cdr:to>
      <cdr:x>0.70476</cdr:x>
      <cdr:y>0.80736</cdr:y>
    </cdr:to>
    <cdr:sp macro="" textlink="">
      <cdr:nvSpPr>
        <cdr:cNvPr id="2" name="Oval 1">
          <a:extLst xmlns:a="http://schemas.openxmlformats.org/drawingml/2006/main">
            <a:ext uri="{FF2B5EF4-FFF2-40B4-BE49-F238E27FC236}">
              <a16:creationId xmlns:a16="http://schemas.microsoft.com/office/drawing/2014/main" id="{C6C6B07A-9DB7-E6AB-ACAB-5F41FD87A7D3}"/>
            </a:ext>
          </a:extLst>
        </cdr:cNvPr>
        <cdr:cNvSpPr/>
      </cdr:nvSpPr>
      <cdr:spPr>
        <a:xfrm xmlns:a="http://schemas.openxmlformats.org/drawingml/2006/main">
          <a:off x="562436" y="275839"/>
          <a:ext cx="745435" cy="777709"/>
        </a:xfrm>
        <a:prstGeom xmlns:a="http://schemas.openxmlformats.org/drawingml/2006/main" prst="ellipse">
          <a:avLst/>
        </a:prstGeom>
        <a:solidFill xmlns:a="http://schemas.openxmlformats.org/drawingml/2006/main">
          <a:schemeClr val="bg2"/>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5.xml><?xml version="1.0" encoding="utf-8"?>
<xdr:wsDr xmlns:xdr="http://schemas.openxmlformats.org/drawingml/2006/spreadsheetDrawing" xmlns:a="http://schemas.openxmlformats.org/drawingml/2006/main">
  <xdr:twoCellAnchor>
    <xdr:from>
      <xdr:col>5</xdr:col>
      <xdr:colOff>481336</xdr:colOff>
      <xdr:row>16</xdr:row>
      <xdr:rowOff>144491</xdr:rowOff>
    </xdr:from>
    <xdr:to>
      <xdr:col>9</xdr:col>
      <xdr:colOff>428107</xdr:colOff>
      <xdr:row>31</xdr:row>
      <xdr:rowOff>30191</xdr:rowOff>
    </xdr:to>
    <xdr:graphicFrame macro="">
      <xdr:nvGraphicFramePr>
        <xdr:cNvPr id="4" name="Chart 3">
          <a:extLst>
            <a:ext uri="{FF2B5EF4-FFF2-40B4-BE49-F238E27FC236}">
              <a16:creationId xmlns:a16="http://schemas.microsoft.com/office/drawing/2014/main" id="{DE3DEFED-7DC6-F2BC-7716-08D14CCB8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177765</xdr:colOff>
      <xdr:row>24</xdr:row>
      <xdr:rowOff>135807</xdr:rowOff>
    </xdr:from>
    <xdr:to>
      <xdr:col>9</xdr:col>
      <xdr:colOff>11079</xdr:colOff>
      <xdr:row>31</xdr:row>
      <xdr:rowOff>7584</xdr:rowOff>
    </xdr:to>
    <xdr:graphicFrame macro="">
      <xdr:nvGraphicFramePr>
        <xdr:cNvPr id="6" name="Chart 5">
          <a:extLst>
            <a:ext uri="{FF2B5EF4-FFF2-40B4-BE49-F238E27FC236}">
              <a16:creationId xmlns:a16="http://schemas.microsoft.com/office/drawing/2014/main" id="{45CEA1FF-E460-37D6-B498-EDB31A993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161925</xdr:colOff>
      <xdr:row>47</xdr:row>
      <xdr:rowOff>13331</xdr:rowOff>
    </xdr:from>
    <xdr:to>
      <xdr:col>5</xdr:col>
      <xdr:colOff>361950</xdr:colOff>
      <xdr:row>48</xdr:row>
      <xdr:rowOff>105198</xdr:rowOff>
    </xdr:to>
    <xdr:sp macro="" textlink="I99">
      <xdr:nvSpPr>
        <xdr:cNvPr id="23" name="TextBox 22">
          <a:extLst>
            <a:ext uri="{FF2B5EF4-FFF2-40B4-BE49-F238E27FC236}">
              <a16:creationId xmlns:a16="http://schemas.microsoft.com/office/drawing/2014/main" id="{75CF6A10-D62D-CBD5-070C-D1F6AEAD9309}"/>
            </a:ext>
          </a:extLst>
        </xdr:cNvPr>
        <xdr:cNvSpPr txBox="1"/>
      </xdr:nvSpPr>
      <xdr:spPr>
        <a:xfrm>
          <a:off x="4914900" y="8852531"/>
          <a:ext cx="1114425" cy="282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7198EF0-40DF-45D6-9E71-72B42B70E5C2}" type="TxLink">
            <a:rPr lang="en-US" sz="1200" b="0" i="0" u="none" strike="noStrike" kern="1200">
              <a:solidFill>
                <a:schemeClr val="bg1"/>
              </a:solidFill>
              <a:latin typeface="Calibri"/>
              <a:cs typeface="Calibri"/>
            </a:rPr>
            <a:pPr algn="ctr"/>
            <a:t> </a:t>
          </a:fld>
          <a:endParaRPr lang="en-IN" sz="1200" kern="1200">
            <a:solidFill>
              <a:schemeClr val="bg1"/>
            </a:solidFill>
          </a:endParaRPr>
        </a:p>
      </xdr:txBody>
    </xdr:sp>
    <xdr:clientData/>
  </xdr:twoCellAnchor>
  <xdr:twoCellAnchor>
    <xdr:from>
      <xdr:col>5</xdr:col>
      <xdr:colOff>866775</xdr:colOff>
      <xdr:row>46</xdr:row>
      <xdr:rowOff>99056</xdr:rowOff>
    </xdr:from>
    <xdr:to>
      <xdr:col>6</xdr:col>
      <xdr:colOff>1076325</xdr:colOff>
      <xdr:row>48</xdr:row>
      <xdr:rowOff>423</xdr:rowOff>
    </xdr:to>
    <xdr:sp macro="" textlink="I101">
      <xdr:nvSpPr>
        <xdr:cNvPr id="25" name="TextBox 24">
          <a:extLst>
            <a:ext uri="{FF2B5EF4-FFF2-40B4-BE49-F238E27FC236}">
              <a16:creationId xmlns:a16="http://schemas.microsoft.com/office/drawing/2014/main" id="{CD0BED81-9F13-4CF4-A0AD-FD1859DBBB14}"/>
            </a:ext>
          </a:extLst>
        </xdr:cNvPr>
        <xdr:cNvSpPr txBox="1"/>
      </xdr:nvSpPr>
      <xdr:spPr>
        <a:xfrm>
          <a:off x="7124700" y="8747756"/>
          <a:ext cx="1143000" cy="282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DA6C87-05E9-4E8F-BDEA-795E482C4073}" type="TxLink">
            <a:rPr lang="en-US" sz="1200" b="0" i="0" u="none" strike="noStrike" kern="1200">
              <a:solidFill>
                <a:srgbClr val="000000"/>
              </a:solidFill>
              <a:latin typeface="Calibri"/>
              <a:cs typeface="Calibri"/>
            </a:rPr>
            <a:pPr algn="ctr"/>
            <a:t> </a:t>
          </a:fld>
          <a:endParaRPr lang="en-IN" sz="1200" kern="1200"/>
        </a:p>
      </xdr:txBody>
    </xdr:sp>
    <xdr:clientData/>
  </xdr:twoCellAnchor>
  <xdr:twoCellAnchor>
    <xdr:from>
      <xdr:col>5</xdr:col>
      <xdr:colOff>67236</xdr:colOff>
      <xdr:row>56</xdr:row>
      <xdr:rowOff>41412</xdr:rowOff>
    </xdr:from>
    <xdr:to>
      <xdr:col>11</xdr:col>
      <xdr:colOff>470647</xdr:colOff>
      <xdr:row>78</xdr:row>
      <xdr:rowOff>168088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1FC4D40-C961-5739-D3D1-C2B194E460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44161" y="11395212"/>
              <a:ext cx="7385236" cy="43176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99391</xdr:colOff>
      <xdr:row>92</xdr:row>
      <xdr:rowOff>173935</xdr:rowOff>
    </xdr:from>
    <xdr:to>
      <xdr:col>6</xdr:col>
      <xdr:colOff>107673</xdr:colOff>
      <xdr:row>107</xdr:row>
      <xdr:rowOff>59635</xdr:rowOff>
    </xdr:to>
    <xdr:graphicFrame macro="">
      <xdr:nvGraphicFramePr>
        <xdr:cNvPr id="39" name="Chart 38">
          <a:extLst>
            <a:ext uri="{FF2B5EF4-FFF2-40B4-BE49-F238E27FC236}">
              <a16:creationId xmlns:a16="http://schemas.microsoft.com/office/drawing/2014/main" id="{81FBA206-4DAC-409A-B968-6208FC8EB1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244970</xdr:colOff>
      <xdr:row>94</xdr:row>
      <xdr:rowOff>170914</xdr:rowOff>
    </xdr:from>
    <xdr:to>
      <xdr:col>7</xdr:col>
      <xdr:colOff>201495</xdr:colOff>
      <xdr:row>106</xdr:row>
      <xdr:rowOff>33618</xdr:rowOff>
    </xdr:to>
    <mc:AlternateContent xmlns:mc="http://schemas.openxmlformats.org/markup-compatibility/2006" xmlns:a14="http://schemas.microsoft.com/office/drawing/2010/main">
      <mc:Choice Requires="a14">
        <xdr:graphicFrame macro="">
          <xdr:nvGraphicFramePr>
            <xdr:cNvPr id="40" name="Product 3">
              <a:extLst>
                <a:ext uri="{FF2B5EF4-FFF2-40B4-BE49-F238E27FC236}">
                  <a16:creationId xmlns:a16="http://schemas.microsoft.com/office/drawing/2014/main" id="{C05F6C6A-2380-452C-8B6B-12BC44E99A30}"/>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5959970" y="18559767"/>
              <a:ext cx="1827908" cy="2148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235324</xdr:colOff>
      <xdr:row>81</xdr:row>
      <xdr:rowOff>95007</xdr:rowOff>
    </xdr:from>
    <xdr:to>
      <xdr:col>6</xdr:col>
      <xdr:colOff>1862978</xdr:colOff>
      <xdr:row>88</xdr:row>
      <xdr:rowOff>123265</xdr:rowOff>
    </xdr:to>
    <xdr:graphicFrame macro="">
      <xdr:nvGraphicFramePr>
        <xdr:cNvPr id="41" name="Chart 40">
          <a:extLst>
            <a:ext uri="{FF2B5EF4-FFF2-40B4-BE49-F238E27FC236}">
              <a16:creationId xmlns:a16="http://schemas.microsoft.com/office/drawing/2014/main" id="{5F2983F3-7E5E-64D4-A2A5-554F27377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280987</xdr:colOff>
      <xdr:row>113</xdr:row>
      <xdr:rowOff>89647</xdr:rowOff>
    </xdr:from>
    <xdr:to>
      <xdr:col>10</xdr:col>
      <xdr:colOff>52387</xdr:colOff>
      <xdr:row>125</xdr:row>
      <xdr:rowOff>128587</xdr:rowOff>
    </xdr:to>
    <xdr:graphicFrame macro="">
      <xdr:nvGraphicFramePr>
        <xdr:cNvPr id="45" name="Chart 44">
          <a:extLst>
            <a:ext uri="{FF2B5EF4-FFF2-40B4-BE49-F238E27FC236}">
              <a16:creationId xmlns:a16="http://schemas.microsoft.com/office/drawing/2014/main" id="{3593EA30-2666-74B0-8889-02493320C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268941</xdr:colOff>
      <xdr:row>110</xdr:row>
      <xdr:rowOff>75080</xdr:rowOff>
    </xdr:from>
    <xdr:to>
      <xdr:col>10</xdr:col>
      <xdr:colOff>100852</xdr:colOff>
      <xdr:row>113</xdr:row>
      <xdr:rowOff>156882</xdr:rowOff>
    </xdr:to>
    <mc:AlternateContent xmlns:mc="http://schemas.openxmlformats.org/markup-compatibility/2006" xmlns:a14="http://schemas.microsoft.com/office/drawing/2010/main">
      <mc:Choice Requires="a14">
        <xdr:graphicFrame macro="">
          <xdr:nvGraphicFramePr>
            <xdr:cNvPr id="48" name="Years (Date) 1">
              <a:extLst>
                <a:ext uri="{FF2B5EF4-FFF2-40B4-BE49-F238E27FC236}">
                  <a16:creationId xmlns:a16="http://schemas.microsoft.com/office/drawing/2014/main" id="{8C35A24D-B5EB-AC62-AF59-BD1B1E7153A0}"/>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5983941" y="21545551"/>
              <a:ext cx="4605617" cy="653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190499</xdr:colOff>
      <xdr:row>131</xdr:row>
      <xdr:rowOff>168088</xdr:rowOff>
    </xdr:from>
    <xdr:to>
      <xdr:col>12</xdr:col>
      <xdr:colOff>537881</xdr:colOff>
      <xdr:row>135</xdr:row>
      <xdr:rowOff>89645</xdr:rowOff>
    </xdr:to>
    <mc:AlternateContent xmlns:mc="http://schemas.openxmlformats.org/markup-compatibility/2006" xmlns:a14="http://schemas.microsoft.com/office/drawing/2010/main">
      <mc:Choice Requires="a14">
        <xdr:graphicFrame macro="">
          <xdr:nvGraphicFramePr>
            <xdr:cNvPr id="5" name="Product 4">
              <a:extLst>
                <a:ext uri="{FF2B5EF4-FFF2-40B4-BE49-F238E27FC236}">
                  <a16:creationId xmlns:a16="http://schemas.microsoft.com/office/drawing/2014/main" id="{C8572009-10ED-469C-9688-E1F6D47731B4}"/>
                </a:ext>
              </a:extLst>
            </xdr:cNvPr>
            <xdr:cNvGraphicFramePr/>
          </xdr:nvGraphicFramePr>
          <xdr:xfrm>
            <a:off x="0" y="0"/>
            <a:ext cx="0" cy="0"/>
          </xdr:xfrm>
          <a:graphic>
            <a:graphicData uri="http://schemas.microsoft.com/office/drawing/2010/slicer">
              <sle:slicer xmlns:sle="http://schemas.microsoft.com/office/drawing/2010/slicer" name="Product 4"/>
            </a:graphicData>
          </a:graphic>
        </xdr:graphicFrame>
      </mc:Choice>
      <mc:Fallback xmlns="">
        <xdr:sp macro="" textlink="">
          <xdr:nvSpPr>
            <xdr:cNvPr id="0" name=""/>
            <xdr:cNvSpPr>
              <a:spLocks noTextEdit="1"/>
            </xdr:cNvSpPr>
          </xdr:nvSpPr>
          <xdr:spPr>
            <a:xfrm>
              <a:off x="11620499" y="26120912"/>
              <a:ext cx="2386853" cy="683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225158</xdr:colOff>
      <xdr:row>155</xdr:row>
      <xdr:rowOff>86926</xdr:rowOff>
    </xdr:from>
    <xdr:to>
      <xdr:col>12</xdr:col>
      <xdr:colOff>44823</xdr:colOff>
      <xdr:row>174</xdr:row>
      <xdr:rowOff>33617</xdr:rowOff>
    </xdr:to>
    <xdr:graphicFrame macro="">
      <xdr:nvGraphicFramePr>
        <xdr:cNvPr id="49" name="Chart 48">
          <a:extLst>
            <a:ext uri="{FF2B5EF4-FFF2-40B4-BE49-F238E27FC236}">
              <a16:creationId xmlns:a16="http://schemas.microsoft.com/office/drawing/2014/main" id="{74C1C318-DD44-859C-909E-65700AD10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473447</xdr:colOff>
      <xdr:row>44</xdr:row>
      <xdr:rowOff>181537</xdr:rowOff>
    </xdr:from>
    <xdr:to>
      <xdr:col>8</xdr:col>
      <xdr:colOff>502023</xdr:colOff>
      <xdr:row>53</xdr:row>
      <xdr:rowOff>57711</xdr:rowOff>
    </xdr:to>
    <xdr:grpSp>
      <xdr:nvGrpSpPr>
        <xdr:cNvPr id="47" name="Group 46">
          <a:extLst>
            <a:ext uri="{FF2B5EF4-FFF2-40B4-BE49-F238E27FC236}">
              <a16:creationId xmlns:a16="http://schemas.microsoft.com/office/drawing/2014/main" id="{4D805C0C-013C-6A17-CC94-D44F65595426}"/>
            </a:ext>
          </a:extLst>
        </xdr:cNvPr>
        <xdr:cNvGrpSpPr/>
      </xdr:nvGrpSpPr>
      <xdr:grpSpPr>
        <a:xfrm>
          <a:off x="3745565" y="9168655"/>
          <a:ext cx="6942605" cy="1590674"/>
          <a:chOff x="3980888" y="8541125"/>
          <a:chExt cx="6203017" cy="1590674"/>
        </a:xfrm>
      </xdr:grpSpPr>
      <xdr:sp macro="" textlink="">
        <xdr:nvSpPr>
          <xdr:cNvPr id="9" name="Rectangle: Rounded Corners 8">
            <a:extLst>
              <a:ext uri="{FF2B5EF4-FFF2-40B4-BE49-F238E27FC236}">
                <a16:creationId xmlns:a16="http://schemas.microsoft.com/office/drawing/2014/main" id="{F44A9D70-8D29-9425-381D-713BD23AA0F9}"/>
              </a:ext>
            </a:extLst>
          </xdr:cNvPr>
          <xdr:cNvSpPr/>
        </xdr:nvSpPr>
        <xdr:spPr>
          <a:xfrm>
            <a:off x="3980888" y="8541125"/>
            <a:ext cx="6203017" cy="1590674"/>
          </a:xfrm>
          <a:prstGeom prst="roundRect">
            <a:avLst>
              <a:gd name="adj" fmla="val 12879"/>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B48">
        <xdr:nvSpPr>
          <xdr:cNvPr id="10" name="Rectangle: Rounded Corners 9">
            <a:extLst>
              <a:ext uri="{FF2B5EF4-FFF2-40B4-BE49-F238E27FC236}">
                <a16:creationId xmlns:a16="http://schemas.microsoft.com/office/drawing/2014/main" id="{E35D9A3D-B7B5-4E77-9BD2-9629DCA17C24}"/>
              </a:ext>
            </a:extLst>
          </xdr:cNvPr>
          <xdr:cNvSpPr/>
        </xdr:nvSpPr>
        <xdr:spPr>
          <a:xfrm>
            <a:off x="4235165" y="8830586"/>
            <a:ext cx="1072350" cy="1078989"/>
          </a:xfrm>
          <a:prstGeom prst="roundRect">
            <a:avLst>
              <a:gd name="adj" fmla="val 12879"/>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chemeClr val="bg1"/>
                </a:solidFill>
                <a:latin typeface="Times New Roman"/>
                <a:cs typeface="Times New Roman"/>
              </a:rPr>
              <a:t>  </a:t>
            </a:r>
            <a:fld id="{A1434B36-9A05-415E-9E88-800D9E0832C0}" type="TxLink">
              <a:rPr lang="en-US" sz="1100" b="0" i="0" u="none" strike="noStrike" kern="1200">
                <a:solidFill>
                  <a:schemeClr val="bg1"/>
                </a:solidFill>
                <a:latin typeface="Times New Roman"/>
                <a:cs typeface="Times New Roman"/>
              </a:rPr>
              <a:pPr algn="l"/>
              <a:t>90,514K</a:t>
            </a:fld>
            <a:endParaRPr lang="en-IN" sz="1100" kern="1200">
              <a:solidFill>
                <a:schemeClr val="bg1"/>
              </a:solidFill>
            </a:endParaRPr>
          </a:p>
        </xdr:txBody>
      </xdr:sp>
      <xdr:sp macro="" textlink="">
        <xdr:nvSpPr>
          <xdr:cNvPr id="11" name="Rectangle: Rounded Corners 10">
            <a:extLst>
              <a:ext uri="{FF2B5EF4-FFF2-40B4-BE49-F238E27FC236}">
                <a16:creationId xmlns:a16="http://schemas.microsoft.com/office/drawing/2014/main" id="{06F00E9B-388B-4143-AE82-F64335D3090B}"/>
              </a:ext>
            </a:extLst>
          </xdr:cNvPr>
          <xdr:cNvSpPr/>
        </xdr:nvSpPr>
        <xdr:spPr>
          <a:xfrm>
            <a:off x="5580909" y="8796968"/>
            <a:ext cx="1134685" cy="1078989"/>
          </a:xfrm>
          <a:prstGeom prst="roundRect">
            <a:avLst>
              <a:gd name="adj" fmla="val 12879"/>
            </a:avLst>
          </a:prstGeom>
          <a:solidFill>
            <a:schemeClr val="accent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B50">
        <xdr:nvSpPr>
          <xdr:cNvPr id="12" name="Rectangle: Rounded Corners 11">
            <a:extLst>
              <a:ext uri="{FF2B5EF4-FFF2-40B4-BE49-F238E27FC236}">
                <a16:creationId xmlns:a16="http://schemas.microsoft.com/office/drawing/2014/main" id="{1937709F-DF8F-47A0-93F8-0FB9184183FF}"/>
              </a:ext>
            </a:extLst>
          </xdr:cNvPr>
          <xdr:cNvSpPr/>
        </xdr:nvSpPr>
        <xdr:spPr>
          <a:xfrm>
            <a:off x="6969966" y="8796968"/>
            <a:ext cx="1125935" cy="1078989"/>
          </a:xfrm>
          <a:prstGeom prst="roundRect">
            <a:avLst>
              <a:gd name="adj" fmla="val 1287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u="none" strike="noStrike" kern="1200">
              <a:solidFill>
                <a:srgbClr val="000000"/>
              </a:solidFill>
              <a:latin typeface="Times New Roman"/>
              <a:cs typeface="Times New Roman"/>
            </a:endParaRPr>
          </a:p>
          <a:p>
            <a:pPr algn="l"/>
            <a:r>
              <a:rPr lang="en-US" sz="1100" b="0" i="0" u="none" strike="noStrike" kern="1200">
                <a:solidFill>
                  <a:srgbClr val="000000"/>
                </a:solidFill>
                <a:latin typeface="Times New Roman"/>
                <a:cs typeface="Times New Roman"/>
              </a:rPr>
              <a:t>  </a:t>
            </a:r>
            <a:fld id="{1CC7056B-4350-4376-BA87-7A029FA734F7}" type="TxLink">
              <a:rPr lang="en-US" sz="1100" b="0" i="0" u="none" strike="noStrike" kern="1200">
                <a:solidFill>
                  <a:srgbClr val="000000"/>
                </a:solidFill>
                <a:latin typeface="Times New Roman"/>
                <a:cs typeface="Times New Roman"/>
              </a:rPr>
              <a:pPr algn="l"/>
              <a:t>1,19,431K</a:t>
            </a:fld>
            <a:endParaRPr lang="en-IN" sz="1100" kern="1200"/>
          </a:p>
        </xdr:txBody>
      </xdr:sp>
      <xdr:sp macro="" textlink="B51">
        <xdr:nvSpPr>
          <xdr:cNvPr id="13" name="Rectangle: Rounded Corners 12">
            <a:extLst>
              <a:ext uri="{FF2B5EF4-FFF2-40B4-BE49-F238E27FC236}">
                <a16:creationId xmlns:a16="http://schemas.microsoft.com/office/drawing/2014/main" id="{A9AF86C9-D928-4955-A0FF-BA31280D85B5}"/>
              </a:ext>
            </a:extLst>
          </xdr:cNvPr>
          <xdr:cNvSpPr/>
        </xdr:nvSpPr>
        <xdr:spPr>
          <a:xfrm>
            <a:off x="8578731" y="8796968"/>
            <a:ext cx="1163578" cy="1078989"/>
          </a:xfrm>
          <a:prstGeom prst="roundRect">
            <a:avLst>
              <a:gd name="adj" fmla="val 12879"/>
            </a:avLst>
          </a:prstGeom>
          <a:solidFill>
            <a:srgbClr val="EA5F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u="none" strike="noStrike" kern="1200">
              <a:solidFill>
                <a:srgbClr val="000000"/>
              </a:solidFill>
              <a:latin typeface="Times New Roman"/>
              <a:cs typeface="Times New Roman"/>
            </a:endParaRPr>
          </a:p>
          <a:p>
            <a:pPr algn="l"/>
            <a:r>
              <a:rPr lang="en-US" sz="1100" b="0" i="0" u="none" strike="noStrike" kern="1200">
                <a:solidFill>
                  <a:srgbClr val="000000"/>
                </a:solidFill>
                <a:latin typeface="Times New Roman"/>
                <a:cs typeface="Times New Roman"/>
              </a:rPr>
              <a:t>  </a:t>
            </a:r>
            <a:fld id="{E00819E0-AAC7-40E9-A079-72A4791C8D10}" type="TxLink">
              <a:rPr lang="en-US" sz="1100" b="0" i="0" u="none" strike="noStrike" kern="1200">
                <a:solidFill>
                  <a:srgbClr val="000000"/>
                </a:solidFill>
                <a:latin typeface="Times New Roman"/>
                <a:cs typeface="Times New Roman"/>
              </a:rPr>
              <a:pPr algn="l"/>
              <a:t>2,31,278K</a:t>
            </a:fld>
            <a:endParaRPr lang="en-IN" sz="1100" kern="1200"/>
          </a:p>
        </xdr:txBody>
      </xdr:sp>
      <xdr:sp macro="" textlink="C48">
        <xdr:nvSpPr>
          <xdr:cNvPr id="14" name="Oval 13">
            <a:extLst>
              <a:ext uri="{FF2B5EF4-FFF2-40B4-BE49-F238E27FC236}">
                <a16:creationId xmlns:a16="http://schemas.microsoft.com/office/drawing/2014/main" id="{07032F5C-A471-89BF-8797-21E5F2C38E04}"/>
              </a:ext>
            </a:extLst>
          </xdr:cNvPr>
          <xdr:cNvSpPr/>
        </xdr:nvSpPr>
        <xdr:spPr>
          <a:xfrm>
            <a:off x="4759975" y="9493624"/>
            <a:ext cx="739955" cy="60960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8D32117-8B25-4C65-A4AB-DA2BFEB2C939}" type="TxLink">
              <a:rPr lang="en-US" sz="900" b="0" i="0" u="none" strike="noStrike" kern="1200">
                <a:solidFill>
                  <a:srgbClr val="000000"/>
                </a:solidFill>
                <a:latin typeface="Times New Roman"/>
                <a:cs typeface="Times New Roman"/>
              </a:rPr>
              <a:pPr algn="l"/>
              <a:t>16.13%</a:t>
            </a:fld>
            <a:endParaRPr lang="en-US" sz="900" kern="1200"/>
          </a:p>
        </xdr:txBody>
      </xdr:sp>
      <xdr:sp macro="" textlink="">
        <xdr:nvSpPr>
          <xdr:cNvPr id="18" name="TextBox 17">
            <a:extLst>
              <a:ext uri="{FF2B5EF4-FFF2-40B4-BE49-F238E27FC236}">
                <a16:creationId xmlns:a16="http://schemas.microsoft.com/office/drawing/2014/main" id="{EF1AE1C5-E457-FD4F-CAEB-AB41F2209D94}"/>
              </a:ext>
            </a:extLst>
          </xdr:cNvPr>
          <xdr:cNvSpPr txBox="1"/>
        </xdr:nvSpPr>
        <xdr:spPr>
          <a:xfrm>
            <a:off x="4102570" y="8545404"/>
            <a:ext cx="3673553" cy="278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Quarterly view by Profit </a:t>
            </a:r>
          </a:p>
        </xdr:txBody>
      </xdr:sp>
      <xdr:sp macro="" textlink="">
        <xdr:nvSpPr>
          <xdr:cNvPr id="19" name="TextBox 18">
            <a:extLst>
              <a:ext uri="{FF2B5EF4-FFF2-40B4-BE49-F238E27FC236}">
                <a16:creationId xmlns:a16="http://schemas.microsoft.com/office/drawing/2014/main" id="{7B12E71F-A2DA-48DE-B50A-D17C0BE57430}"/>
              </a:ext>
            </a:extLst>
          </xdr:cNvPr>
          <xdr:cNvSpPr txBox="1"/>
        </xdr:nvSpPr>
        <xdr:spPr>
          <a:xfrm>
            <a:off x="4239328" y="9188824"/>
            <a:ext cx="1335627" cy="30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Quarter</a:t>
            </a:r>
            <a:r>
              <a:rPr lang="en-IN" sz="1400" b="1" kern="1200" baseline="0">
                <a:solidFill>
                  <a:schemeClr val="bg1"/>
                </a:solidFill>
              </a:rPr>
              <a:t> </a:t>
            </a:r>
            <a:r>
              <a:rPr lang="en-IN" sz="1400" b="1" kern="1200">
                <a:solidFill>
                  <a:schemeClr val="bg1"/>
                </a:solidFill>
              </a:rPr>
              <a:t>01</a:t>
            </a:r>
          </a:p>
        </xdr:txBody>
      </xdr:sp>
      <xdr:sp macro="" textlink="">
        <xdr:nvSpPr>
          <xdr:cNvPr id="20" name="TextBox 19">
            <a:extLst>
              <a:ext uri="{FF2B5EF4-FFF2-40B4-BE49-F238E27FC236}">
                <a16:creationId xmlns:a16="http://schemas.microsoft.com/office/drawing/2014/main" id="{7754C1D2-4143-4A94-BF66-EA86EE4780C1}"/>
              </a:ext>
            </a:extLst>
          </xdr:cNvPr>
          <xdr:cNvSpPr txBox="1"/>
        </xdr:nvSpPr>
        <xdr:spPr>
          <a:xfrm>
            <a:off x="5545205" y="9222442"/>
            <a:ext cx="1150429" cy="278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Quarter</a:t>
            </a:r>
            <a:r>
              <a:rPr lang="en-IN" sz="1400" b="1" kern="1200" baseline="0"/>
              <a:t> </a:t>
            </a:r>
            <a:r>
              <a:rPr lang="en-IN" sz="1400" b="1" kern="1200"/>
              <a:t>02</a:t>
            </a:r>
          </a:p>
        </xdr:txBody>
      </xdr:sp>
      <xdr:sp macro="" textlink="">
        <xdr:nvSpPr>
          <xdr:cNvPr id="21" name="TextBox 20">
            <a:extLst>
              <a:ext uri="{FF2B5EF4-FFF2-40B4-BE49-F238E27FC236}">
                <a16:creationId xmlns:a16="http://schemas.microsoft.com/office/drawing/2014/main" id="{1F878BD4-5B59-4F49-830C-0E47DD2DC43C}"/>
              </a:ext>
            </a:extLst>
          </xdr:cNvPr>
          <xdr:cNvSpPr txBox="1"/>
        </xdr:nvSpPr>
        <xdr:spPr>
          <a:xfrm>
            <a:off x="6956643" y="9265227"/>
            <a:ext cx="1625425" cy="23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Quarter</a:t>
            </a:r>
            <a:r>
              <a:rPr lang="en-IN" sz="1400" b="1" kern="1200" baseline="0"/>
              <a:t> </a:t>
            </a:r>
            <a:r>
              <a:rPr lang="en-IN" sz="1400" b="1" kern="1200"/>
              <a:t>03</a:t>
            </a:r>
          </a:p>
        </xdr:txBody>
      </xdr:sp>
      <xdr:sp macro="" textlink="">
        <xdr:nvSpPr>
          <xdr:cNvPr id="22" name="TextBox 21">
            <a:extLst>
              <a:ext uri="{FF2B5EF4-FFF2-40B4-BE49-F238E27FC236}">
                <a16:creationId xmlns:a16="http://schemas.microsoft.com/office/drawing/2014/main" id="{F7949F3F-9FF3-4950-9CA6-4932EB28A353}"/>
              </a:ext>
            </a:extLst>
          </xdr:cNvPr>
          <xdr:cNvSpPr txBox="1"/>
        </xdr:nvSpPr>
        <xdr:spPr>
          <a:xfrm>
            <a:off x="8612947" y="9254022"/>
            <a:ext cx="1248876" cy="23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Quarter</a:t>
            </a:r>
            <a:r>
              <a:rPr lang="en-IN" sz="1400" b="1" kern="1200" baseline="0">
                <a:solidFill>
                  <a:schemeClr val="bg1"/>
                </a:solidFill>
              </a:rPr>
              <a:t> </a:t>
            </a:r>
            <a:r>
              <a:rPr lang="en-IN" sz="1400" b="1" kern="1200">
                <a:solidFill>
                  <a:schemeClr val="bg1"/>
                </a:solidFill>
              </a:rPr>
              <a:t>04</a:t>
            </a:r>
          </a:p>
        </xdr:txBody>
      </xdr:sp>
      <xdr:sp macro="" textlink="B49">
        <xdr:nvSpPr>
          <xdr:cNvPr id="24" name="TextBox 23">
            <a:extLst>
              <a:ext uri="{FF2B5EF4-FFF2-40B4-BE49-F238E27FC236}">
                <a16:creationId xmlns:a16="http://schemas.microsoft.com/office/drawing/2014/main" id="{1C815659-335E-4E6B-A92C-10D9654C62D4}"/>
              </a:ext>
            </a:extLst>
          </xdr:cNvPr>
          <xdr:cNvSpPr txBox="1"/>
        </xdr:nvSpPr>
        <xdr:spPr>
          <a:xfrm>
            <a:off x="5756883" y="8906880"/>
            <a:ext cx="899411" cy="333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C835F1-E24D-4A29-A2AE-C4D4204FF1F5}" type="TxLink">
              <a:rPr lang="en-US" sz="1100" b="0" i="0" u="none" strike="noStrike" kern="1200">
                <a:solidFill>
                  <a:srgbClr val="000000"/>
                </a:solidFill>
                <a:latin typeface="Times New Roman"/>
                <a:cs typeface="Times New Roman"/>
              </a:rPr>
              <a:pPr algn="ctr"/>
              <a:t>1,19,763K</a:t>
            </a:fld>
            <a:endParaRPr lang="en-IN" sz="1200" kern="1200"/>
          </a:p>
        </xdr:txBody>
      </xdr:sp>
      <xdr:sp macro="" textlink="I102">
        <xdr:nvSpPr>
          <xdr:cNvPr id="26" name="TextBox 25">
            <a:extLst>
              <a:ext uri="{FF2B5EF4-FFF2-40B4-BE49-F238E27FC236}">
                <a16:creationId xmlns:a16="http://schemas.microsoft.com/office/drawing/2014/main" id="{4E25921B-7A61-4E76-BEAC-F027EDD17896}"/>
              </a:ext>
            </a:extLst>
          </xdr:cNvPr>
          <xdr:cNvSpPr txBox="1"/>
        </xdr:nvSpPr>
        <xdr:spPr>
          <a:xfrm>
            <a:off x="6458641" y="9116430"/>
            <a:ext cx="1160064" cy="282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D8C224-4028-4514-BC7F-A88CE56A489E}" type="TxLink">
              <a:rPr lang="en-US" sz="1200" b="0" i="0" u="none" strike="noStrike" kern="1200">
                <a:solidFill>
                  <a:schemeClr val="bg1"/>
                </a:solidFill>
                <a:latin typeface="Calibri"/>
                <a:cs typeface="Calibri"/>
              </a:rPr>
              <a:pPr algn="ctr"/>
              <a:t> </a:t>
            </a:fld>
            <a:endParaRPr lang="en-IN" sz="1200" kern="1200">
              <a:solidFill>
                <a:schemeClr val="bg1"/>
              </a:solidFill>
            </a:endParaRPr>
          </a:p>
        </xdr:txBody>
      </xdr:sp>
      <xdr:sp macro="" textlink="C49">
        <xdr:nvSpPr>
          <xdr:cNvPr id="52" name="Oval 51">
            <a:extLst>
              <a:ext uri="{FF2B5EF4-FFF2-40B4-BE49-F238E27FC236}">
                <a16:creationId xmlns:a16="http://schemas.microsoft.com/office/drawing/2014/main" id="{2E4C058A-F93D-41A0-BF2B-681A2DED171E}"/>
              </a:ext>
            </a:extLst>
          </xdr:cNvPr>
          <xdr:cNvSpPr/>
        </xdr:nvSpPr>
        <xdr:spPr>
          <a:xfrm>
            <a:off x="6102855" y="9503149"/>
            <a:ext cx="732038" cy="6096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FF0C95A-F973-40BE-B119-9EA14AA495E6}" type="TxLink">
              <a:rPr lang="en-US" sz="900" b="0" i="0" u="none" strike="noStrike" kern="1200">
                <a:solidFill>
                  <a:srgbClr val="000000"/>
                </a:solidFill>
                <a:latin typeface="Times New Roman"/>
                <a:cs typeface="Times New Roman"/>
              </a:rPr>
              <a:pPr algn="l"/>
              <a:t>21.35%</a:t>
            </a:fld>
            <a:endParaRPr lang="en-US" sz="900" kern="1200"/>
          </a:p>
        </xdr:txBody>
      </xdr:sp>
      <xdr:sp macro="" textlink="C50">
        <xdr:nvSpPr>
          <xdr:cNvPr id="53" name="Oval 52">
            <a:extLst>
              <a:ext uri="{FF2B5EF4-FFF2-40B4-BE49-F238E27FC236}">
                <a16:creationId xmlns:a16="http://schemas.microsoft.com/office/drawing/2014/main" id="{9E5429AD-A0F4-47A8-A43D-35B9F14E19A4}"/>
              </a:ext>
            </a:extLst>
          </xdr:cNvPr>
          <xdr:cNvSpPr/>
        </xdr:nvSpPr>
        <xdr:spPr>
          <a:xfrm>
            <a:off x="7678936" y="9484099"/>
            <a:ext cx="744273" cy="60960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BB2B858-D807-44E9-BC69-3E97717E6726}" type="TxLink">
              <a:rPr lang="en-US" sz="900" b="0" i="0" u="none" strike="noStrike" kern="1200">
                <a:solidFill>
                  <a:srgbClr val="000000"/>
                </a:solidFill>
                <a:latin typeface="Times New Roman"/>
                <a:cs typeface="Times New Roman"/>
              </a:rPr>
              <a:pPr algn="l"/>
              <a:t>21.29%</a:t>
            </a:fld>
            <a:endParaRPr lang="en-US" sz="900" kern="1200"/>
          </a:p>
        </xdr:txBody>
      </xdr:sp>
      <xdr:sp macro="" textlink="C51">
        <xdr:nvSpPr>
          <xdr:cNvPr id="54" name="Oval 53">
            <a:extLst>
              <a:ext uri="{FF2B5EF4-FFF2-40B4-BE49-F238E27FC236}">
                <a16:creationId xmlns:a16="http://schemas.microsoft.com/office/drawing/2014/main" id="{C8412AE4-F947-4C74-818D-890E4FE839F3}"/>
              </a:ext>
            </a:extLst>
          </xdr:cNvPr>
          <xdr:cNvSpPr/>
        </xdr:nvSpPr>
        <xdr:spPr>
          <a:xfrm>
            <a:off x="9328970" y="9484099"/>
            <a:ext cx="744813" cy="6096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2483742-05AF-4D3C-9E3D-910E5C8935C6}" type="TxLink">
              <a:rPr lang="en-US" sz="900" b="0" i="0" u="none" strike="noStrike" kern="1200">
                <a:solidFill>
                  <a:srgbClr val="000000"/>
                </a:solidFill>
                <a:latin typeface="Times New Roman"/>
                <a:cs typeface="Times New Roman"/>
              </a:rPr>
              <a:pPr algn="l"/>
              <a:t>41.23%</a:t>
            </a:fld>
            <a:endParaRPr lang="en-US" sz="900" kern="1200"/>
          </a:p>
        </xdr:txBody>
      </xdr:sp>
    </xdr:grpSp>
    <xdr:clientData/>
  </xdr:twoCellAnchor>
  <xdr:twoCellAnchor>
    <xdr:from>
      <xdr:col>5</xdr:col>
      <xdr:colOff>459443</xdr:colOff>
      <xdr:row>34</xdr:row>
      <xdr:rowOff>158001</xdr:rowOff>
    </xdr:from>
    <xdr:to>
      <xdr:col>7</xdr:col>
      <xdr:colOff>616322</xdr:colOff>
      <xdr:row>41</xdr:row>
      <xdr:rowOff>168086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09DE079-5983-418F-67A7-794079DAD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36368" y="7130301"/>
              <a:ext cx="3623979" cy="13435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530037</xdr:colOff>
      <xdr:row>205</xdr:row>
      <xdr:rowOff>193579</xdr:rowOff>
    </xdr:from>
    <xdr:to>
      <xdr:col>6</xdr:col>
      <xdr:colOff>1378324</xdr:colOff>
      <xdr:row>217</xdr:row>
      <xdr:rowOff>44823</xdr:rowOff>
    </xdr:to>
    <xdr:graphicFrame macro="">
      <xdr:nvGraphicFramePr>
        <xdr:cNvPr id="16" name="Chart 15">
          <a:extLst>
            <a:ext uri="{FF2B5EF4-FFF2-40B4-BE49-F238E27FC236}">
              <a16:creationId xmlns:a16="http://schemas.microsoft.com/office/drawing/2014/main" id="{7535CAD0-0E33-1444-B514-B4A4C5821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180975</xdr:colOff>
          <xdr:row>130</xdr:row>
          <xdr:rowOff>95250</xdr:rowOff>
        </xdr:from>
        <xdr:to>
          <xdr:col>8</xdr:col>
          <xdr:colOff>390525</xdr:colOff>
          <xdr:row>134</xdr:row>
          <xdr:rowOff>95250</xdr:rowOff>
        </xdr:to>
        <xdr:sp macro="" textlink="">
          <xdr:nvSpPr>
            <xdr:cNvPr id="4101" name="Option Button 5" hidden="1">
              <a:extLst>
                <a:ext uri="{63B3BB69-23CF-44E3-9099-C40C66FF867C}">
                  <a14:compatExt spid="_x0000_s4101"/>
                </a:ext>
                <a:ext uri="{FF2B5EF4-FFF2-40B4-BE49-F238E27FC236}">
                  <a16:creationId xmlns:a16="http://schemas.microsoft.com/office/drawing/2014/main" id="{00000000-0008-0000-04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Gross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130</xdr:row>
          <xdr:rowOff>104775</xdr:rowOff>
        </xdr:from>
        <xdr:to>
          <xdr:col>8</xdr:col>
          <xdr:colOff>1219200</xdr:colOff>
          <xdr:row>134</xdr:row>
          <xdr:rowOff>104775</xdr:rowOff>
        </xdr:to>
        <xdr:sp macro="" textlink="">
          <xdr:nvSpPr>
            <xdr:cNvPr id="4102" name="Option Button 6" hidden="1">
              <a:extLst>
                <a:ext uri="{63B3BB69-23CF-44E3-9099-C40C66FF867C}">
                  <a14:compatExt spid="_x0000_s4102"/>
                </a:ext>
                <a:ext uri="{FF2B5EF4-FFF2-40B4-BE49-F238E27FC236}">
                  <a16:creationId xmlns:a16="http://schemas.microsoft.com/office/drawing/2014/main" id="{00000000-0008-0000-04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819150</xdr:colOff>
          <xdr:row>130</xdr:row>
          <xdr:rowOff>95250</xdr:rowOff>
        </xdr:from>
        <xdr:to>
          <xdr:col>9</xdr:col>
          <xdr:colOff>590550</xdr:colOff>
          <xdr:row>134</xdr:row>
          <xdr:rowOff>95250</xdr:rowOff>
        </xdr:to>
        <xdr:sp macro="" textlink="">
          <xdr:nvSpPr>
            <xdr:cNvPr id="4103" name="Option Button 7" hidden="1">
              <a:extLst>
                <a:ext uri="{63B3BB69-23CF-44E3-9099-C40C66FF867C}">
                  <a14:compatExt spid="_x0000_s4103"/>
                </a:ext>
                <a:ext uri="{FF2B5EF4-FFF2-40B4-BE49-F238E27FC236}">
                  <a16:creationId xmlns:a16="http://schemas.microsoft.com/office/drawing/2014/main" id="{00000000-0008-0000-0400-00000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xdr:twoCellAnchor>
    <xdr:from>
      <xdr:col>7</xdr:col>
      <xdr:colOff>218515</xdr:colOff>
      <xdr:row>135</xdr:row>
      <xdr:rowOff>113177</xdr:rowOff>
    </xdr:from>
    <xdr:to>
      <xdr:col>12</xdr:col>
      <xdr:colOff>470647</xdr:colOff>
      <xdr:row>149</xdr:row>
      <xdr:rowOff>189377</xdr:rowOff>
    </xdr:to>
    <xdr:graphicFrame macro="">
      <xdr:nvGraphicFramePr>
        <xdr:cNvPr id="17" name="Chart 16">
          <a:extLst>
            <a:ext uri="{FF2B5EF4-FFF2-40B4-BE49-F238E27FC236}">
              <a16:creationId xmlns:a16="http://schemas.microsoft.com/office/drawing/2014/main" id="{26749466-0656-281E-FB4D-E4200B0C3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851646</xdr:colOff>
      <xdr:row>45</xdr:row>
      <xdr:rowOff>156882</xdr:rowOff>
    </xdr:from>
    <xdr:to>
      <xdr:col>16</xdr:col>
      <xdr:colOff>89645</xdr:colOff>
      <xdr:row>53</xdr:row>
      <xdr:rowOff>44823</xdr:rowOff>
    </xdr:to>
    <xdr:sp macro="" textlink="">
      <xdr:nvSpPr>
        <xdr:cNvPr id="7" name="TextBox 6">
          <a:extLst>
            <a:ext uri="{FF2B5EF4-FFF2-40B4-BE49-F238E27FC236}">
              <a16:creationId xmlns:a16="http://schemas.microsoft.com/office/drawing/2014/main" id="{E2F574AA-A8B9-2C6D-9088-BBCAD7115211}"/>
            </a:ext>
          </a:extLst>
        </xdr:cNvPr>
        <xdr:cNvSpPr txBox="1"/>
      </xdr:nvSpPr>
      <xdr:spPr>
        <a:xfrm>
          <a:off x="10567146" y="9132794"/>
          <a:ext cx="4941793" cy="1411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u="sng" kern="1200"/>
            <a:t>INSIGHTS:</a:t>
          </a:r>
        </a:p>
        <a:p>
          <a:endParaRPr lang="en-IN" sz="1100" b="1" kern="1200"/>
        </a:p>
        <a:p>
          <a:r>
            <a:rPr lang="en-IN" sz="1100" b="1" kern="1200"/>
            <a:t>Quarter 4 </a:t>
          </a:r>
          <a:r>
            <a:rPr lang="en-IN" sz="1100" kern="1200"/>
            <a:t>has the highest profit, contributing 41.23% of the annual profit. This suggests a significant increase in sales or reduced costs during the last quarter.</a:t>
          </a:r>
        </a:p>
        <a:p>
          <a:r>
            <a:rPr lang="en-IN" sz="1100" b="1" kern="1200"/>
            <a:t>Quarters 2 and 3 </a:t>
          </a:r>
          <a:r>
            <a:rPr lang="en-IN" sz="1100" kern="1200"/>
            <a:t>have similar profit levels, both contributing around 21%.</a:t>
          </a:r>
        </a:p>
        <a:p>
          <a:r>
            <a:rPr lang="en-IN" sz="1100" b="1" kern="1200"/>
            <a:t>Quarter 1 </a:t>
          </a:r>
          <a:r>
            <a:rPr lang="en-IN" sz="1100" kern="1200"/>
            <a:t>has the lowest profit at 16.13%, indicating a potentially slow start to the year.</a:t>
          </a:r>
        </a:p>
      </xdr:txBody>
    </xdr:sp>
    <xdr:clientData/>
  </xdr:twoCellAnchor>
  <xdr:twoCellAnchor>
    <xdr:from>
      <xdr:col>13</xdr:col>
      <xdr:colOff>224117</xdr:colOff>
      <xdr:row>131</xdr:row>
      <xdr:rowOff>112058</xdr:rowOff>
    </xdr:from>
    <xdr:to>
      <xdr:col>16</xdr:col>
      <xdr:colOff>324970</xdr:colOff>
      <xdr:row>149</xdr:row>
      <xdr:rowOff>22412</xdr:rowOff>
    </xdr:to>
    <xdr:sp macro="" textlink="">
      <xdr:nvSpPr>
        <xdr:cNvPr id="8" name="TextBox 7">
          <a:extLst>
            <a:ext uri="{FF2B5EF4-FFF2-40B4-BE49-F238E27FC236}">
              <a16:creationId xmlns:a16="http://schemas.microsoft.com/office/drawing/2014/main" id="{1E8C44E7-4814-4229-6929-7CD475E9E876}"/>
            </a:ext>
          </a:extLst>
        </xdr:cNvPr>
        <xdr:cNvSpPr txBox="1"/>
      </xdr:nvSpPr>
      <xdr:spPr>
        <a:xfrm>
          <a:off x="14298705" y="26255382"/>
          <a:ext cx="1916206" cy="3339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u="sng" kern="1200"/>
            <a:t>INSIGHTS</a:t>
          </a:r>
          <a:r>
            <a:rPr lang="en-IN" sz="1100" b="1" kern="1200"/>
            <a:t> - Sales:</a:t>
          </a:r>
        </a:p>
        <a:p>
          <a:endParaRPr lang="en-IN" sz="1100" b="1" kern="1200"/>
        </a:p>
        <a:p>
          <a:r>
            <a:rPr lang="en-IN" sz="1100" b="1" kern="1200"/>
            <a:t>Top Performers:</a:t>
          </a:r>
          <a:r>
            <a:rPr lang="en-IN" sz="1100" b="1" kern="1200" baseline="0"/>
            <a:t> </a:t>
          </a:r>
          <a:r>
            <a:rPr lang="en-IN" sz="1100" kern="1200"/>
            <a:t>Maharashtra, Uttarpradesh,Gujarat</a:t>
          </a:r>
          <a:r>
            <a:rPr lang="en-IN" sz="1100" kern="1200" baseline="0"/>
            <a:t> </a:t>
          </a:r>
          <a:r>
            <a:rPr lang="en-IN" sz="1100" kern="1200"/>
            <a:t>have the highest unit sales, suggesting strong demand in these states.</a:t>
          </a:r>
        </a:p>
        <a:p>
          <a:endParaRPr lang="en-IN" sz="1100" kern="1200"/>
        </a:p>
        <a:p>
          <a:r>
            <a:rPr lang="en-IN" sz="1100" b="1" kern="1200"/>
            <a:t>Moderate Performers</a:t>
          </a:r>
          <a:r>
            <a:rPr lang="en-IN" sz="1100" kern="1200"/>
            <a:t>: States like Haryana</a:t>
          </a:r>
          <a:r>
            <a:rPr lang="en-IN" sz="1100" kern="1200" baseline="0"/>
            <a:t> ,Kerala, West Bengal,</a:t>
          </a:r>
          <a:r>
            <a:rPr lang="en-IN" sz="1100" kern="1200"/>
            <a:t> and Telangana have mid-range sales.</a:t>
          </a:r>
        </a:p>
        <a:p>
          <a:endParaRPr lang="en-IN" sz="1100" kern="1200"/>
        </a:p>
        <a:p>
          <a:r>
            <a:rPr lang="en-IN" sz="1100" b="1" kern="1200"/>
            <a:t>Low Performers</a:t>
          </a:r>
          <a:r>
            <a:rPr lang="en-IN" sz="1100" kern="1200"/>
            <a:t>: Jharkhand Bihar</a:t>
          </a:r>
          <a:r>
            <a:rPr lang="en-IN" sz="1100" kern="1200" baseline="0"/>
            <a:t> and Chhattisgarh</a:t>
          </a:r>
          <a:r>
            <a:rPr lang="en-IN" sz="1100" kern="1200"/>
            <a:t> have the lowest unit sales, indicating less demand .</a:t>
          </a:r>
        </a:p>
      </xdr:txBody>
    </xdr:sp>
    <xdr:clientData/>
  </xdr:twoCellAnchor>
  <xdr:twoCellAnchor>
    <xdr:from>
      <xdr:col>7</xdr:col>
      <xdr:colOff>381000</xdr:colOff>
      <xdr:row>82</xdr:row>
      <xdr:rowOff>212911</xdr:rowOff>
    </xdr:from>
    <xdr:to>
      <xdr:col>13</xdr:col>
      <xdr:colOff>145676</xdr:colOff>
      <xdr:row>86</xdr:row>
      <xdr:rowOff>134471</xdr:rowOff>
    </xdr:to>
    <xdr:sp macro="" textlink="">
      <xdr:nvSpPr>
        <xdr:cNvPr id="15" name="TextBox 14">
          <a:extLst>
            <a:ext uri="{FF2B5EF4-FFF2-40B4-BE49-F238E27FC236}">
              <a16:creationId xmlns:a16="http://schemas.microsoft.com/office/drawing/2014/main" id="{E4969683-F464-E092-7FF1-6D9CCC521571}"/>
            </a:ext>
          </a:extLst>
        </xdr:cNvPr>
        <xdr:cNvSpPr txBox="1"/>
      </xdr:nvSpPr>
      <xdr:spPr>
        <a:xfrm>
          <a:off x="9267265" y="16405411"/>
          <a:ext cx="4482352" cy="874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u="sng" kern="1200"/>
            <a:t>INSIGHTS:</a:t>
          </a:r>
        </a:p>
        <a:p>
          <a:pPr algn="ctr"/>
          <a:endParaRPr lang="en-IN" sz="1100" b="1" u="sng" kern="1200"/>
        </a:p>
        <a:p>
          <a:r>
            <a:rPr lang="en-IN" sz="1100" kern="1200"/>
            <a:t>Higher discount levels tend to wider sales range, indicating a potential correlation between higher discounts and increased sales.</a:t>
          </a:r>
        </a:p>
      </xdr:txBody>
    </xdr:sp>
    <xdr:clientData/>
  </xdr:twoCellAnchor>
  <xdr:twoCellAnchor>
    <xdr:from>
      <xdr:col>7</xdr:col>
      <xdr:colOff>571500</xdr:colOff>
      <xdr:row>97</xdr:row>
      <xdr:rowOff>11206</xdr:rowOff>
    </xdr:from>
    <xdr:to>
      <xdr:col>13</xdr:col>
      <xdr:colOff>336176</xdr:colOff>
      <xdr:row>101</xdr:row>
      <xdr:rowOff>145676</xdr:rowOff>
    </xdr:to>
    <xdr:sp macro="" textlink="">
      <xdr:nvSpPr>
        <xdr:cNvPr id="27" name="TextBox 26">
          <a:extLst>
            <a:ext uri="{FF2B5EF4-FFF2-40B4-BE49-F238E27FC236}">
              <a16:creationId xmlns:a16="http://schemas.microsoft.com/office/drawing/2014/main" id="{05C8C19F-AFEB-46E2-9F15-38EBE5F0648C}"/>
            </a:ext>
          </a:extLst>
        </xdr:cNvPr>
        <xdr:cNvSpPr txBox="1"/>
      </xdr:nvSpPr>
      <xdr:spPr>
        <a:xfrm>
          <a:off x="9457765" y="19162059"/>
          <a:ext cx="4482352" cy="896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u="sng" kern="1200"/>
            <a:t>INSIGHTS:</a:t>
          </a:r>
        </a:p>
        <a:p>
          <a:pPr algn="ctr"/>
          <a:endParaRPr lang="en-IN" sz="1100" b="1" u="sng" kern="1200"/>
        </a:p>
        <a:p>
          <a:r>
            <a:rPr lang="en-IN" sz="1100" kern="1200"/>
            <a:t>The sales cycle shows seasonal peaks and troughs, which may indicate product popularity fluctuations or seasonality in customer demand.</a:t>
          </a:r>
        </a:p>
      </xdr:txBody>
    </xdr:sp>
    <xdr:clientData/>
  </xdr:twoCellAnchor>
  <xdr:twoCellAnchor>
    <xdr:from>
      <xdr:col>10</xdr:col>
      <xdr:colOff>224119</xdr:colOff>
      <xdr:row>115</xdr:row>
      <xdr:rowOff>112059</xdr:rowOff>
    </xdr:from>
    <xdr:to>
      <xdr:col>16</xdr:col>
      <xdr:colOff>1</xdr:colOff>
      <xdr:row>123</xdr:row>
      <xdr:rowOff>33617</xdr:rowOff>
    </xdr:to>
    <xdr:sp macro="" textlink="">
      <xdr:nvSpPr>
        <xdr:cNvPr id="28" name="TextBox 27">
          <a:extLst>
            <a:ext uri="{FF2B5EF4-FFF2-40B4-BE49-F238E27FC236}">
              <a16:creationId xmlns:a16="http://schemas.microsoft.com/office/drawing/2014/main" id="{3AF91708-4403-47B8-9CC1-152EC6DB1BA6}"/>
            </a:ext>
          </a:extLst>
        </xdr:cNvPr>
        <xdr:cNvSpPr txBox="1"/>
      </xdr:nvSpPr>
      <xdr:spPr>
        <a:xfrm>
          <a:off x="12012707" y="22725530"/>
          <a:ext cx="3406588" cy="14455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u="sng" kern="1200"/>
            <a:t>INSIGHTS:</a:t>
          </a:r>
        </a:p>
        <a:p>
          <a:endParaRPr lang="en-IN" sz="1100" b="1" kern="1200"/>
        </a:p>
        <a:p>
          <a:r>
            <a:rPr lang="en-IN" sz="1100" kern="1200"/>
            <a:t>Discounted products are critical to driving sales, especially during peak months. High and medium discounts appear to be the most effective, particularly in months with elevated consumer activity, like </a:t>
          </a:r>
          <a:r>
            <a:rPr lang="en-IN" sz="1100">
              <a:solidFill>
                <a:schemeClr val="dk1"/>
              </a:solidFill>
              <a:effectLst/>
              <a:latin typeface="+mn-lt"/>
              <a:ea typeface="+mn-ea"/>
              <a:cs typeface="+mn-cs"/>
            </a:rPr>
            <a:t> June</a:t>
          </a:r>
          <a:r>
            <a:rPr lang="en-IN" sz="1100" kern="1200"/>
            <a:t> October, November</a:t>
          </a:r>
          <a:r>
            <a:rPr lang="en-IN" sz="1100" kern="1200" baseline="0"/>
            <a:t> and</a:t>
          </a:r>
          <a:r>
            <a:rPr lang="en-IN" sz="1100" kern="1200"/>
            <a:t> December .</a:t>
          </a:r>
        </a:p>
      </xdr:txBody>
    </xdr:sp>
    <xdr:clientData/>
  </xdr:twoCellAnchor>
  <xdr:twoCellAnchor>
    <xdr:from>
      <xdr:col>8</xdr:col>
      <xdr:colOff>369794</xdr:colOff>
      <xdr:row>223</xdr:row>
      <xdr:rowOff>67234</xdr:rowOff>
    </xdr:from>
    <xdr:to>
      <xdr:col>14</xdr:col>
      <xdr:colOff>543484</xdr:colOff>
      <xdr:row>237</xdr:row>
      <xdr:rowOff>0</xdr:rowOff>
    </xdr:to>
    <xdr:graphicFrame macro="">
      <xdr:nvGraphicFramePr>
        <xdr:cNvPr id="29" name="Chart 28">
          <a:extLst>
            <a:ext uri="{FF2B5EF4-FFF2-40B4-BE49-F238E27FC236}">
              <a16:creationId xmlns:a16="http://schemas.microsoft.com/office/drawing/2014/main" id="{7FE93882-CBDC-BF87-6125-5FCF05182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8</xdr:col>
      <xdr:colOff>266699</xdr:colOff>
      <xdr:row>220</xdr:row>
      <xdr:rowOff>44822</xdr:rowOff>
    </xdr:from>
    <xdr:to>
      <xdr:col>14</xdr:col>
      <xdr:colOff>526675</xdr:colOff>
      <xdr:row>223</xdr:row>
      <xdr:rowOff>112057</xdr:rowOff>
    </xdr:to>
    <mc:AlternateContent xmlns:mc="http://schemas.openxmlformats.org/markup-compatibility/2006" xmlns:a14="http://schemas.microsoft.com/office/drawing/2010/main">
      <mc:Choice Requires="a14">
        <xdr:graphicFrame macro="">
          <xdr:nvGraphicFramePr>
            <xdr:cNvPr id="30" name="Years (Date)">
              <a:extLst>
                <a:ext uri="{FF2B5EF4-FFF2-40B4-BE49-F238E27FC236}">
                  <a16:creationId xmlns:a16="http://schemas.microsoft.com/office/drawing/2014/main" id="{D5C4C0C9-FDC9-7C9E-C813-5E06DC6F3B75}"/>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9220199" y="43232293"/>
              <a:ext cx="4753535" cy="638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453840</xdr:colOff>
      <xdr:row>254</xdr:row>
      <xdr:rowOff>79560</xdr:rowOff>
    </xdr:from>
    <xdr:to>
      <xdr:col>7</xdr:col>
      <xdr:colOff>134471</xdr:colOff>
      <xdr:row>268</xdr:row>
      <xdr:rowOff>155760</xdr:rowOff>
    </xdr:to>
    <xdr:graphicFrame macro="">
      <xdr:nvGraphicFramePr>
        <xdr:cNvPr id="33" name="Chart 32">
          <a:extLst>
            <a:ext uri="{FF2B5EF4-FFF2-40B4-BE49-F238E27FC236}">
              <a16:creationId xmlns:a16="http://schemas.microsoft.com/office/drawing/2014/main" id="{E1EC1F8E-1526-0186-009E-81878FC1B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324970</xdr:colOff>
      <xdr:row>257</xdr:row>
      <xdr:rowOff>33617</xdr:rowOff>
    </xdr:from>
    <xdr:to>
      <xdr:col>10</xdr:col>
      <xdr:colOff>358588</xdr:colOff>
      <xdr:row>267</xdr:row>
      <xdr:rowOff>112058</xdr:rowOff>
    </xdr:to>
    <xdr:sp macro="" textlink="">
      <xdr:nvSpPr>
        <xdr:cNvPr id="34" name="TextBox 33">
          <a:extLst>
            <a:ext uri="{FF2B5EF4-FFF2-40B4-BE49-F238E27FC236}">
              <a16:creationId xmlns:a16="http://schemas.microsoft.com/office/drawing/2014/main" id="{E2E5F25A-2761-15A2-6F08-E2526908F247}"/>
            </a:ext>
          </a:extLst>
        </xdr:cNvPr>
        <xdr:cNvSpPr txBox="1"/>
      </xdr:nvSpPr>
      <xdr:spPr>
        <a:xfrm>
          <a:off x="9211235" y="48465441"/>
          <a:ext cx="2935941" cy="1983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u="sng" kern="1200"/>
            <a:t>INSIGHTS:</a:t>
          </a:r>
          <a:r>
            <a:rPr lang="en-IN" sz="1100" b="1" u="sng" kern="1200" baseline="0"/>
            <a:t> </a:t>
          </a:r>
          <a:endParaRPr lang="en-IN" sz="1100" b="1" u="sng" kern="1200"/>
        </a:p>
        <a:p>
          <a:pPr algn="l"/>
          <a:endParaRPr lang="en-IN" sz="1100" b="1" kern="1200"/>
        </a:p>
        <a:p>
          <a:pPr algn="l"/>
          <a:r>
            <a:rPr lang="en-IN" sz="1100" b="1" kern="1200"/>
            <a:t>Seasonal Discounts: </a:t>
          </a:r>
          <a:r>
            <a:rPr lang="en-IN" sz="1100" kern="1200"/>
            <a:t>There are visible peaks in discounts around certain months, like October and December, which could align with festive or end-of-year promotions.</a:t>
          </a:r>
        </a:p>
        <a:p>
          <a:pPr algn="l"/>
          <a:endParaRPr lang="en-IN" sz="1100" kern="1200"/>
        </a:p>
        <a:p>
          <a:pPr algn="l"/>
          <a:r>
            <a:rPr lang="en-IN" sz="1100" b="1" kern="1200"/>
            <a:t>Year-on-Year Patterns: </a:t>
          </a:r>
          <a:r>
            <a:rPr lang="en-IN" sz="1100" kern="1200"/>
            <a:t>Similar discounting trends are observed in consecutive years, possibly due to repeated sales events.</a:t>
          </a:r>
        </a:p>
      </xdr:txBody>
    </xdr:sp>
    <xdr:clientData/>
  </xdr:twoCellAnchor>
  <xdr:twoCellAnchor>
    <xdr:from>
      <xdr:col>12</xdr:col>
      <xdr:colOff>246529</xdr:colOff>
      <xdr:row>155</xdr:row>
      <xdr:rowOff>67237</xdr:rowOff>
    </xdr:from>
    <xdr:to>
      <xdr:col>15</xdr:col>
      <xdr:colOff>582706</xdr:colOff>
      <xdr:row>174</xdr:row>
      <xdr:rowOff>22412</xdr:rowOff>
    </xdr:to>
    <xdr:sp macro="" textlink="">
      <xdr:nvSpPr>
        <xdr:cNvPr id="35" name="TextBox 34">
          <a:extLst>
            <a:ext uri="{FF2B5EF4-FFF2-40B4-BE49-F238E27FC236}">
              <a16:creationId xmlns:a16="http://schemas.microsoft.com/office/drawing/2014/main" id="{DB150D1F-21C3-0B79-46D9-1813109109F8}"/>
            </a:ext>
          </a:extLst>
        </xdr:cNvPr>
        <xdr:cNvSpPr txBox="1"/>
      </xdr:nvSpPr>
      <xdr:spPr>
        <a:xfrm>
          <a:off x="13245353" y="30502413"/>
          <a:ext cx="2151529" cy="3574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sng">
              <a:solidFill>
                <a:schemeClr val="dk1"/>
              </a:solidFill>
              <a:effectLst/>
              <a:latin typeface="+mn-lt"/>
              <a:ea typeface="+mn-ea"/>
              <a:cs typeface="+mn-cs"/>
            </a:rPr>
            <a:t>INSIGHTS:</a:t>
          </a:r>
        </a:p>
        <a:p>
          <a:pPr algn="ctr"/>
          <a:endParaRPr lang="en-IN" sz="1100" b="1" i="0">
            <a:solidFill>
              <a:schemeClr val="dk1"/>
            </a:solidFill>
            <a:effectLst/>
            <a:latin typeface="+mn-lt"/>
            <a:ea typeface="+mn-ea"/>
            <a:cs typeface="+mn-cs"/>
          </a:endParaRPr>
        </a:p>
        <a:p>
          <a:r>
            <a:rPr lang="en-IN" sz="1100" b="1" i="0">
              <a:solidFill>
                <a:schemeClr val="dk1"/>
              </a:solidFill>
              <a:effectLst/>
              <a:latin typeface="+mn-lt"/>
              <a:ea typeface="+mn-ea"/>
              <a:cs typeface="+mn-cs"/>
            </a:rPr>
            <a:t>Highest Sales</a:t>
          </a:r>
          <a:r>
            <a:rPr lang="en-IN" sz="1100" b="0" i="0">
              <a:solidFill>
                <a:schemeClr val="dk1"/>
              </a:solidFill>
              <a:effectLst/>
              <a:latin typeface="+mn-lt"/>
              <a:ea typeface="+mn-ea"/>
              <a:cs typeface="+mn-cs"/>
            </a:rPr>
            <a:t>: Maharashtra has the highest sales (70,156K) for "Realme 8 Pro," followed closely by Uttar Pradesh.</a:t>
          </a:r>
        </a:p>
        <a:p>
          <a:endParaRPr lang="en-IN" sz="1100" b="0" i="0">
            <a:solidFill>
              <a:schemeClr val="dk1"/>
            </a:solidFill>
            <a:effectLst/>
            <a:latin typeface="+mn-lt"/>
            <a:ea typeface="+mn-ea"/>
            <a:cs typeface="+mn-cs"/>
          </a:endParaRPr>
        </a:p>
        <a:p>
          <a:r>
            <a:rPr lang="en-IN" sz="1100" b="1" i="0">
              <a:solidFill>
                <a:schemeClr val="dk1"/>
              </a:solidFill>
              <a:effectLst/>
              <a:latin typeface="+mn-lt"/>
              <a:ea typeface="+mn-ea"/>
              <a:cs typeface="+mn-cs"/>
            </a:rPr>
            <a:t>Profit Variation</a:t>
          </a:r>
          <a:r>
            <a:rPr lang="en-IN" sz="1100" b="0" i="0">
              <a:solidFill>
                <a:schemeClr val="dk1"/>
              </a:solidFill>
              <a:effectLst/>
              <a:latin typeface="+mn-lt"/>
              <a:ea typeface="+mn-ea"/>
              <a:cs typeface="+mn-cs"/>
            </a:rPr>
            <a:t>: Profit does not directly correlate with high sales in all states. For instance, Uttar Pradesh shows high sales but relatively lower profits compared to Maharashtra.</a:t>
          </a:r>
        </a:p>
        <a:p>
          <a:endParaRPr lang="en-IN" sz="1100" b="0" i="0">
            <a:solidFill>
              <a:schemeClr val="dk1"/>
            </a:solidFill>
            <a:effectLst/>
            <a:latin typeface="+mn-lt"/>
            <a:ea typeface="+mn-ea"/>
            <a:cs typeface="+mn-cs"/>
          </a:endParaRPr>
        </a:p>
        <a:p>
          <a:r>
            <a:rPr lang="en-IN" sz="1100" b="1" i="0">
              <a:solidFill>
                <a:schemeClr val="dk1"/>
              </a:solidFill>
              <a:effectLst/>
              <a:latin typeface="+mn-lt"/>
              <a:ea typeface="+mn-ea"/>
              <a:cs typeface="+mn-cs"/>
            </a:rPr>
            <a:t>Product Popularity</a:t>
          </a:r>
          <a:r>
            <a:rPr lang="en-IN" sz="1100" b="0" i="0">
              <a:solidFill>
                <a:schemeClr val="dk1"/>
              </a:solidFill>
              <a:effectLst/>
              <a:latin typeface="+mn-lt"/>
              <a:ea typeface="+mn-ea"/>
              <a:cs typeface="+mn-cs"/>
            </a:rPr>
            <a:t>: "Realme 8 Pro" and "Vivo V17 Pro" consistently appear as popular products across multiple states, indicating high consumer preference.</a:t>
          </a:r>
        </a:p>
        <a:p>
          <a:endParaRPr lang="en-IN" sz="1100" kern="1200"/>
        </a:p>
      </xdr:txBody>
    </xdr:sp>
    <xdr:clientData/>
  </xdr:twoCellAnchor>
  <xdr:twoCellAnchor>
    <xdr:from>
      <xdr:col>15</xdr:col>
      <xdr:colOff>56029</xdr:colOff>
      <xdr:row>222</xdr:row>
      <xdr:rowOff>33617</xdr:rowOff>
    </xdr:from>
    <xdr:to>
      <xdr:col>18</xdr:col>
      <xdr:colOff>537881</xdr:colOff>
      <xdr:row>237</xdr:row>
      <xdr:rowOff>11205</xdr:rowOff>
    </xdr:to>
    <xdr:sp macro="" textlink="">
      <xdr:nvSpPr>
        <xdr:cNvPr id="36" name="TextBox 35">
          <a:extLst>
            <a:ext uri="{FF2B5EF4-FFF2-40B4-BE49-F238E27FC236}">
              <a16:creationId xmlns:a16="http://schemas.microsoft.com/office/drawing/2014/main" id="{8410F9EA-2C82-B480-4F94-3ABBFF9F427F}"/>
            </a:ext>
          </a:extLst>
        </xdr:cNvPr>
        <xdr:cNvSpPr txBox="1"/>
      </xdr:nvSpPr>
      <xdr:spPr>
        <a:xfrm>
          <a:off x="14870205" y="43602088"/>
          <a:ext cx="2297205" cy="2835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u="sng" kern="1200"/>
            <a:t>INSIGHTS:</a:t>
          </a:r>
        </a:p>
        <a:p>
          <a:endParaRPr lang="en-IN" sz="1100" kern="1200"/>
        </a:p>
        <a:p>
          <a:endParaRPr lang="en-IN" sz="1100" kern="1200"/>
        </a:p>
        <a:p>
          <a:r>
            <a:rPr lang="en-IN" sz="1100" b="1" kern="1200"/>
            <a:t>Product Peaks: </a:t>
          </a:r>
          <a:r>
            <a:rPr lang="en-IN" sz="1100" kern="1200"/>
            <a:t>Sales peak in October and November, especially for "Xiaomi Redmi K20 Pro 6GB" and "Realme 8 Pro," highlighting their popularity.</a:t>
          </a:r>
        </a:p>
        <a:p>
          <a:endParaRPr lang="en-IN" sz="1100" kern="1200"/>
        </a:p>
        <a:p>
          <a:r>
            <a:rPr lang="en-IN" sz="1100" b="1" kern="1200"/>
            <a:t>Product Lifecycle: </a:t>
          </a:r>
          <a:r>
            <a:rPr lang="en-IN" sz="1100" kern="1200"/>
            <a:t>Some products, like "Vivo V17 Pro," show consistent sales throughout the year, while others have more seasonal spikes.</a:t>
          </a:r>
        </a:p>
        <a:p>
          <a:endParaRPr lang="en-IN" sz="1100" kern="1200"/>
        </a:p>
      </xdr:txBody>
    </xdr:sp>
    <xdr:clientData/>
  </xdr:twoCellAnchor>
  <xdr:twoCellAnchor editAs="oneCell">
    <xdr:from>
      <xdr:col>10</xdr:col>
      <xdr:colOff>123265</xdr:colOff>
      <xdr:row>0</xdr:row>
      <xdr:rowOff>11205</xdr:rowOff>
    </xdr:from>
    <xdr:to>
      <xdr:col>14</xdr:col>
      <xdr:colOff>64359</xdr:colOff>
      <xdr:row>0</xdr:row>
      <xdr:rowOff>283078</xdr:rowOff>
    </xdr:to>
    <xdr:pic>
      <xdr:nvPicPr>
        <xdr:cNvPr id="32" name="Picture 31">
          <a:extLst>
            <a:ext uri="{FF2B5EF4-FFF2-40B4-BE49-F238E27FC236}">
              <a16:creationId xmlns:a16="http://schemas.microsoft.com/office/drawing/2014/main" id="{9C1F0084-BF76-446E-81A5-ED3E2184C1B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382500" y="11205"/>
          <a:ext cx="2361565" cy="271873"/>
        </a:xfrm>
        <a:prstGeom prst="rect">
          <a:avLst/>
        </a:prstGeom>
      </xdr:spPr>
    </xdr:pic>
    <xdr:clientData/>
  </xdr:twoCellAnchor>
  <xdr:twoCellAnchor>
    <xdr:from>
      <xdr:col>7</xdr:col>
      <xdr:colOff>717176</xdr:colOff>
      <xdr:row>35</xdr:row>
      <xdr:rowOff>33617</xdr:rowOff>
    </xdr:from>
    <xdr:to>
      <xdr:col>13</xdr:col>
      <xdr:colOff>481853</xdr:colOff>
      <xdr:row>41</xdr:row>
      <xdr:rowOff>89647</xdr:rowOff>
    </xdr:to>
    <xdr:sp macro="" textlink="">
      <xdr:nvSpPr>
        <xdr:cNvPr id="31" name="TextBox 30">
          <a:extLst>
            <a:ext uri="{FF2B5EF4-FFF2-40B4-BE49-F238E27FC236}">
              <a16:creationId xmlns:a16="http://schemas.microsoft.com/office/drawing/2014/main" id="{BA292538-532D-5C51-6E72-9AD3D6C40F27}"/>
            </a:ext>
          </a:extLst>
        </xdr:cNvPr>
        <xdr:cNvSpPr txBox="1"/>
      </xdr:nvSpPr>
      <xdr:spPr>
        <a:xfrm>
          <a:off x="10074088" y="7205382"/>
          <a:ext cx="4482353" cy="1199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u="sng" kern="1200"/>
            <a:t>INSIGHTS:</a:t>
          </a:r>
        </a:p>
        <a:p>
          <a:endParaRPr lang="en-IN" sz="1100" b="0" u="none" kern="1200"/>
        </a:p>
        <a:p>
          <a:r>
            <a:rPr lang="en-IN" sz="1100" b="1" u="none" kern="1200"/>
            <a:t>Balanced Contribution from Other Segments (Excluding Shopping Mall)</a:t>
          </a:r>
          <a:r>
            <a:rPr lang="en-IN" sz="1100" b="0" u="none" kern="1200"/>
            <a:t>:</a:t>
          </a:r>
          <a:r>
            <a:rPr lang="en-IN" sz="1100" b="0" u="none" kern="1200" baseline="0"/>
            <a:t> C</a:t>
          </a:r>
          <a:r>
            <a:rPr lang="en-IN" sz="1100" b="0" u="none" kern="1200"/>
            <a:t>ontribute around </a:t>
          </a:r>
          <a:r>
            <a:rPr lang="en-IN" sz="1100" b="1" u="none" kern="1200"/>
            <a:t>57.75% </a:t>
          </a:r>
          <a:r>
            <a:rPr lang="en-IN" sz="1100" b="0" u="none" kern="1200"/>
            <a:t>of sales combined, they are all significant contributors. Suggest a healthy diversification of revenue streams across different market types.</a:t>
          </a:r>
        </a:p>
      </xdr:txBody>
    </xdr:sp>
    <xdr:clientData/>
  </xdr:twoCellAnchor>
</xdr:wsDr>
</file>

<file path=xl/drawings/drawing6.xml><?xml version="1.0" encoding="utf-8"?>
<c:userShapes xmlns:c="http://schemas.openxmlformats.org/drawingml/2006/chart">
  <cdr:relSizeAnchor xmlns:cdr="http://schemas.openxmlformats.org/drawingml/2006/chartDrawing">
    <cdr:from>
      <cdr:x>0.85765</cdr:x>
      <cdr:y>0.58716</cdr:y>
    </cdr:from>
    <cdr:to>
      <cdr:x>0.99856</cdr:x>
      <cdr:y>0.68149</cdr:y>
    </cdr:to>
    <cdr:sp macro="" textlink="">
      <cdr:nvSpPr>
        <cdr:cNvPr id="4" name="TextBox 1">
          <a:extLst xmlns:a="http://schemas.openxmlformats.org/drawingml/2006/main">
            <a:ext uri="{FF2B5EF4-FFF2-40B4-BE49-F238E27FC236}">
              <a16:creationId xmlns:a16="http://schemas.microsoft.com/office/drawing/2014/main" id="{42BE89A3-B262-89B2-E7DE-A5C4C234F3CF}"/>
            </a:ext>
          </a:extLst>
        </cdr:cNvPr>
        <cdr:cNvSpPr txBox="1"/>
      </cdr:nvSpPr>
      <cdr:spPr>
        <a:xfrm xmlns:a="http://schemas.openxmlformats.org/drawingml/2006/main">
          <a:off x="3924299" y="1610703"/>
          <a:ext cx="644770" cy="2587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a:t>Top - 5 </a:t>
          </a:r>
          <a:endParaRPr lang="en-IN" sz="1100" kern="1200"/>
        </a:p>
      </cdr:txBody>
    </cdr:sp>
  </cdr:relSizeAnchor>
  <cdr:relSizeAnchor xmlns:cdr="http://schemas.openxmlformats.org/drawingml/2006/chartDrawing">
    <cdr:from>
      <cdr:x>0.85925</cdr:x>
      <cdr:y>0.84335</cdr:y>
    </cdr:from>
    <cdr:to>
      <cdr:x>1</cdr:x>
      <cdr:y>0.93149</cdr:y>
    </cdr:to>
    <cdr:sp macro="" textlink="'Analysis by Muskaan'!$J$13">
      <cdr:nvSpPr>
        <cdr:cNvPr id="5" name="TextBox 4">
          <a:extLst xmlns:a="http://schemas.openxmlformats.org/drawingml/2006/main">
            <a:ext uri="{FF2B5EF4-FFF2-40B4-BE49-F238E27FC236}">
              <a16:creationId xmlns:a16="http://schemas.microsoft.com/office/drawing/2014/main" id="{D55F4EB2-C3DF-25EF-3526-951ECDBAD010}"/>
            </a:ext>
          </a:extLst>
        </cdr:cNvPr>
        <cdr:cNvSpPr txBox="1"/>
      </cdr:nvSpPr>
      <cdr:spPr>
        <a:xfrm xmlns:a="http://schemas.openxmlformats.org/drawingml/2006/main">
          <a:off x="3931627" y="2313476"/>
          <a:ext cx="644035" cy="2417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9A8F866-B345-48D3-9400-CA6C675228EC}" type="TxLink">
            <a:rPr lang="en-US" sz="1100" b="0" i="0" u="none" strike="noStrike" kern="1200">
              <a:solidFill>
                <a:schemeClr val="bg2">
                  <a:lumMod val="50000"/>
                </a:schemeClr>
              </a:solidFill>
              <a:latin typeface="Calibri"/>
              <a:cs typeface="Calibri"/>
            </a:rPr>
            <a:pPr/>
            <a:t>45.97%</a:t>
          </a:fld>
          <a:endParaRPr lang="en-IN" sz="1100" kern="1200">
            <a:solidFill>
              <a:schemeClr val="bg2">
                <a:lumMod val="50000"/>
              </a:schemeClr>
            </a:solidFill>
          </a:endParaRPr>
        </a:p>
      </cdr:txBody>
    </cdr:sp>
  </cdr:relSizeAnchor>
  <cdr:relSizeAnchor xmlns:cdr="http://schemas.openxmlformats.org/drawingml/2006/chartDrawing">
    <cdr:from>
      <cdr:x>0.85444</cdr:x>
      <cdr:y>0.67023</cdr:y>
    </cdr:from>
    <cdr:to>
      <cdr:x>0.99359</cdr:x>
      <cdr:y>0.75837</cdr:y>
    </cdr:to>
    <cdr:sp macro="" textlink="'Analysis by Muskaan'!$J$12">
      <cdr:nvSpPr>
        <cdr:cNvPr id="6" name="TextBox 1">
          <a:extLst xmlns:a="http://schemas.openxmlformats.org/drawingml/2006/main">
            <a:ext uri="{FF2B5EF4-FFF2-40B4-BE49-F238E27FC236}">
              <a16:creationId xmlns:a16="http://schemas.microsoft.com/office/drawing/2014/main" id="{0B1D4573-80B3-364D-4B94-F3CF90AB47C7}"/>
            </a:ext>
          </a:extLst>
        </cdr:cNvPr>
        <cdr:cNvSpPr txBox="1"/>
      </cdr:nvSpPr>
      <cdr:spPr>
        <a:xfrm xmlns:a="http://schemas.openxmlformats.org/drawingml/2006/main">
          <a:off x="3909646" y="1838569"/>
          <a:ext cx="636709" cy="24178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98FFEFFE-DEE2-4CBF-A704-7A4C8C87AA68}" type="TxLink">
            <a:rPr lang="en-US" sz="1100" b="0" i="0" u="none" strike="noStrike" kern="1200">
              <a:solidFill>
                <a:schemeClr val="accent1">
                  <a:lumMod val="75000"/>
                </a:schemeClr>
              </a:solidFill>
              <a:latin typeface="Calibri"/>
              <a:cs typeface="Calibri"/>
            </a:rPr>
            <a:pPr/>
            <a:t>54.03%</a:t>
          </a:fld>
          <a:endParaRPr lang="en-IN" sz="1100" kern="1200">
            <a:solidFill>
              <a:schemeClr val="accent1">
                <a:lumMod val="75000"/>
              </a:schemeClr>
            </a:solidFill>
          </a:endParaRPr>
        </a:p>
      </cdr:txBody>
    </cdr:sp>
  </cdr:relSizeAnchor>
  <cdr:relSizeAnchor xmlns:cdr="http://schemas.openxmlformats.org/drawingml/2006/chartDrawing">
    <cdr:from>
      <cdr:x>0.85604</cdr:x>
      <cdr:y>0.76905</cdr:y>
    </cdr:from>
    <cdr:to>
      <cdr:x>1</cdr:x>
      <cdr:y>0.86338</cdr:y>
    </cdr:to>
    <cdr:sp macro="" textlink="">
      <cdr:nvSpPr>
        <cdr:cNvPr id="7" name="TextBox 1">
          <a:extLst xmlns:a="http://schemas.openxmlformats.org/drawingml/2006/main">
            <a:ext uri="{FF2B5EF4-FFF2-40B4-BE49-F238E27FC236}">
              <a16:creationId xmlns:a16="http://schemas.microsoft.com/office/drawing/2014/main" id="{88B37205-2605-C504-BC84-020C97DEC92C}"/>
            </a:ext>
          </a:extLst>
        </cdr:cNvPr>
        <cdr:cNvSpPr txBox="1"/>
      </cdr:nvSpPr>
      <cdr:spPr>
        <a:xfrm xmlns:a="http://schemas.openxmlformats.org/drawingml/2006/main">
          <a:off x="3916973" y="2109665"/>
          <a:ext cx="658690" cy="2587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a:t>Others</a:t>
          </a:r>
          <a:endParaRPr lang="en-IN" sz="1100" kern="1200"/>
        </a:p>
      </cdr:txBody>
    </cdr:sp>
  </cdr:relSizeAnchor>
  <cdr:relSizeAnchor xmlns:cdr="http://schemas.openxmlformats.org/drawingml/2006/chartDrawing">
    <cdr:from>
      <cdr:x>0.85444</cdr:x>
      <cdr:y>0.61098</cdr:y>
    </cdr:from>
    <cdr:to>
      <cdr:x>0.85444</cdr:x>
      <cdr:y>0.73651</cdr:y>
    </cdr:to>
    <cdr:cxnSp macro="">
      <cdr:nvCxnSpPr>
        <cdr:cNvPr id="9" name="Straight Connector 8">
          <a:extLst xmlns:a="http://schemas.openxmlformats.org/drawingml/2006/main">
            <a:ext uri="{FF2B5EF4-FFF2-40B4-BE49-F238E27FC236}">
              <a16:creationId xmlns:a16="http://schemas.microsoft.com/office/drawing/2014/main" id="{54873382-F912-223A-E2C7-6DF0CFD2CFC0}"/>
            </a:ext>
          </a:extLst>
        </cdr:cNvPr>
        <cdr:cNvCxnSpPr/>
      </cdr:nvCxnSpPr>
      <cdr:spPr>
        <a:xfrm xmlns:a="http://schemas.openxmlformats.org/drawingml/2006/main">
          <a:off x="3909646" y="1676034"/>
          <a:ext cx="0" cy="344366"/>
        </a:xfrm>
        <a:prstGeom xmlns:a="http://schemas.openxmlformats.org/drawingml/2006/main" prst="line">
          <a:avLst/>
        </a:prstGeom>
        <a:ln xmlns:a="http://schemas.openxmlformats.org/drawingml/2006/main" w="19050"/>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0.85594</cdr:x>
      <cdr:y>0.79777</cdr:y>
    </cdr:from>
    <cdr:to>
      <cdr:x>0.85594</cdr:x>
      <cdr:y>0.9233</cdr:y>
    </cdr:to>
    <cdr:cxnSp macro="">
      <cdr:nvCxnSpPr>
        <cdr:cNvPr id="11" name="Straight Connector 10">
          <a:extLst xmlns:a="http://schemas.openxmlformats.org/drawingml/2006/main">
            <a:ext uri="{FF2B5EF4-FFF2-40B4-BE49-F238E27FC236}">
              <a16:creationId xmlns:a16="http://schemas.microsoft.com/office/drawing/2014/main" id="{ACA68954-D361-B19D-1FCB-B25F29DF5EA1}"/>
            </a:ext>
          </a:extLst>
        </cdr:cNvPr>
        <cdr:cNvCxnSpPr/>
      </cdr:nvCxnSpPr>
      <cdr:spPr>
        <a:xfrm xmlns:a="http://schemas.openxmlformats.org/drawingml/2006/main">
          <a:off x="3916485" y="2188430"/>
          <a:ext cx="0" cy="344366"/>
        </a:xfrm>
        <a:prstGeom xmlns:a="http://schemas.openxmlformats.org/drawingml/2006/main" prst="line">
          <a:avLst/>
        </a:prstGeom>
        <a:ln xmlns:a="http://schemas.openxmlformats.org/drawingml/2006/main" w="19050">
          <a:solidFill>
            <a:schemeClr val="bg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0.01871</cdr:x>
      <cdr:y>0.01317</cdr:y>
    </cdr:from>
    <cdr:to>
      <cdr:x>0.81612</cdr:x>
      <cdr:y>0.1144</cdr:y>
    </cdr:to>
    <cdr:sp macro="" textlink="">
      <cdr:nvSpPr>
        <cdr:cNvPr id="2" name="TextBox 2">
          <a:extLst xmlns:a="http://schemas.openxmlformats.org/drawingml/2006/main">
            <a:ext uri="{FF2B5EF4-FFF2-40B4-BE49-F238E27FC236}">
              <a16:creationId xmlns:a16="http://schemas.microsoft.com/office/drawing/2014/main" id="{06452815-667E-98FF-AC66-9BBB97A2F66D}"/>
            </a:ext>
          </a:extLst>
        </cdr:cNvPr>
        <cdr:cNvSpPr txBox="1"/>
      </cdr:nvSpPr>
      <cdr:spPr>
        <a:xfrm xmlns:a="http://schemas.openxmlformats.org/drawingml/2006/main">
          <a:off x="99417" y="36130"/>
          <a:ext cx="4237776" cy="2776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t>Top 5 States with Highest Profit</a:t>
          </a:r>
          <a:endParaRPr lang="en-IN" sz="1600" b="1" kern="1200"/>
        </a:p>
      </cdr:txBody>
    </cdr:sp>
  </cdr:relSizeAnchor>
  <cdr:relSizeAnchor xmlns:cdr="http://schemas.openxmlformats.org/drawingml/2006/chartDrawing">
    <cdr:from>
      <cdr:x>0.85765</cdr:x>
      <cdr:y>0.58716</cdr:y>
    </cdr:from>
    <cdr:to>
      <cdr:x>0.99856</cdr:x>
      <cdr:y>0.68149</cdr:y>
    </cdr:to>
    <cdr:sp macro="" textlink="">
      <cdr:nvSpPr>
        <cdr:cNvPr id="8" name="TextBox 1">
          <a:extLst xmlns:a="http://schemas.openxmlformats.org/drawingml/2006/main">
            <a:ext uri="{FF2B5EF4-FFF2-40B4-BE49-F238E27FC236}">
              <a16:creationId xmlns:a16="http://schemas.microsoft.com/office/drawing/2014/main" id="{42BE89A3-B262-89B2-E7DE-A5C4C234F3CF}"/>
            </a:ext>
          </a:extLst>
        </cdr:cNvPr>
        <cdr:cNvSpPr txBox="1"/>
      </cdr:nvSpPr>
      <cdr:spPr>
        <a:xfrm xmlns:a="http://schemas.openxmlformats.org/drawingml/2006/main">
          <a:off x="3924299" y="1610703"/>
          <a:ext cx="644770" cy="2587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a:t>Top - 5 </a:t>
          </a:r>
          <a:endParaRPr lang="en-IN" sz="1100" kern="1200"/>
        </a:p>
      </cdr:txBody>
    </cdr:sp>
  </cdr:relSizeAnchor>
  <cdr:relSizeAnchor xmlns:cdr="http://schemas.openxmlformats.org/drawingml/2006/chartDrawing">
    <cdr:from>
      <cdr:x>0.85925</cdr:x>
      <cdr:y>0.84335</cdr:y>
    </cdr:from>
    <cdr:to>
      <cdr:x>1</cdr:x>
      <cdr:y>0.93149</cdr:y>
    </cdr:to>
    <cdr:sp macro="" textlink="'Analysis by Muskaan'!$J$13">
      <cdr:nvSpPr>
        <cdr:cNvPr id="10" name="TextBox 4">
          <a:extLst xmlns:a="http://schemas.openxmlformats.org/drawingml/2006/main">
            <a:ext uri="{FF2B5EF4-FFF2-40B4-BE49-F238E27FC236}">
              <a16:creationId xmlns:a16="http://schemas.microsoft.com/office/drawing/2014/main" id="{D55F4EB2-C3DF-25EF-3526-951ECDBAD010}"/>
            </a:ext>
          </a:extLst>
        </cdr:cNvPr>
        <cdr:cNvSpPr txBox="1"/>
      </cdr:nvSpPr>
      <cdr:spPr>
        <a:xfrm xmlns:a="http://schemas.openxmlformats.org/drawingml/2006/main">
          <a:off x="3931627" y="2313476"/>
          <a:ext cx="644035" cy="2417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9A8F866-B345-48D3-9400-CA6C675228EC}" type="TxLink">
            <a:rPr lang="en-US" sz="1100" b="0" i="0" u="none" strike="noStrike" kern="1200">
              <a:solidFill>
                <a:schemeClr val="bg2">
                  <a:lumMod val="50000"/>
                </a:schemeClr>
              </a:solidFill>
              <a:latin typeface="Calibri"/>
              <a:cs typeface="Calibri"/>
            </a:rPr>
            <a:pPr/>
            <a:t>45.97%</a:t>
          </a:fld>
          <a:endParaRPr lang="en-IN" sz="1100" kern="1200">
            <a:solidFill>
              <a:schemeClr val="bg2">
                <a:lumMod val="50000"/>
              </a:schemeClr>
            </a:solidFill>
          </a:endParaRPr>
        </a:p>
      </cdr:txBody>
    </cdr:sp>
  </cdr:relSizeAnchor>
  <cdr:relSizeAnchor xmlns:cdr="http://schemas.openxmlformats.org/drawingml/2006/chartDrawing">
    <cdr:from>
      <cdr:x>0.85444</cdr:x>
      <cdr:y>0.67023</cdr:y>
    </cdr:from>
    <cdr:to>
      <cdr:x>0.99359</cdr:x>
      <cdr:y>0.75837</cdr:y>
    </cdr:to>
    <cdr:sp macro="" textlink="'Analysis by Muskaan'!$J$12">
      <cdr:nvSpPr>
        <cdr:cNvPr id="13" name="TextBox 1">
          <a:extLst xmlns:a="http://schemas.openxmlformats.org/drawingml/2006/main">
            <a:ext uri="{FF2B5EF4-FFF2-40B4-BE49-F238E27FC236}">
              <a16:creationId xmlns:a16="http://schemas.microsoft.com/office/drawing/2014/main" id="{0B1D4573-80B3-364D-4B94-F3CF90AB47C7}"/>
            </a:ext>
          </a:extLst>
        </cdr:cNvPr>
        <cdr:cNvSpPr txBox="1"/>
      </cdr:nvSpPr>
      <cdr:spPr>
        <a:xfrm xmlns:a="http://schemas.openxmlformats.org/drawingml/2006/main">
          <a:off x="3909646" y="1838569"/>
          <a:ext cx="636709" cy="24178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98FFEFFE-DEE2-4CBF-A704-7A4C8C87AA68}" type="TxLink">
            <a:rPr lang="en-US" sz="1100" b="0" i="0" u="none" strike="noStrike" kern="1200">
              <a:solidFill>
                <a:schemeClr val="accent1">
                  <a:lumMod val="75000"/>
                </a:schemeClr>
              </a:solidFill>
              <a:latin typeface="Calibri"/>
              <a:cs typeface="Calibri"/>
            </a:rPr>
            <a:pPr/>
            <a:t>54.03%</a:t>
          </a:fld>
          <a:endParaRPr lang="en-IN" sz="1100" kern="1200">
            <a:solidFill>
              <a:schemeClr val="accent1">
                <a:lumMod val="75000"/>
              </a:schemeClr>
            </a:solidFill>
          </a:endParaRPr>
        </a:p>
      </cdr:txBody>
    </cdr:sp>
  </cdr:relSizeAnchor>
  <cdr:relSizeAnchor xmlns:cdr="http://schemas.openxmlformats.org/drawingml/2006/chartDrawing">
    <cdr:from>
      <cdr:x>0.85604</cdr:x>
      <cdr:y>0.76905</cdr:y>
    </cdr:from>
    <cdr:to>
      <cdr:x>1</cdr:x>
      <cdr:y>0.86338</cdr:y>
    </cdr:to>
    <cdr:sp macro="" textlink="">
      <cdr:nvSpPr>
        <cdr:cNvPr id="14" name="TextBox 1">
          <a:extLst xmlns:a="http://schemas.openxmlformats.org/drawingml/2006/main">
            <a:ext uri="{FF2B5EF4-FFF2-40B4-BE49-F238E27FC236}">
              <a16:creationId xmlns:a16="http://schemas.microsoft.com/office/drawing/2014/main" id="{88B37205-2605-C504-BC84-020C97DEC92C}"/>
            </a:ext>
          </a:extLst>
        </cdr:cNvPr>
        <cdr:cNvSpPr txBox="1"/>
      </cdr:nvSpPr>
      <cdr:spPr>
        <a:xfrm xmlns:a="http://schemas.openxmlformats.org/drawingml/2006/main">
          <a:off x="3916973" y="2109665"/>
          <a:ext cx="658690" cy="2587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a:t>Others</a:t>
          </a:r>
          <a:endParaRPr lang="en-IN" sz="1100" kern="1200"/>
        </a:p>
      </cdr:txBody>
    </cdr:sp>
  </cdr:relSizeAnchor>
  <cdr:relSizeAnchor xmlns:cdr="http://schemas.openxmlformats.org/drawingml/2006/chartDrawing">
    <cdr:from>
      <cdr:x>0.85444</cdr:x>
      <cdr:y>0.61098</cdr:y>
    </cdr:from>
    <cdr:to>
      <cdr:x>0.85444</cdr:x>
      <cdr:y>0.73651</cdr:y>
    </cdr:to>
    <cdr:cxnSp macro="">
      <cdr:nvCxnSpPr>
        <cdr:cNvPr id="15" name="Straight Connector 8">
          <a:extLst xmlns:a="http://schemas.openxmlformats.org/drawingml/2006/main">
            <a:ext uri="{FF2B5EF4-FFF2-40B4-BE49-F238E27FC236}">
              <a16:creationId xmlns:a16="http://schemas.microsoft.com/office/drawing/2014/main" id="{54873382-F912-223A-E2C7-6DF0CFD2CFC0}"/>
            </a:ext>
          </a:extLst>
        </cdr:cNvPr>
        <cdr:cNvCxnSpPr/>
      </cdr:nvCxnSpPr>
      <cdr:spPr>
        <a:xfrm xmlns:a="http://schemas.openxmlformats.org/drawingml/2006/main">
          <a:off x="3909646" y="1676034"/>
          <a:ext cx="0" cy="344366"/>
        </a:xfrm>
        <a:prstGeom xmlns:a="http://schemas.openxmlformats.org/drawingml/2006/main" prst="line">
          <a:avLst/>
        </a:prstGeom>
        <a:ln xmlns:a="http://schemas.openxmlformats.org/drawingml/2006/main" w="19050"/>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0.85594</cdr:x>
      <cdr:y>0.79777</cdr:y>
    </cdr:from>
    <cdr:to>
      <cdr:x>0.85594</cdr:x>
      <cdr:y>0.9233</cdr:y>
    </cdr:to>
    <cdr:cxnSp macro="">
      <cdr:nvCxnSpPr>
        <cdr:cNvPr id="16" name="Straight Connector 10">
          <a:extLst xmlns:a="http://schemas.openxmlformats.org/drawingml/2006/main">
            <a:ext uri="{FF2B5EF4-FFF2-40B4-BE49-F238E27FC236}">
              <a16:creationId xmlns:a16="http://schemas.microsoft.com/office/drawing/2014/main" id="{ACA68954-D361-B19D-1FCB-B25F29DF5EA1}"/>
            </a:ext>
          </a:extLst>
        </cdr:cNvPr>
        <cdr:cNvCxnSpPr/>
      </cdr:nvCxnSpPr>
      <cdr:spPr>
        <a:xfrm xmlns:a="http://schemas.openxmlformats.org/drawingml/2006/main">
          <a:off x="3916485" y="2188430"/>
          <a:ext cx="0" cy="344366"/>
        </a:xfrm>
        <a:prstGeom xmlns:a="http://schemas.openxmlformats.org/drawingml/2006/main" prst="line">
          <a:avLst/>
        </a:prstGeom>
        <a:ln xmlns:a="http://schemas.openxmlformats.org/drawingml/2006/main" w="19050">
          <a:solidFill>
            <a:schemeClr val="bg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0.63347</cdr:x>
      <cdr:y>0.30146</cdr:y>
    </cdr:from>
    <cdr:to>
      <cdr:x>1</cdr:x>
      <cdr:y>0.54719</cdr:y>
    </cdr:to>
    <cdr:sp macro="" textlink="">
      <cdr:nvSpPr>
        <cdr:cNvPr id="17" name="TextBox 1">
          <a:extLst xmlns:a="http://schemas.openxmlformats.org/drawingml/2006/main">
            <a:ext uri="{FF2B5EF4-FFF2-40B4-BE49-F238E27FC236}">
              <a16:creationId xmlns:a16="http://schemas.microsoft.com/office/drawing/2014/main" id="{27526422-873B-1FD3-45D6-D21D8ADFE78D}"/>
            </a:ext>
          </a:extLst>
        </cdr:cNvPr>
        <cdr:cNvSpPr txBox="1"/>
      </cdr:nvSpPr>
      <cdr:spPr>
        <a:xfrm xmlns:a="http://schemas.openxmlformats.org/drawingml/2006/main">
          <a:off x="3366505" y="826965"/>
          <a:ext cx="1947883" cy="6740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400" b="1"/>
            <a:t>Profit shares of the </a:t>
          </a:r>
          <a:r>
            <a:rPr lang="en-IN" sz="1400" b="1">
              <a:solidFill>
                <a:schemeClr val="accent1">
                  <a:lumMod val="75000"/>
                </a:schemeClr>
              </a:solidFill>
            </a:rPr>
            <a:t>Top-5</a:t>
          </a:r>
          <a:r>
            <a:rPr lang="en-IN" sz="1400" b="1"/>
            <a:t> States vs others</a:t>
          </a:r>
          <a:endParaRPr lang="en-IN" sz="1400" b="1" kern="1200"/>
        </a:p>
      </cdr:txBody>
    </cdr:sp>
  </cdr:relSizeAnchor>
</c:userShapes>
</file>

<file path=xl/drawings/drawing7.xml><?xml version="1.0" encoding="utf-8"?>
<c:userShapes xmlns:c="http://schemas.openxmlformats.org/drawingml/2006/chart">
  <cdr:relSizeAnchor xmlns:cdr="http://schemas.openxmlformats.org/drawingml/2006/chartDrawing">
    <cdr:from>
      <cdr:x>0.35293</cdr:x>
      <cdr:y>0.28379</cdr:y>
    </cdr:from>
    <cdr:to>
      <cdr:x>0.64878</cdr:x>
      <cdr:y>0.72711</cdr:y>
    </cdr:to>
    <cdr:sp macro="" textlink="">
      <cdr:nvSpPr>
        <cdr:cNvPr id="2" name="Oval 1">
          <a:extLst xmlns:a="http://schemas.openxmlformats.org/drawingml/2006/main">
            <a:ext uri="{FF2B5EF4-FFF2-40B4-BE49-F238E27FC236}">
              <a16:creationId xmlns:a16="http://schemas.microsoft.com/office/drawing/2014/main" id="{C6C6B07A-9DB7-E6AB-ACAB-5F41FD87A7D3}"/>
            </a:ext>
          </a:extLst>
        </cdr:cNvPr>
        <cdr:cNvSpPr/>
      </cdr:nvSpPr>
      <cdr:spPr>
        <a:xfrm xmlns:a="http://schemas.openxmlformats.org/drawingml/2006/main">
          <a:off x="758054" y="342046"/>
          <a:ext cx="635453" cy="534323"/>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8.xml><?xml version="1.0" encoding="utf-8"?>
<xdr:wsDr xmlns:xdr="http://schemas.openxmlformats.org/drawingml/2006/spreadsheetDrawing" xmlns:a="http://schemas.openxmlformats.org/drawingml/2006/main">
  <xdr:twoCellAnchor>
    <xdr:from>
      <xdr:col>2</xdr:col>
      <xdr:colOff>260351</xdr:colOff>
      <xdr:row>5</xdr:row>
      <xdr:rowOff>0</xdr:rowOff>
    </xdr:from>
    <xdr:to>
      <xdr:col>5</xdr:col>
      <xdr:colOff>809625</xdr:colOff>
      <xdr:row>19</xdr:row>
      <xdr:rowOff>69850</xdr:rowOff>
    </xdr:to>
    <xdr:graphicFrame macro="">
      <xdr:nvGraphicFramePr>
        <xdr:cNvPr id="2" name="Chart 1">
          <a:extLst>
            <a:ext uri="{FF2B5EF4-FFF2-40B4-BE49-F238E27FC236}">
              <a16:creationId xmlns:a16="http://schemas.microsoft.com/office/drawing/2014/main" id="{9282BE94-77CE-4FE6-BA48-9FD09BAEA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281056</xdr:colOff>
      <xdr:row>22</xdr:row>
      <xdr:rowOff>57979</xdr:rowOff>
    </xdr:from>
    <xdr:to>
      <xdr:col>5</xdr:col>
      <xdr:colOff>1300368</xdr:colOff>
      <xdr:row>30</xdr:row>
      <xdr:rowOff>49697</xdr:rowOff>
    </xdr:to>
    <xdr:graphicFrame macro="">
      <xdr:nvGraphicFramePr>
        <xdr:cNvPr id="3" name="Chart 2">
          <a:extLst>
            <a:ext uri="{FF2B5EF4-FFF2-40B4-BE49-F238E27FC236}">
              <a16:creationId xmlns:a16="http://schemas.microsoft.com/office/drawing/2014/main" id="{8DF1BAC8-2FD7-4FE2-AC4D-C089D9F73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231693</xdr:colOff>
      <xdr:row>34</xdr:row>
      <xdr:rowOff>180755</xdr:rowOff>
    </xdr:from>
    <xdr:to>
      <xdr:col>6</xdr:col>
      <xdr:colOff>614374</xdr:colOff>
      <xdr:row>52</xdr:row>
      <xdr:rowOff>124726</xdr:rowOff>
    </xdr:to>
    <xdr:graphicFrame macro="">
      <xdr:nvGraphicFramePr>
        <xdr:cNvPr id="4" name="Chart 3">
          <a:extLst>
            <a:ext uri="{FF2B5EF4-FFF2-40B4-BE49-F238E27FC236}">
              <a16:creationId xmlns:a16="http://schemas.microsoft.com/office/drawing/2014/main" id="{B809CC04-2C26-49F4-AA18-81A74A102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274156</xdr:colOff>
      <xdr:row>57</xdr:row>
      <xdr:rowOff>115956</xdr:rowOff>
    </xdr:from>
    <xdr:to>
      <xdr:col>5</xdr:col>
      <xdr:colOff>1474306</xdr:colOff>
      <xdr:row>67</xdr:row>
      <xdr:rowOff>99389</xdr:rowOff>
    </xdr:to>
    <xdr:graphicFrame macro="">
      <xdr:nvGraphicFramePr>
        <xdr:cNvPr id="5" name="Chart 4">
          <a:extLst>
            <a:ext uri="{FF2B5EF4-FFF2-40B4-BE49-F238E27FC236}">
              <a16:creationId xmlns:a16="http://schemas.microsoft.com/office/drawing/2014/main" id="{785279E6-7498-4A90-A78C-A134F0A68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367334</xdr:colOff>
      <xdr:row>70</xdr:row>
      <xdr:rowOff>22571</xdr:rowOff>
    </xdr:from>
    <xdr:to>
      <xdr:col>6</xdr:col>
      <xdr:colOff>404873</xdr:colOff>
      <xdr:row>78</xdr:row>
      <xdr:rowOff>132522</xdr:rowOff>
    </xdr:to>
    <xdr:graphicFrame macro="">
      <xdr:nvGraphicFramePr>
        <xdr:cNvPr id="6" name="Chart 5">
          <a:extLst>
            <a:ext uri="{FF2B5EF4-FFF2-40B4-BE49-F238E27FC236}">
              <a16:creationId xmlns:a16="http://schemas.microsoft.com/office/drawing/2014/main" id="{A3D10EBA-AE33-45B5-AB92-41E9FEEB7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275518</xdr:colOff>
      <xdr:row>784</xdr:row>
      <xdr:rowOff>104895</xdr:rowOff>
    </xdr:from>
    <xdr:to>
      <xdr:col>5</xdr:col>
      <xdr:colOff>1286726</xdr:colOff>
      <xdr:row>801</xdr:row>
      <xdr:rowOff>155906</xdr:rowOff>
    </xdr:to>
    <xdr:graphicFrame macro="">
      <xdr:nvGraphicFramePr>
        <xdr:cNvPr id="10" name="Chart 9">
          <a:extLst>
            <a:ext uri="{FF2B5EF4-FFF2-40B4-BE49-F238E27FC236}">
              <a16:creationId xmlns:a16="http://schemas.microsoft.com/office/drawing/2014/main" id="{4698663D-F6B9-50CF-DFF9-BB30B1619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512791</xdr:colOff>
      <xdr:row>805</xdr:row>
      <xdr:rowOff>124240</xdr:rowOff>
    </xdr:from>
    <xdr:to>
      <xdr:col>6</xdr:col>
      <xdr:colOff>828748</xdr:colOff>
      <xdr:row>818</xdr:row>
      <xdr:rowOff>85750</xdr:rowOff>
    </xdr:to>
    <xdr:graphicFrame macro="">
      <xdr:nvGraphicFramePr>
        <xdr:cNvPr id="15" name="Chart 14">
          <a:extLst>
            <a:ext uri="{FF2B5EF4-FFF2-40B4-BE49-F238E27FC236}">
              <a16:creationId xmlns:a16="http://schemas.microsoft.com/office/drawing/2014/main" id="{6EF193D1-DE47-E671-7069-8A48C1BAD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306456</xdr:colOff>
      <xdr:row>819</xdr:row>
      <xdr:rowOff>107674</xdr:rowOff>
    </xdr:from>
    <xdr:to>
      <xdr:col>7</xdr:col>
      <xdr:colOff>24848</xdr:colOff>
      <xdr:row>837</xdr:row>
      <xdr:rowOff>173935</xdr:rowOff>
    </xdr:to>
    <xdr:sp macro="" textlink="">
      <xdr:nvSpPr>
        <xdr:cNvPr id="7" name="TextBox 6">
          <a:extLst>
            <a:ext uri="{FF2B5EF4-FFF2-40B4-BE49-F238E27FC236}">
              <a16:creationId xmlns:a16="http://schemas.microsoft.com/office/drawing/2014/main" id="{4AC37134-3F1E-340B-724E-6343A64B6FD1}"/>
            </a:ext>
          </a:extLst>
        </xdr:cNvPr>
        <xdr:cNvSpPr txBox="1"/>
      </xdr:nvSpPr>
      <xdr:spPr>
        <a:xfrm>
          <a:off x="306456" y="39913891"/>
          <a:ext cx="8729870" cy="3495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kern="1200"/>
            <a:t>Insights</a:t>
          </a:r>
        </a:p>
        <a:p>
          <a:endParaRPr lang="en-IN" sz="1100" kern="1200"/>
        </a:p>
        <a:p>
          <a:r>
            <a:rPr lang="en-IN" sz="1100" b="1" kern="1200"/>
            <a:t>Sales Trends: </a:t>
          </a:r>
          <a:r>
            <a:rPr lang="en-IN" sz="1100" kern="1200"/>
            <a:t>October stands out as the highest sales month due to festive purchases, while May sees the lowest sales. Seasonal variations and promotions play a significant role in sales performance.</a:t>
          </a:r>
        </a:p>
        <a:p>
          <a:endParaRPr lang="en-IN" sz="1100" kern="1200"/>
        </a:p>
        <a:p>
          <a:r>
            <a:rPr lang="en-IN" sz="1100" b="1" kern="1200"/>
            <a:t>Profit Segments: </a:t>
          </a:r>
          <a:r>
            <a:rPr lang="en-IN" sz="1100" kern="1200"/>
            <a:t>Shopping Malls lead in profit, highlighting strong consumer traffic and spending. Enterprise segment lags, indicating potential challenges that need addressing.</a:t>
          </a:r>
        </a:p>
        <a:p>
          <a:endParaRPr lang="en-IN" sz="1100" kern="1200"/>
        </a:p>
        <a:p>
          <a:r>
            <a:rPr lang="en-IN" sz="1100" b="1" kern="1200"/>
            <a:t>State Sales: </a:t>
          </a:r>
          <a:r>
            <a:rPr lang="en-IN" sz="1100" kern="1200"/>
            <a:t>Uttar Pradesh, Maharashtra, and Gujarat top the sales chart, indicating strong market presence. Bihar, Chhattisgarh, and Jharkhand show lower sales, suggesting areas for market development.</a:t>
          </a:r>
        </a:p>
        <a:p>
          <a:endParaRPr lang="en-IN" sz="1100" kern="1200"/>
        </a:p>
        <a:p>
          <a:r>
            <a:rPr lang="en-IN" sz="1100" b="1" kern="1200"/>
            <a:t>Product Performance: </a:t>
          </a:r>
          <a:r>
            <a:rPr lang="en-IN" sz="1100" kern="1200"/>
            <a:t>Realme 8 Pro is the best-seller, while Xiaomi Redmi 9i 128GB sells the least. Understanding product-specific trends can drive strategic inventory and marketing decisions.</a:t>
          </a:r>
        </a:p>
        <a:p>
          <a:endParaRPr lang="en-IN" sz="1100" kern="1200"/>
        </a:p>
        <a:p>
          <a:r>
            <a:rPr lang="en-IN" sz="1100" b="1" kern="1200"/>
            <a:t>Discount Impact: </a:t>
          </a:r>
          <a:r>
            <a:rPr lang="en-IN" sz="1100" kern="1200"/>
            <a:t>Medium discounts are most effective in driving sales, followed by high discounts. No discount results in the lowest sales, emphasizing the importance of discount strategies.</a:t>
          </a:r>
        </a:p>
        <a:p>
          <a:endParaRPr lang="en-IN" sz="1100" kern="1200"/>
        </a:p>
        <a:p>
          <a:r>
            <a:rPr lang="en-IN" sz="1100" b="1" kern="1200"/>
            <a:t>Probability Distribution: </a:t>
          </a:r>
          <a:r>
            <a:rPr lang="en-IN" sz="1100" kern="1200"/>
            <a:t>Gujarat, Maharashtra, and Uttar Pradesh show the highest probabilities, indicating significant underlying factors.</a:t>
          </a:r>
        </a:p>
      </xdr:txBody>
    </xdr:sp>
    <xdr:clientData/>
  </xdr:twoCellAnchor>
  <xdr:twoCellAnchor editAs="oneCell">
    <xdr:from>
      <xdr:col>6</xdr:col>
      <xdr:colOff>827660</xdr:colOff>
      <xdr:row>0</xdr:row>
      <xdr:rowOff>41414</xdr:rowOff>
    </xdr:from>
    <xdr:to>
      <xdr:col>8</xdr:col>
      <xdr:colOff>743045</xdr:colOff>
      <xdr:row>0</xdr:row>
      <xdr:rowOff>231914</xdr:rowOff>
    </xdr:to>
    <xdr:pic>
      <xdr:nvPicPr>
        <xdr:cNvPr id="8" name="Picture 7">
          <a:extLst>
            <a:ext uri="{FF2B5EF4-FFF2-40B4-BE49-F238E27FC236}">
              <a16:creationId xmlns:a16="http://schemas.microsoft.com/office/drawing/2014/main" id="{B9ECCFDA-7221-41EC-A512-272A418C77C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845225" y="41414"/>
          <a:ext cx="1654733" cy="1905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695325</xdr:colOff>
      <xdr:row>57</xdr:row>
      <xdr:rowOff>95250</xdr:rowOff>
    </xdr:from>
    <xdr:to>
      <xdr:col>8</xdr:col>
      <xdr:colOff>476251</xdr:colOff>
      <xdr:row>69</xdr:row>
      <xdr:rowOff>180975</xdr:rowOff>
    </xdr:to>
    <xdr:graphicFrame macro="">
      <xdr:nvGraphicFramePr>
        <xdr:cNvPr id="2" name="Chart 1">
          <a:extLst>
            <a:ext uri="{FF2B5EF4-FFF2-40B4-BE49-F238E27FC236}">
              <a16:creationId xmlns:a16="http://schemas.microsoft.com/office/drawing/2014/main" id="{0D44205A-2BF1-4865-BF20-95562479D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91246</xdr:colOff>
      <xdr:row>36</xdr:row>
      <xdr:rowOff>50818</xdr:rowOff>
    </xdr:from>
    <xdr:to>
      <xdr:col>15</xdr:col>
      <xdr:colOff>514350</xdr:colOff>
      <xdr:row>48</xdr:row>
      <xdr:rowOff>28575</xdr:rowOff>
    </xdr:to>
    <xdr:graphicFrame macro="">
      <xdr:nvGraphicFramePr>
        <xdr:cNvPr id="3" name="Chart 2">
          <a:extLst>
            <a:ext uri="{FF2B5EF4-FFF2-40B4-BE49-F238E27FC236}">
              <a16:creationId xmlns:a16="http://schemas.microsoft.com/office/drawing/2014/main" id="{0D772D8B-2E59-496F-9BA4-8B6B2742A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3152</xdr:colOff>
      <xdr:row>93</xdr:row>
      <xdr:rowOff>179399</xdr:rowOff>
    </xdr:from>
    <xdr:to>
      <xdr:col>9</xdr:col>
      <xdr:colOff>390525</xdr:colOff>
      <xdr:row>109</xdr:row>
      <xdr:rowOff>165571</xdr:rowOff>
    </xdr:to>
    <xdr:graphicFrame macro="">
      <xdr:nvGraphicFramePr>
        <xdr:cNvPr id="4" name="Chart 3">
          <a:extLst>
            <a:ext uri="{FF2B5EF4-FFF2-40B4-BE49-F238E27FC236}">
              <a16:creationId xmlns:a16="http://schemas.microsoft.com/office/drawing/2014/main" id="{334E9FCC-B117-4621-872B-E4C2EEEE4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31654</xdr:colOff>
      <xdr:row>9</xdr:row>
      <xdr:rowOff>191813</xdr:rowOff>
    </xdr:from>
    <xdr:to>
      <xdr:col>12</xdr:col>
      <xdr:colOff>9770</xdr:colOff>
      <xdr:row>21</xdr:row>
      <xdr:rowOff>205153</xdr:rowOff>
    </xdr:to>
    <xdr:sp macro="" textlink="">
      <xdr:nvSpPr>
        <xdr:cNvPr id="5" name="TextBox 4">
          <a:extLst>
            <a:ext uri="{FF2B5EF4-FFF2-40B4-BE49-F238E27FC236}">
              <a16:creationId xmlns:a16="http://schemas.microsoft.com/office/drawing/2014/main" id="{F30BC5CE-B412-40BC-BFE3-E2C1FBE09308}"/>
            </a:ext>
          </a:extLst>
        </xdr:cNvPr>
        <xdr:cNvSpPr txBox="1"/>
      </xdr:nvSpPr>
      <xdr:spPr>
        <a:xfrm>
          <a:off x="2470054" y="1715813"/>
          <a:ext cx="4854916" cy="2280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THE DATA IS ALL ABOUT SALES OF MOBILE PHONES IN 5 SEGMENTS i.e. CHANNEL PARTNERS , ENTERPRISES, SMALL BUSINESSES, MID-MARKET and SHOPPING MALLS.</a:t>
          </a:r>
        </a:p>
        <a:p>
          <a:r>
            <a:rPr lang="en-IN" sz="1100" b="1" kern="1200"/>
            <a:t>The time period is of 2 years which are 2020 &amp; 2021. </a:t>
          </a:r>
        </a:p>
        <a:p>
          <a:endParaRPr lang="en-IN" sz="1100" b="1" kern="1200"/>
        </a:p>
        <a:p>
          <a:r>
            <a:rPr lang="en-IN" sz="1100" b="1" kern="1200"/>
            <a:t>The products</a:t>
          </a:r>
          <a:r>
            <a:rPr lang="en-IN" sz="1100" b="1" kern="1200" baseline="0"/>
            <a:t> are  </a:t>
          </a:r>
          <a:r>
            <a:rPr lang="en-IN" sz="1200" b="1" i="0" u="none" strike="noStrike">
              <a:solidFill>
                <a:schemeClr val="dk1"/>
              </a:solidFill>
              <a:effectLst/>
              <a:latin typeface="+mn-lt"/>
              <a:ea typeface="+mn-ea"/>
              <a:cs typeface="+mn-cs"/>
            </a:rPr>
            <a:t>Realme 8</a:t>
          </a:r>
          <a:r>
            <a:rPr lang="en-IN" sz="1200" b="1"/>
            <a:t> </a:t>
          </a:r>
          <a:r>
            <a:rPr lang="en-IN" sz="1200" b="1" i="0" u="none" strike="noStrike">
              <a:solidFill>
                <a:schemeClr val="dk1"/>
              </a:solidFill>
              <a:effectLst/>
              <a:latin typeface="+mn-lt"/>
              <a:ea typeface="+mn-ea"/>
              <a:cs typeface="+mn-cs"/>
            </a:rPr>
            <a:t>Realme 8 Pro</a:t>
          </a:r>
          <a:r>
            <a:rPr lang="en-IN" sz="1200" b="1"/>
            <a:t> </a:t>
          </a:r>
          <a:r>
            <a:rPr lang="en-IN" sz="1200" b="1" i="0" u="none" strike="noStrike">
              <a:solidFill>
                <a:schemeClr val="dk1"/>
              </a:solidFill>
              <a:effectLst/>
              <a:latin typeface="+mn-lt"/>
              <a:ea typeface="+mn-ea"/>
              <a:cs typeface="+mn-cs"/>
            </a:rPr>
            <a:t>Samsung Galaxy F62</a:t>
          </a:r>
          <a:r>
            <a:rPr lang="en-IN" sz="1200" b="1"/>
            <a:t> </a:t>
          </a:r>
          <a:r>
            <a:rPr lang="en-IN" sz="1200" b="1" i="0" u="none" strike="noStrike">
              <a:solidFill>
                <a:schemeClr val="dk1"/>
              </a:solidFill>
              <a:effectLst/>
              <a:latin typeface="+mn-lt"/>
              <a:ea typeface="+mn-ea"/>
              <a:cs typeface="+mn-cs"/>
            </a:rPr>
            <a:t>Vivo V17 Pro</a:t>
          </a:r>
          <a:r>
            <a:rPr lang="en-IN" sz="1200" b="1"/>
            <a:t> </a:t>
          </a:r>
          <a:r>
            <a:rPr lang="en-IN" sz="1200" b="1" i="0" u="none" strike="noStrike">
              <a:solidFill>
                <a:schemeClr val="dk1"/>
              </a:solidFill>
              <a:effectLst/>
              <a:latin typeface="+mn-lt"/>
              <a:ea typeface="+mn-ea"/>
              <a:cs typeface="+mn-cs"/>
            </a:rPr>
            <a:t>Xiaomi Redmi 9i 128GB</a:t>
          </a:r>
          <a:r>
            <a:rPr lang="en-IN" sz="1200" b="1"/>
            <a:t> </a:t>
          </a:r>
          <a:r>
            <a:rPr lang="en-IN" sz="1200" b="1" i="0" u="none" strike="noStrike">
              <a:solidFill>
                <a:schemeClr val="dk1"/>
              </a:solidFill>
              <a:effectLst/>
              <a:latin typeface="+mn-lt"/>
              <a:ea typeface="+mn-ea"/>
              <a:cs typeface="+mn-cs"/>
            </a:rPr>
            <a:t>Xiaomi Redmi K20 Pro 6GB.</a:t>
          </a:r>
        </a:p>
        <a:p>
          <a:endParaRPr lang="en-IN" sz="1200" b="1" i="0" u="none" strike="noStrike" kern="1200">
            <a:solidFill>
              <a:schemeClr val="dk1"/>
            </a:solidFill>
            <a:effectLst/>
            <a:latin typeface="+mn-lt"/>
            <a:ea typeface="+mn-ea"/>
            <a:cs typeface="+mn-cs"/>
          </a:endParaRPr>
        </a:p>
        <a:p>
          <a:endParaRPr lang="en-IN" sz="1100" b="1" kern="1200"/>
        </a:p>
      </xdr:txBody>
    </xdr:sp>
    <xdr:clientData/>
  </xdr:twoCellAnchor>
  <xdr:twoCellAnchor>
    <xdr:from>
      <xdr:col>2</xdr:col>
      <xdr:colOff>695325</xdr:colOff>
      <xdr:row>36</xdr:row>
      <xdr:rowOff>7780</xdr:rowOff>
    </xdr:from>
    <xdr:to>
      <xdr:col>8</xdr:col>
      <xdr:colOff>342898</xdr:colOff>
      <xdr:row>48</xdr:row>
      <xdr:rowOff>28575</xdr:rowOff>
    </xdr:to>
    <xdr:graphicFrame macro="">
      <xdr:nvGraphicFramePr>
        <xdr:cNvPr id="6" name="Chart 5">
          <a:extLst>
            <a:ext uri="{FF2B5EF4-FFF2-40B4-BE49-F238E27FC236}">
              <a16:creationId xmlns:a16="http://schemas.microsoft.com/office/drawing/2014/main" id="{14987630-68CF-4D9D-B47A-3D8B6AA96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704850</xdr:colOff>
      <xdr:row>71</xdr:row>
      <xdr:rowOff>190499</xdr:rowOff>
    </xdr:from>
    <xdr:to>
      <xdr:col>9</xdr:col>
      <xdr:colOff>448638</xdr:colOff>
      <xdr:row>90</xdr:row>
      <xdr:rowOff>180974</xdr:rowOff>
    </xdr:to>
    <xdr:graphicFrame macro="">
      <xdr:nvGraphicFramePr>
        <xdr:cNvPr id="7" name="Chart 6">
          <a:extLst>
            <a:ext uri="{FF2B5EF4-FFF2-40B4-BE49-F238E27FC236}">
              <a16:creationId xmlns:a16="http://schemas.microsoft.com/office/drawing/2014/main" id="{19FA7462-AB87-4FAC-817D-8B8EAB8AC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704850</xdr:colOff>
      <xdr:row>50</xdr:row>
      <xdr:rowOff>9771</xdr:rowOff>
    </xdr:from>
    <xdr:to>
      <xdr:col>15</xdr:col>
      <xdr:colOff>476249</xdr:colOff>
      <xdr:row>54</xdr:row>
      <xdr:rowOff>58617</xdr:rowOff>
    </xdr:to>
    <xdr:sp macro="" textlink="">
      <xdr:nvSpPr>
        <xdr:cNvPr id="8" name="TextBox 7">
          <a:extLst>
            <a:ext uri="{FF2B5EF4-FFF2-40B4-BE49-F238E27FC236}">
              <a16:creationId xmlns:a16="http://schemas.microsoft.com/office/drawing/2014/main" id="{E338AED2-E899-4696-AB3A-0CCD8D5172EE}"/>
            </a:ext>
          </a:extLst>
        </xdr:cNvPr>
        <xdr:cNvSpPr txBox="1"/>
      </xdr:nvSpPr>
      <xdr:spPr>
        <a:xfrm>
          <a:off x="2247900" y="11906496"/>
          <a:ext cx="8515349" cy="8298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These pie charts shows the changes in sales in the segments, a declining rate can be seen in Shopping Mall Segment  where as the Enterprise sengment is emerging &amp; the Channel partners as well.</a:t>
          </a:r>
        </a:p>
      </xdr:txBody>
    </xdr:sp>
    <xdr:clientData/>
  </xdr:twoCellAnchor>
  <xdr:twoCellAnchor>
    <xdr:from>
      <xdr:col>10</xdr:col>
      <xdr:colOff>248064</xdr:colOff>
      <xdr:row>72</xdr:row>
      <xdr:rowOff>9525</xdr:rowOff>
    </xdr:from>
    <xdr:to>
      <xdr:col>13</xdr:col>
      <xdr:colOff>548064</xdr:colOff>
      <xdr:row>91</xdr:row>
      <xdr:rowOff>9525</xdr:rowOff>
    </xdr:to>
    <xdr:sp macro="" textlink="">
      <xdr:nvSpPr>
        <xdr:cNvPr id="9" name="TextBox 8">
          <a:extLst>
            <a:ext uri="{FF2B5EF4-FFF2-40B4-BE49-F238E27FC236}">
              <a16:creationId xmlns:a16="http://schemas.microsoft.com/office/drawing/2014/main" id="{D0244EEF-5477-4065-B632-28FB2D30DF0A}"/>
            </a:ext>
          </a:extLst>
        </xdr:cNvPr>
        <xdr:cNvSpPr txBox="1"/>
      </xdr:nvSpPr>
      <xdr:spPr>
        <a:xfrm>
          <a:off x="7487064" y="15544800"/>
          <a:ext cx="2128800" cy="361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t>The REALME 8 PRO performed</a:t>
          </a:r>
          <a:r>
            <a:rPr lang="en-IN" sz="1200" b="1" kern="1200" baseline="0"/>
            <a:t> outstanding in the market. This is because of brand &amp; device configurations , they matched the customers demand.</a:t>
          </a:r>
        </a:p>
        <a:p>
          <a:r>
            <a:rPr lang="en-IN" sz="1200" b="1" kern="1200" baseline="0"/>
            <a:t>This shows that the settled company like Samsung &amp; Xiaomi were not able to keep up like Realme in the market.</a:t>
          </a:r>
        </a:p>
        <a:p>
          <a:endParaRPr lang="en-IN" sz="1200" b="1" kern="1200"/>
        </a:p>
      </xdr:txBody>
    </xdr:sp>
    <xdr:clientData/>
  </xdr:twoCellAnchor>
  <xdr:twoCellAnchor>
    <xdr:from>
      <xdr:col>9</xdr:col>
      <xdr:colOff>21491</xdr:colOff>
      <xdr:row>57</xdr:row>
      <xdr:rowOff>76200</xdr:rowOff>
    </xdr:from>
    <xdr:to>
      <xdr:col>13</xdr:col>
      <xdr:colOff>566615</xdr:colOff>
      <xdr:row>70</xdr:row>
      <xdr:rowOff>19050</xdr:rowOff>
    </xdr:to>
    <xdr:sp macro="" textlink="">
      <xdr:nvSpPr>
        <xdr:cNvPr id="10" name="TextBox 9">
          <a:extLst>
            <a:ext uri="{FF2B5EF4-FFF2-40B4-BE49-F238E27FC236}">
              <a16:creationId xmlns:a16="http://schemas.microsoft.com/office/drawing/2014/main" id="{A3783A1A-3FBB-49A5-B088-2BE8EE743E29}"/>
            </a:ext>
          </a:extLst>
        </xdr:cNvPr>
        <xdr:cNvSpPr txBox="1"/>
      </xdr:nvSpPr>
      <xdr:spPr>
        <a:xfrm>
          <a:off x="6650891" y="12563475"/>
          <a:ext cx="2983524" cy="2419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t>The highest profit is generated through Shopping Malls in 2 years.</a:t>
          </a:r>
        </a:p>
        <a:p>
          <a:r>
            <a:rPr lang="en-IN" sz="1200" b="1" kern="1200"/>
            <a:t>However , the rate</a:t>
          </a:r>
          <a:r>
            <a:rPr lang="en-IN" sz="1200" b="1" kern="1200" baseline="0"/>
            <a:t> of sales in 2022 is lower than in 2021 , this might be because of COVID Pandemic , due to lockdown many things were online , this led people to get more comfortable and trustee of Online Channel Partners.</a:t>
          </a:r>
        </a:p>
        <a:p>
          <a:endParaRPr lang="en-IN" sz="1200" b="1" kern="1200" baseline="0"/>
        </a:p>
        <a:p>
          <a:r>
            <a:rPr lang="en-IN" sz="1200" b="1" kern="1200" baseline="0"/>
            <a:t>The lowest profit is coming from Enterprises , the main reason is prices , they clear there stocks in low prices.</a:t>
          </a:r>
          <a:endParaRPr lang="en-IN" sz="1200" b="1" kern="1200"/>
        </a:p>
      </xdr:txBody>
    </xdr:sp>
    <xdr:clientData/>
  </xdr:twoCellAnchor>
  <xdr:twoCellAnchor>
    <xdr:from>
      <xdr:col>10</xdr:col>
      <xdr:colOff>169453</xdr:colOff>
      <xdr:row>94</xdr:row>
      <xdr:rowOff>21383</xdr:rowOff>
    </xdr:from>
    <xdr:to>
      <xdr:col>15</xdr:col>
      <xdr:colOff>47197</xdr:colOff>
      <xdr:row>109</xdr:row>
      <xdr:rowOff>119865</xdr:rowOff>
    </xdr:to>
    <xdr:sp macro="" textlink="">
      <xdr:nvSpPr>
        <xdr:cNvPr id="11" name="TextBox 10">
          <a:extLst>
            <a:ext uri="{FF2B5EF4-FFF2-40B4-BE49-F238E27FC236}">
              <a16:creationId xmlns:a16="http://schemas.microsoft.com/office/drawing/2014/main" id="{D0BBB3DD-2D3C-4C21-9E47-64D8910D5882}"/>
            </a:ext>
          </a:extLst>
        </xdr:cNvPr>
        <xdr:cNvSpPr txBox="1"/>
      </xdr:nvSpPr>
      <xdr:spPr>
        <a:xfrm>
          <a:off x="7408453" y="21081158"/>
          <a:ext cx="2925744" cy="29559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The sales are moving normal across</a:t>
          </a:r>
          <a:r>
            <a:rPr lang="en-IN" sz="1400" b="1" kern="1200" baseline="0"/>
            <a:t> the year , the major change is in September &amp; November , this change is due to Diwali &amp; other major festivals, that is the time when big discount deals comes in market.</a:t>
          </a:r>
        </a:p>
        <a:p>
          <a:endParaRPr lang="en-IN" sz="1100" kern="1200" baseline="0"/>
        </a:p>
        <a:p>
          <a:endParaRPr lang="en-IN" sz="1100" kern="1200"/>
        </a:p>
      </xdr:txBody>
    </xdr:sp>
    <xdr:clientData/>
  </xdr:twoCellAnchor>
  <xdr:twoCellAnchor>
    <xdr:from>
      <xdr:col>3</xdr:col>
      <xdr:colOff>550932</xdr:colOff>
      <xdr:row>111</xdr:row>
      <xdr:rowOff>172307</xdr:rowOff>
    </xdr:from>
    <xdr:to>
      <xdr:col>11</xdr:col>
      <xdr:colOff>19050</xdr:colOff>
      <xdr:row>127</xdr:row>
      <xdr:rowOff>152400</xdr:rowOff>
    </xdr:to>
    <xdr:graphicFrame macro="">
      <xdr:nvGraphicFramePr>
        <xdr:cNvPr id="12" name="Chart 11">
          <a:extLst>
            <a:ext uri="{FF2B5EF4-FFF2-40B4-BE49-F238E27FC236}">
              <a16:creationId xmlns:a16="http://schemas.microsoft.com/office/drawing/2014/main" id="{5AF83988-DD3B-4D31-B1DF-0269E295C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590550</xdr:colOff>
      <xdr:row>111</xdr:row>
      <xdr:rowOff>185305</xdr:rowOff>
    </xdr:from>
    <xdr:to>
      <xdr:col>15</xdr:col>
      <xdr:colOff>502228</xdr:colOff>
      <xdr:row>128</xdr:row>
      <xdr:rowOff>180975</xdr:rowOff>
    </xdr:to>
    <xdr:sp macro="" textlink="">
      <xdr:nvSpPr>
        <xdr:cNvPr id="13" name="TextBox 12">
          <a:extLst>
            <a:ext uri="{FF2B5EF4-FFF2-40B4-BE49-F238E27FC236}">
              <a16:creationId xmlns:a16="http://schemas.microsoft.com/office/drawing/2014/main" id="{749DFE3D-9DC2-47EC-896E-8AC660DA85AD}"/>
            </a:ext>
          </a:extLst>
        </xdr:cNvPr>
        <xdr:cNvSpPr txBox="1"/>
      </xdr:nvSpPr>
      <xdr:spPr>
        <a:xfrm>
          <a:off x="8439150" y="22769080"/>
          <a:ext cx="2350078" cy="3234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The</a:t>
          </a:r>
          <a:r>
            <a:rPr lang="en-IN" sz="1100" b="1" kern="1200" baseline="0"/>
            <a:t> manufacture price and the sales price always vary company to company, according to this data the difference between the Sum of Manufacturing Price &amp; the Sum of Sales Price is very high. This shows the great success of the Products of each company.</a:t>
          </a:r>
        </a:p>
        <a:p>
          <a:endParaRPr lang="en-IN" sz="1100" b="1" kern="1200" baseline="0"/>
        </a:p>
        <a:p>
          <a:r>
            <a:rPr lang="en-IN" sz="1100" b="1" kern="1200" baseline="0"/>
            <a:t>The banger product REALME 8 PRO is the gamechanger here , it grabbed the market very easily.</a:t>
          </a:r>
          <a:endParaRPr lang="en-IN" sz="1100" b="1" kern="1200"/>
        </a:p>
      </xdr:txBody>
    </xdr:sp>
    <xdr:clientData/>
  </xdr:twoCellAnchor>
  <xdr:twoCellAnchor editAs="oneCell">
    <xdr:from>
      <xdr:col>15</xdr:col>
      <xdr:colOff>111985</xdr:colOff>
      <xdr:row>0</xdr:row>
      <xdr:rowOff>57150</xdr:rowOff>
    </xdr:from>
    <xdr:to>
      <xdr:col>18</xdr:col>
      <xdr:colOff>268866</xdr:colOff>
      <xdr:row>1</xdr:row>
      <xdr:rowOff>19050</xdr:rowOff>
    </xdr:to>
    <xdr:pic>
      <xdr:nvPicPr>
        <xdr:cNvPr id="14" name="Picture 13">
          <a:extLst>
            <a:ext uri="{FF2B5EF4-FFF2-40B4-BE49-F238E27FC236}">
              <a16:creationId xmlns:a16="http://schemas.microsoft.com/office/drawing/2014/main" id="{C038CF40-4874-4109-8970-999A651F100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398985" y="57150"/>
          <a:ext cx="1985681" cy="228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409575</xdr:colOff>
      <xdr:row>3</xdr:row>
      <xdr:rowOff>102869</xdr:rowOff>
    </xdr:from>
    <xdr:to>
      <xdr:col>7</xdr:col>
      <xdr:colOff>474345</xdr:colOff>
      <xdr:row>13</xdr:row>
      <xdr:rowOff>66674</xdr:rowOff>
    </xdr:to>
    <xdr:graphicFrame macro="">
      <xdr:nvGraphicFramePr>
        <xdr:cNvPr id="2" name="Chart 1">
          <a:extLst>
            <a:ext uri="{FF2B5EF4-FFF2-40B4-BE49-F238E27FC236}">
              <a16:creationId xmlns:a16="http://schemas.microsoft.com/office/drawing/2014/main" id="{49895101-6060-474D-9130-0AAC635B6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196215</xdr:colOff>
      <xdr:row>16</xdr:row>
      <xdr:rowOff>47625</xdr:rowOff>
    </xdr:from>
    <xdr:to>
      <xdr:col>10</xdr:col>
      <xdr:colOff>514351</xdr:colOff>
      <xdr:row>27</xdr:row>
      <xdr:rowOff>152400</xdr:rowOff>
    </xdr:to>
    <xdr:graphicFrame macro="">
      <xdr:nvGraphicFramePr>
        <xdr:cNvPr id="3" name="Chart 2">
          <a:extLst>
            <a:ext uri="{FF2B5EF4-FFF2-40B4-BE49-F238E27FC236}">
              <a16:creationId xmlns:a16="http://schemas.microsoft.com/office/drawing/2014/main" id="{F81A2EB3-D577-41BB-9D07-7BF465E94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219074</xdr:colOff>
      <xdr:row>60</xdr:row>
      <xdr:rowOff>171449</xdr:rowOff>
    </xdr:from>
    <xdr:to>
      <xdr:col>10</xdr:col>
      <xdr:colOff>485775</xdr:colOff>
      <xdr:row>74</xdr:row>
      <xdr:rowOff>142874</xdr:rowOff>
    </xdr:to>
    <xdr:graphicFrame macro="">
      <xdr:nvGraphicFramePr>
        <xdr:cNvPr id="5" name="Chart 4">
          <a:extLst>
            <a:ext uri="{FF2B5EF4-FFF2-40B4-BE49-F238E27FC236}">
              <a16:creationId xmlns:a16="http://schemas.microsoft.com/office/drawing/2014/main" id="{651FE078-3F9F-439D-AC52-9134D1D6E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123825</xdr:colOff>
      <xdr:row>45</xdr:row>
      <xdr:rowOff>171450</xdr:rowOff>
    </xdr:from>
    <xdr:to>
      <xdr:col>8</xdr:col>
      <xdr:colOff>457200</xdr:colOff>
      <xdr:row>58</xdr:row>
      <xdr:rowOff>180975</xdr:rowOff>
    </xdr:to>
    <xdr:graphicFrame macro="">
      <xdr:nvGraphicFramePr>
        <xdr:cNvPr id="6" name="Chart 5">
          <a:extLst>
            <a:ext uri="{FF2B5EF4-FFF2-40B4-BE49-F238E27FC236}">
              <a16:creationId xmlns:a16="http://schemas.microsoft.com/office/drawing/2014/main" id="{8D603E78-5D31-DCA8-7355-2FAF14838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428625</xdr:colOff>
      <xdr:row>28</xdr:row>
      <xdr:rowOff>23812</xdr:rowOff>
    </xdr:from>
    <xdr:to>
      <xdr:col>10</xdr:col>
      <xdr:colOff>447675</xdr:colOff>
      <xdr:row>42</xdr:row>
      <xdr:rowOff>100012</xdr:rowOff>
    </xdr:to>
    <xdr:graphicFrame macro="">
      <xdr:nvGraphicFramePr>
        <xdr:cNvPr id="9" name="Chart 8">
          <a:extLst>
            <a:ext uri="{FF2B5EF4-FFF2-40B4-BE49-F238E27FC236}">
              <a16:creationId xmlns:a16="http://schemas.microsoft.com/office/drawing/2014/main" id="{2FE70611-7E21-ED2C-8BB7-1406B1783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273910</xdr:colOff>
      <xdr:row>0</xdr:row>
      <xdr:rowOff>0</xdr:rowOff>
    </xdr:from>
    <xdr:to>
      <xdr:col>18</xdr:col>
      <xdr:colOff>430791</xdr:colOff>
      <xdr:row>0</xdr:row>
      <xdr:rowOff>228600</xdr:rowOff>
    </xdr:to>
    <xdr:pic>
      <xdr:nvPicPr>
        <xdr:cNvPr id="4" name="Picture 3">
          <a:extLst>
            <a:ext uri="{FF2B5EF4-FFF2-40B4-BE49-F238E27FC236}">
              <a16:creationId xmlns:a16="http://schemas.microsoft.com/office/drawing/2014/main" id="{8C81A080-9757-4AAE-AAA9-75C208AFB9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08510" y="0"/>
          <a:ext cx="1985681" cy="228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Desktop/Book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Admin/Desktop/Book2.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Admin/Desktop/Book2.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mobile%20sales%20dataset%20charts%20(1).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EXCEL%20PROJECT.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EXCEL%20PROJECT.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Disha%20statistic.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Disha%20statistic.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85.759112731481" createdVersion="8" refreshedVersion="8" minRefreshableVersion="3" recordCount="700" xr:uid="{16CA1698-EEAD-4B90-8C10-D3F6644FA390}">
  <cacheSource type="worksheet">
    <worksheetSource name="Table6"/>
  </cacheSource>
  <cacheFields count="19">
    <cacheField name="Segment" numFmtId="0">
      <sharedItems count="5">
        <s v="Shoping Mall"/>
        <s v="Midmarket"/>
        <s v="Channel Partners"/>
        <s v="Enterprise"/>
        <s v="Small Business"/>
      </sharedItems>
    </cacheField>
    <cacheField name="State" numFmtId="0">
      <sharedItems count="18">
        <s v="Andhra Pradesh"/>
        <s v="Gujarat"/>
        <s v="Maharashtra "/>
        <s v="Haryana"/>
        <s v="Tamil Nadu"/>
        <s v="Karnataka"/>
        <s v="Kerala"/>
        <s v="Punjab"/>
        <s v="Telangana"/>
        <s v="Uttar Pradesh"/>
        <s v="West Bengal"/>
        <s v="Rajasthan"/>
        <s v="Madhya Pradesh"/>
        <s v="Odisha"/>
        <s v="Uttarakhand"/>
        <s v="Jharkhand"/>
        <s v="Chhattisgarh"/>
        <s v="Bihar"/>
      </sharedItems>
    </cacheField>
    <cacheField name="Product" numFmtId="0">
      <sharedItems count="6">
        <s v="Xiaomi Redmi 9i 128GB"/>
        <s v="Realme 8"/>
        <s v="Realme 8 Pro"/>
        <s v="Vivo V17 Pro"/>
        <s v="Xiaomi Redmi K20 Pro 6GB"/>
        <s v="Samsung Galaxy F62"/>
      </sharedItems>
    </cacheField>
    <cacheField name="Discount Band" numFmtId="0">
      <sharedItems count="4">
        <s v="None"/>
        <s v="Low"/>
        <s v="Medium"/>
        <s v="High"/>
      </sharedItems>
    </cacheField>
    <cacheField name="Units Sold" numFmtId="1">
      <sharedItems containsSemiMixedTypes="0" containsString="0" containsNumber="1" minValue="20" maxValue="449.25" count="510">
        <n v="161.85000000000002"/>
        <n v="132.1"/>
        <n v="217.8"/>
        <n v="88.800000000000011"/>
        <n v="247"/>
        <n v="151.30000000000001"/>
        <n v="92.100000000000009"/>
        <n v="251.8"/>
        <n v="189.9"/>
        <n v="154.5"/>
        <n v="266.55"/>
        <n v="95.800000000000011"/>
        <n v="214.60000000000002"/>
        <n v="34.5"/>
        <n v="61.5"/>
        <n v="29.200000000000003"/>
        <n v="97.4"/>
        <n v="100.60000000000001"/>
        <n v="36.700000000000003"/>
        <n v="88.300000000000011"/>
        <n v="54.900000000000006"/>
        <n v="78.800000000000011"/>
        <n v="247.20000000000002"/>
        <n v="114.30000000000001"/>
        <n v="172.5"/>
        <n v="91.2"/>
        <n v="215.20000000000002"/>
        <n v="181.70000000000002"/>
        <n v="149.30000000000001"/>
        <n v="180.4"/>
        <n v="216.10000000000002"/>
        <n v="282.10000000000002"/>
        <n v="200.10000000000002"/>
        <n v="283.8"/>
        <n v="152.70000000000002"/>
        <n v="215.10000000000002"/>
        <n v="275"/>
        <n v="195.3"/>
        <n v="421.95000000000005"/>
        <n v="168.60000000000002"/>
        <n v="214.10000000000002"/>
        <n v="394.5"/>
        <n v="229.60000000000002"/>
        <n v="103"/>
        <n v="63.900000000000006"/>
        <n v="132.6"/>
        <n v="185.8"/>
        <n v="121"/>
        <n v="252.9"/>
        <n v="144.5"/>
        <n v="33"/>
        <n v="267.10000000000002"/>
        <n v="76.600000000000009"/>
        <n v="49.400000000000006"/>
        <n v="139.70000000000002"/>
        <n v="215.5"/>
        <n v="221.4"/>
        <n v="230.10000000000002"/>
        <n v="137.55000000000001"/>
        <n v="183"/>
        <n v="249.8"/>
        <n v="66.3"/>
        <n v="151.4"/>
        <n v="449.25"/>
        <n v="72.7"/>
        <n v="78.7"/>
        <n v="182.3"/>
        <n v="74.7"/>
        <n v="290.5"/>
        <n v="386.40000000000003"/>
        <n v="36.200000000000003"/>
        <n v="92.300000000000011"/>
        <n v="209.20000000000002"/>
        <n v="26.3"/>
        <n v="94.350000000000009"/>
        <n v="98.600000000000009"/>
        <n v="174.4"/>
        <n v="198.9"/>
        <n v="32.1"/>
        <n v="74.25"/>
        <n v="129.5"/>
        <n v="21.400000000000002"/>
        <n v="214.5"/>
        <n v="285.2"/>
        <n v="114.2"/>
        <n v="156.60000000000002"/>
        <n v="69"/>
        <n v="166"/>
        <n v="236.3"/>
        <n v="91.800000000000011"/>
        <n v="172.8"/>
        <n v="66.2"/>
        <n v="80.900000000000006"/>
        <n v="178.5"/>
        <n v="191.60000000000002"/>
        <n v="272.90000000000003"/>
        <n v="192.5"/>
        <n v="201.3"/>
        <n v="105.5"/>
        <n v="108.4"/>
        <n v="296.60000000000002"/>
        <n v="287.7"/>
        <n v="54.400000000000006"/>
        <n v="26.6"/>
        <n v="194"/>
        <n v="25.900000000000002"/>
        <n v="110.10000000000001"/>
        <n v="227.60000000000002"/>
        <n v="123.60000000000001"/>
        <n v="94.100000000000009"/>
        <n v="424.35"/>
        <n v="258"/>
        <n v="68.900000000000006"/>
        <n v="194.70000000000002"/>
        <n v="90.800000000000011"/>
        <n v="195.8"/>
        <n v="190.10000000000002"/>
        <n v="179.70000000000002"/>
        <n v="128.70000000000002"/>
        <n v="170.60000000000002"/>
        <n v="243.45000000000002"/>
        <n v="177.4"/>
        <n v="157"/>
        <n v="136.95000000000002"/>
        <n v="200.9"/>
        <n v="194.5"/>
        <n v="284.40000000000003"/>
        <n v="187.4"/>
        <n v="164.20000000000002"/>
        <n v="83.100000000000009"/>
        <n v="176"/>
        <n v="385.05"/>
        <n v="247.9"/>
        <n v="203.10000000000002"/>
        <n v="226.10000000000002"/>
        <n v="73.600000000000009"/>
        <n v="285.10000000000002"/>
        <n v="202.10000000000002"/>
        <n v="27.400000000000002"/>
        <n v="196.70000000000002"/>
        <n v="185.9"/>
        <n v="113.80000000000001"/>
        <n v="425.1"/>
        <n v="79.5"/>
        <n v="141.45000000000002"/>
        <n v="291.8"/>
        <n v="345"/>
        <n v="298.8"/>
        <n v="21.8"/>
        <n v="207.4"/>
        <n v="105.60000000000001"/>
        <n v="67.100000000000009"/>
        <n v="146.5"/>
        <n v="264.60000000000002"/>
        <n v="217.70000000000002"/>
        <n v="86.600000000000009"/>
        <n v="34.9"/>
        <n v="186.5"/>
        <n v="107.4"/>
        <n v="190.70000000000002"/>
        <n v="177.8"/>
        <n v="115.9"/>
        <n v="137.20000000000002"/>
        <n v="234.9"/>
        <n v="268.90000000000003"/>
        <n v="243.10000000000002"/>
        <n v="168.3"/>
        <n v="112.30000000000001"/>
        <n v="111.60000000000001"/>
        <n v="156.30000000000001"/>
        <n v="99.100000000000009"/>
        <n v="101.60000000000001"/>
        <n v="279.10000000000002"/>
        <n v="57"/>
        <n v="248.70000000000002"/>
        <n v="138.45000000000002"/>
        <n v="362.70000000000005"/>
        <n v="72"/>
        <n v="234.20000000000002"/>
        <n v="110"/>
        <n v="130.30000000000001"/>
        <n v="299.2"/>
        <n v="238.5"/>
        <n v="160.70000000000002"/>
        <n v="232.70000000000002"/>
        <n v="60.2"/>
        <n v="262"/>
        <n v="122.80000000000001"/>
        <n v="138.9"/>
        <n v="86.100000000000009"/>
        <n v="70.400000000000006"/>
        <n v="180.20000000000002"/>
        <n v="266.3"/>
        <n v="213.60000000000002"/>
        <n v="211.60000000000002"/>
        <n v="55.5"/>
        <n v="286.10000000000002"/>
        <n v="80.7"/>
        <n v="283.2"/>
        <n v="157.9"/>
        <n v="103.30000000000001"/>
        <n v="125"/>
        <n v="126.5"/>
        <n v="229.70000000000002"/>
        <n v="135"/>
        <n v="55.2"/>
        <n v="380.1"/>
        <n v="111.75"/>
        <n v="56.2"/>
        <n v="229.9"/>
        <n v="203"/>
        <n v="88.7"/>
        <n v="98"/>
        <n v="146"/>
        <n v="140.30000000000001"/>
        <n v="272.3"/>
        <n v="149.6"/>
        <n v="95.2"/>
        <n v="275.5"/>
        <n v="153"/>
        <n v="149.80000000000001"/>
        <n v="122.10000000000001"/>
        <n v="207.60000000000002"/>
        <n v="243.60000000000002"/>
        <n v="198.75"/>
        <n v="167.9"/>
        <n v="175.70000000000002"/>
        <n v="219.8"/>
        <n v="174.3"/>
        <n v="115.30000000000001"/>
        <n v="100.10000000000001"/>
        <n v="133.30000000000001"/>
        <n v="188.4"/>
        <n v="183.4"/>
        <n v="234"/>
        <n v="103.10000000000001"/>
        <n v="126.2"/>
        <n v="113.5"/>
        <n v="54.7"/>
        <n v="158.20000000000002"/>
        <n v="173.85000000000002"/>
        <n v="221.5"/>
        <n v="176.10000000000002"/>
        <n v="44.800000000000004"/>
        <n v="218.10000000000002"/>
        <n v="197.60000000000002"/>
        <n v="250"/>
        <n v="170.20000000000002"/>
        <n v="351.3"/>
        <n v="210.10000000000002"/>
        <n v="293.10000000000002"/>
        <n v="153.5"/>
        <n v="140.4"/>
        <n v="276.3"/>
        <n v="212.5"/>
        <n v="165.9"/>
        <n v="60.900000000000006"/>
        <n v="208.70000000000002"/>
        <n v="142.1"/>
        <n v="58.800000000000004"/>
        <n v="324.45000000000005"/>
        <n v="95.9"/>
        <n v="274.7"/>
        <n v="164.5"/>
        <n v="287.60000000000002"/>
        <n v="99.4"/>
        <n v="111.80000000000001"/>
        <n v="48.800000000000004"/>
        <n v="128.20000000000002"/>
        <n v="25.700000000000003"/>
        <n v="154"/>
        <n v="49"/>
        <n v="136.20000000000002"/>
        <n v="250.10000000000002"/>
        <n v="70.8"/>
        <n v="64.5"/>
        <n v="156.20000000000002"/>
        <n v="128.30000000000001"/>
        <n v="71.100000000000009"/>
        <n v="111.4"/>
        <n v="125.9"/>
        <n v="109.5"/>
        <n v="136.6"/>
        <n v="246"/>
        <n v="67.8"/>
        <n v="159.80000000000001"/>
        <n v="240.9"/>
        <n v="193.4"/>
        <n v="299.3"/>
        <n v="194.60000000000002"/>
        <n v="59.800000000000004"/>
        <n v="290.7"/>
        <n v="233.8"/>
        <n v="38.6"/>
        <n v="63.5"/>
        <n v="57.45"/>
        <n v="38.1"/>
        <n v="42.2"/>
        <n v="213.4"/>
        <n v="80.800000000000011"/>
        <n v="152"/>
        <n v="137.5"/>
        <n v="43.650000000000006"/>
        <n v="109.4"/>
        <n v="380.25"/>
        <n v="166.60000000000002"/>
        <n v="32.200000000000003"/>
        <n v="232.10000000000002"/>
        <n v="185.70000000000002"/>
        <n v="161.10000000000002"/>
        <n v="279.7"/>
        <n v="33.4"/>
        <n v="256.5"/>
        <n v="241.70000000000002"/>
        <n v="367.5"/>
        <n v="122.7"/>
        <n v="132.4"/>
        <n v="177.5"/>
        <n v="24.5"/>
        <n v="379.35"/>
        <n v="130.70000000000002"/>
        <n v="56.7"/>
        <n v="211"/>
        <n v="126.9"/>
        <n v="195.60000000000002"/>
        <n v="265.90000000000003"/>
        <n v="135.15"/>
        <n v="88"/>
        <n v="186.70000000000002"/>
        <n v="223.4"/>
        <n v="87.7"/>
        <n v="207.10000000000002"/>
        <n v="97"/>
        <n v="169.4"/>
        <n v="81.900000000000006"/>
        <n v="158"/>
        <n v="52.1"/>
        <n v="97.300000000000011"/>
        <n v="103.80000000000001"/>
        <n v="36"/>
        <n v="262.8"/>
        <n v="268.2"/>
        <n v="163.05000000000001"/>
        <n v="30.6"/>
        <n v="232.8"/>
        <n v="344.55"/>
        <n v="148.20000000000002"/>
        <n v="231.3"/>
        <n v="207.20000000000002"/>
        <n v="195.4"/>
        <n v="59.1"/>
        <n v="216.70000000000002"/>
        <n v="24.1"/>
        <n v="68.100000000000009"/>
        <n v="51"/>
        <n v="79"/>
        <n v="159.60000000000002"/>
        <n v="229.4"/>
        <n v="266.5"/>
        <n v="85.300000000000011"/>
        <n v="34.1"/>
        <n v="64.100000000000009"/>
        <n v="280.7"/>
        <n v="43.2"/>
        <n v="187"/>
        <n v="57.900000000000006"/>
        <n v="224"/>
        <n v="352.05"/>
        <n v="203.9"/>
        <n v="257.40000000000003"/>
        <n v="70.7"/>
        <n v="119.80000000000001"/>
        <n v="253.20000000000002"/>
        <n v="38.400000000000006"/>
        <n v="47.2"/>
        <n v="100.5"/>
        <n v="319.95000000000005"/>
        <n v="193.70000000000002"/>
        <n v="79.2"/>
        <n v="281.10000000000002"/>
        <n v="244.10000000000002"/>
        <n v="156"/>
        <n v="270.60000000000002"/>
        <n v="215.70000000000002"/>
        <n v="87.300000000000011"/>
        <n v="112.2"/>
        <n v="210.45000000000002"/>
        <n v="402.6"/>
        <n v="242.55"/>
        <n v="239.4"/>
        <n v="198.4"/>
        <n v="280.5"/>
        <n v="65.5"/>
        <n v="34.4"/>
        <n v="180.8"/>
        <n v="173.4"/>
        <n v="55.400000000000006"/>
        <n v="293.5"/>
        <n v="316.5"/>
        <n v="262.90000000000003"/>
        <n v="143.30000000000001"/>
        <n v="94.7"/>
        <n v="38"/>
        <n v="88.600000000000009"/>
        <n v="241.60000000000002"/>
        <n v="215.60000000000002"/>
        <n v="67.7"/>
        <n v="177.3"/>
        <n v="242"/>
        <n v="273.40000000000003"/>
        <n v="171.5"/>
        <n v="118.60000000000001"/>
        <n v="349.5"/>
        <n v="90.5"/>
        <n v="159.4"/>
        <n v="135.9"/>
        <n v="215"/>
        <n v="119.7"/>
        <n v="123.30000000000001"/>
        <n v="139.5"/>
        <n v="210.9"/>
        <n v="387.45000000000005"/>
        <n v="62.300000000000004"/>
        <n v="238.70000000000002"/>
        <n v="27"/>
        <n v="342.15000000000003"/>
        <n v="254.8"/>
        <n v="252.15"/>
        <n v="266.10000000000002"/>
        <n v="153.1"/>
        <n v="149.1"/>
        <n v="276.10000000000002"/>
        <n v="256.7"/>
        <n v="179"/>
        <n v="44.2"/>
        <n v="98.25"/>
        <n v="129.80000000000001"/>
        <n v="60.400000000000006"/>
        <n v="225.5"/>
        <n v="124.9"/>
        <n v="143.85"/>
        <n v="264.10000000000002"/>
        <n v="270.8"/>
        <n v="263.2"/>
        <n v="158.30000000000001"/>
        <n v="57.1"/>
        <n v="269.60000000000002"/>
        <n v="156.5"/>
        <n v="35.700000000000003"/>
        <n v="101.30000000000001"/>
        <n v="399.75"/>
        <n v="119"/>
        <n v="66"/>
        <n v="41"/>
        <n v="260.5"/>
        <n v="177"/>
        <n v="257.90000000000003"/>
        <n v="299.60000000000002"/>
        <n v="28"/>
        <n v="29.3"/>
        <n v="27.8"/>
        <n v="242.8"/>
        <n v="176.70000000000002"/>
        <n v="139.30000000000001"/>
        <n v="201.5"/>
        <n v="80.100000000000009"/>
        <n v="102.30000000000001"/>
        <n v="101"/>
        <n v="230"/>
        <n v="222.75"/>
        <n v="119.9"/>
        <n v="20"/>
        <n v="38.800000000000004"/>
        <n v="172.70000000000002"/>
        <n v="26"/>
        <n v="291.40000000000003"/>
        <n v="173.10000000000002"/>
        <n v="70"/>
        <n v="222.20000000000002"/>
        <n v="117.7"/>
        <n v="192.20000000000002"/>
        <n v="157.5"/>
        <n v="60.6"/>
        <n v="26.900000000000002"/>
        <n v="253.60000000000002"/>
        <n v="290.3"/>
        <n v="254.10000000000002"/>
        <n v="128.1"/>
        <n v="247.5"/>
        <n v="117.4"/>
        <n v="276.7"/>
        <n v="108.5"/>
        <n v="54.6"/>
        <n v="115.80000000000001"/>
        <n v="161.4"/>
        <n v="253.5"/>
        <n v="255.9"/>
        <n v="26.700000000000003"/>
        <n v="117.5"/>
        <n v="200.70000000000002"/>
        <n v="91.4"/>
        <n v="50"/>
        <n v="282.60000000000002"/>
        <n v="243.8"/>
        <n v="86.550000000000011"/>
        <n v="49.2"/>
        <n v="295.40000000000003"/>
        <n v="136.80000000000001"/>
        <n v="72.3"/>
        <n v="180.60000000000002"/>
      </sharedItems>
    </cacheField>
    <cacheField name="Manufacturing Price" numFmtId="164">
      <sharedItems containsSemiMixedTypes="0" containsString="0" containsNumber="1" minValue="5579.4" maxValue="19794"/>
    </cacheField>
    <cacheField name="Sale Price" numFmtId="164">
      <sharedItems containsSemiMixedTypes="0" containsString="0" containsNumber="1" containsInteger="1" minValue="9299" maxValue="32990"/>
    </cacheField>
    <cacheField name="Gross Sales" numFmtId="164">
      <sharedItems containsSemiMixedTypes="0" containsString="0" containsNumber="1" minValue="198998.6" maxValue="13187752.5"/>
    </cacheField>
    <cacheField name="Discounts" numFmtId="164">
      <sharedItems containsSemiMixedTypes="0" containsString="0" containsNumber="1" minValue="0" maxValue="1978162.875" count="628">
        <n v="0"/>
        <n v="394480.27500000002"/>
        <n v="229588.52000000002"/>
        <n v="102994.85"/>
        <n v="105403.05"/>
        <n v="154014.9"/>
        <n v="86387.710000000021"/>
        <n v="56258.950000000004"/>
        <n v="117585.85500000001"/>
        <n v="67185.275000000009"/>
        <n v="15343.35"/>
        <n v="124188.14500000002"/>
        <n v="35615.170000000006"/>
        <n v="22968.530000000002"/>
        <n v="64953.515000000007"/>
        <n v="100196.72500000001"/>
        <n v="166038.93000000002"/>
        <n v="172563.49500000002"/>
        <n v="103155.62250000001"/>
        <n v="137240.85"/>
        <n v="187337.51"/>
        <n v="49721.684999999998"/>
        <n v="151392.43000000002"/>
        <n v="449227.53750000003"/>
        <n v="72696.365000000005"/>
        <n v="78696.065000000002"/>
        <n v="182290.88500000001"/>
        <n v="74696.264999999999"/>
        <n v="76596.170000000013"/>
        <n v="290485.47500000003"/>
        <n v="215489.22500000001"/>
        <n v="637366.80000000016"/>
        <n v="59711.9"/>
        <n v="152248.85000000003"/>
        <n v="109361.85"/>
        <n v="345075.40000000008"/>
        <n v="30547.45"/>
        <n v="109587.52500000001"/>
        <n v="84441.05"/>
        <n v="91410.05"/>
        <n v="114523.90000000001"/>
        <n v="57378.100000000013"/>
        <n v="162261.55000000005"/>
        <n v="202565.6"/>
        <n v="198890.05500000002"/>
        <n v="32098.395000000004"/>
        <n v="34522.537499999999"/>
        <n v="60211.025000000001"/>
        <n v="9949.93"/>
        <n v="99731.775000000009"/>
        <n v="132603.74"/>
        <n v="85644.290000000008"/>
        <n v="117442.17000000003"/>
        <n v="51746.55"/>
        <n v="124491.70000000001"/>
        <n v="236288.18500000003"/>
        <n v="91795.410000000018"/>
        <n v="172791.36000000002"/>
        <n v="114194.29000000002"/>
        <n v="66196.69"/>
        <n v="129493.52500000001"/>
        <n v="80895.955000000016"/>
        <n v="214489.27500000002"/>
        <n v="178491.07500000001"/>
        <n v="191590.42000000004"/>
        <n v="285185.74"/>
        <n v="272886.35500000004"/>
        <n v="192490.375"/>
        <n v="201289.93500000003"/>
        <n v="105494.72500000001"/>
        <n v="108394.58000000002"/>
        <n v="258311.70000000007"/>
        <n v="489241.7"/>
        <n v="474561.15"/>
        <n v="133444.55000000002"/>
        <n v="353817.75"/>
        <n v="174022.25"/>
        <n v="89732.800000000017"/>
        <n v="178805.80000000002"/>
        <n v="76891.3"/>
        <n v="24856.100000000006"/>
        <n v="334163.55000000005"/>
        <n v="316973.35000000009"/>
        <n v="30895.9"/>
        <n v="225331"/>
        <n v="25898.705000000002"/>
        <n v="110094.49500000002"/>
        <n v="227588.62000000002"/>
        <n v="296585.17000000004"/>
        <n v="123593.82000000002"/>
        <n v="94095.295000000013"/>
        <n v="197301.53250000003"/>
        <n v="119957.1"/>
        <n v="32035.055000000008"/>
        <n v="90525.765000000014"/>
        <n v="42217.460000000006"/>
        <n v="146840.21000000002"/>
        <n v="142565.49500000002"/>
        <n v="40797.280000000006"/>
        <n v="134766.01500000001"/>
        <n v="96518.565000000017"/>
        <n v="127941.47000000003"/>
        <n v="243437.82750000004"/>
        <n v="177391.13"/>
        <n v="190090.49500000002"/>
        <n v="68896.555000000008"/>
        <n v="156992.15"/>
        <n v="136943.15250000003"/>
        <n v="200889.95500000002"/>
        <n v="194490.27500000002"/>
        <n v="128693.56500000002"/>
        <n v="170591.47000000003"/>
        <n v="331384.55000000005"/>
        <n v="330330.60000000009"/>
        <n v="222543.40000000005"/>
        <n v="182355.5"/>
        <n v="217665.1"/>
        <n v="190718.30000000005"/>
        <n v="225911.75"/>
        <n v="38637.345000000001"/>
        <n v="175991.2"/>
        <n v="635139.97500000009"/>
        <n v="287935.85000000003"/>
        <n v="152314.84500000003"/>
        <n v="203089.84500000003"/>
        <n v="226088.69500000004"/>
        <n v="121403.20000000003"/>
        <n v="132557.24500000002"/>
        <n v="93966.395000000019"/>
        <n v="12739.630000000001"/>
        <n v="147515.16500000001"/>
        <n v="139415.70500000002"/>
        <n v="213810.74500000002"/>
        <n v="151564.89500000002"/>
        <n v="85344.310000000012"/>
        <n v="425078.74500000005"/>
        <n v="79496.025000000009"/>
        <n v="141442.92750000002"/>
        <n v="291785.41000000003"/>
        <n v="344982.75"/>
        <n v="298785.06"/>
        <n v="21798.910000000003"/>
        <n v="207389.63"/>
        <n v="105594.72000000003"/>
        <n v="67096.645000000004"/>
        <n v="27398.630000000005"/>
        <n v="113794.31000000001"/>
        <n v="241651.75"/>
        <n v="436457.7"/>
        <n v="359096.15000000008"/>
        <n v="100585.90000000002"/>
        <n v="40536.350000000006"/>
        <n v="252858.55000000002"/>
        <n v="175851.1"/>
        <n v="186490.67500000002"/>
        <n v="107394.63"/>
        <n v="190690.46500000003"/>
        <n v="177791.11000000002"/>
        <n v="173838.41000000003"/>
        <n v="274386.28000000003"/>
        <n v="469776.51000000007"/>
        <n v="537773.1100000001"/>
        <n v="486175.69000000006"/>
        <n v="801986.90000000014"/>
        <n v="624654.70000000007"/>
        <n v="336583.17000000004"/>
        <n v="224588.77000000002"/>
        <n v="231788.41000000003"/>
        <n v="173426.35"/>
        <n v="103776.84000000001"/>
        <n v="145343.37000000002"/>
        <n v="92153.090000000011"/>
        <n v="94477.840000000011"/>
        <n v="259535.09000000005"/>
        <n v="53004.3"/>
        <n v="231266.13000000003"/>
        <n v="207661.15500000003"/>
        <n v="544013.7300000001"/>
        <n v="107992.8"/>
        <n v="351276.58000000007"/>
        <n v="164989"/>
        <n v="260586.97000000003"/>
        <n v="598370.07999999996"/>
        <n v="476976.15"/>
        <n v="321383.93000000005"/>
        <n v="465376.7300000001"/>
        <n v="198190.09000000003"/>
        <n v="120393.98000000001"/>
        <n v="523973.80000000005"/>
        <n v="245587.72000000003"/>
        <n v="277786.11000000004"/>
        <n v="172191.39"/>
        <n v="140792.96000000002"/>
        <n v="360381.98000000004"/>
        <n v="532573.37"/>
        <n v="427178.64000000007"/>
        <n v="423178.84000000008"/>
        <n v="183094.5"/>
        <n v="943843.9"/>
        <n v="266229.3"/>
        <n v="198599.80000000002"/>
        <n v="934276.8"/>
        <n v="520912.10000000003"/>
        <n v="284043.90000000008"/>
        <n v="232249.60000000001"/>
        <n v="340786.70000000007"/>
        <n v="412375"/>
        <n v="322664.7"/>
        <n v="293859.5"/>
        <n v="533593.1"/>
        <n v="618614.9"/>
        <n v="132411"/>
        <n v="577730.1"/>
        <n v="269986.5"/>
        <n v="110394.48000000001"/>
        <n v="249987.5"/>
        <n v="760161.99000000011"/>
        <n v="103916.32500000001"/>
        <n v="264463.56"/>
        <n v="52260.380000000005"/>
        <n v="213784.01"/>
        <n v="188769.7"/>
        <n v="24456.370000000003"/>
        <n v="82482.13"/>
        <n v="146990.20000000001"/>
        <n v="218985.40000000002"/>
        <n v="210435.97000000003"/>
        <n v="408422.77"/>
        <n v="299185.03999999998"/>
        <n v="459777.01000000007"/>
        <n v="145392.73000000001"/>
        <n v="314064.8"/>
        <n v="908874.5"/>
        <n v="504747"/>
        <n v="493530.4"/>
        <n v="494190.2"/>
        <n v="402807.90000000008"/>
        <n v="684872.40000000014"/>
        <n v="660661.20000000019"/>
        <n v="347985.40000000008"/>
        <n v="283638.3"/>
        <n v="260872.90000000005"/>
        <n v="565882.80000000016"/>
        <n v="397480.125"/>
        <n v="335783.21"/>
        <n v="280585.97000000003"/>
        <n v="415179.24000000005"/>
        <n v="263532.43000000005"/>
        <n v="439578.02"/>
        <n v="348582.57000000007"/>
        <n v="230588.47000000003"/>
        <n v="351382.43000000005"/>
        <n v="330229.90000000008"/>
        <n v="439756.7"/>
        <n v="267841.90000000008"/>
        <n v="67603.73000000001"/>
        <n v="175193.16000000003"/>
        <n v="170543.66000000003"/>
        <n v="350976.60000000003"/>
        <n v="206189.69000000003"/>
        <n v="416333.80000000005"/>
        <n v="374436.5"/>
        <n v="180455.30000000002"/>
        <n v="521901.8000000001"/>
        <n v="403853.55000000005"/>
        <n v="514544.5"/>
        <n v="367498.60000000009"/>
        <n v="226988.65000000002"/>
        <n v="163755.39000000001"/>
        <n v="41659.520000000004"/>
        <n v="202811.19000000003"/>
        <n v="296380.24000000005"/>
        <n v="327128.19000000006"/>
        <n v="374975"/>
        <n v="340382.98000000004"/>
        <n v="89595.520000000019"/>
        <n v="702564.87000000011"/>
        <n v="420178.99000000005"/>
        <n v="586170.69000000006"/>
        <n v="306984.65000000002"/>
        <n v="280785.96000000002"/>
        <n v="552572.37"/>
        <n v="424978.75"/>
        <n v="547304.1"/>
        <n v="200909.10000000003"/>
        <n v="688501.30000000016"/>
        <n v="651882.40000000014"/>
        <n v="468787.9"/>
        <n v="452622.8000000001"/>
        <n v="193981.20000000004"/>
        <n v="753697.35000000009"/>
        <n v="222775.7"/>
        <n v="638128.10000000009"/>
        <n v="328983.55000000005"/>
        <n v="575171.24000000011"/>
        <n v="198790.06000000003"/>
        <n v="223588.82000000004"/>
        <n v="73195.12000000001"/>
        <n v="192287.18000000005"/>
        <n v="51397.430000000008"/>
        <n v="256387.18000000005"/>
        <n v="143204.6"/>
        <n v="45565.100000000006"/>
        <n v="126652.38"/>
        <n v="375124.99000000005"/>
        <n v="106192.92"/>
        <n v="96743.55"/>
        <n v="234284.38000000003"/>
        <n v="192437.17000000004"/>
        <n v="106642.89000000001"/>
        <n v="222788.86000000002"/>
        <n v="251787.41000000003"/>
        <n v="218989.05000000002"/>
        <n v="273186.34000000003"/>
        <n v="491975.4"/>
        <n v="135593.22"/>
        <n v="319584.02"/>
        <n v="481775.91000000009"/>
        <n v="386780.66000000003"/>
        <n v="598570.07000000007"/>
        <n v="429178.54000000004"/>
        <n v="389180.54000000004"/>
        <n v="272386.38000000006"/>
        <n v="197280.20000000004"/>
        <n v="959019.3"/>
        <n v="771306.20000000007"/>
        <n v="127341.40000000001"/>
        <n v="209486.5"/>
        <n v="133456.35"/>
        <n v="543117.4"/>
        <n v="88506.3"/>
        <n v="98030.60000000002"/>
        <n v="495728.2"/>
        <n v="187698.40000000002"/>
        <n v="141592.92000000001"/>
        <n v="581370.93000000005"/>
        <n v="303984.8"/>
        <n v="142192.89000000001"/>
        <n v="274986.25"/>
        <n v="126993.65000000001"/>
        <n v="101398.95000000001"/>
        <n v="101731.06000000001"/>
        <n v="34127.330000000009"/>
        <n v="570336.97499999998"/>
        <n v="249883.34000000005"/>
        <n v="48296.780000000006"/>
        <n v="348126.79000000004"/>
        <n v="278531.43000000005"/>
        <n v="241633.89000000004"/>
        <n v="419522.03"/>
        <n v="50096.66"/>
        <n v="512974.35000000003"/>
        <n v="483375.83000000007"/>
        <n v="734963.25"/>
        <n v="218789.06000000003"/>
        <n v="245387.73000000004"/>
        <n v="73396.33"/>
        <n v="264786.76"/>
        <n v="354982.25"/>
        <n v="559372.03"/>
        <n v="80825.5"/>
        <n v="1251475.6500000001"/>
        <n v="431179.3000000001"/>
        <n v="187053.30000000002"/>
        <n v="696089"/>
        <n v="418643.10000000003"/>
        <n v="454378.8000000001"/>
        <n v="617685.70000000007"/>
        <n v="313953.45"/>
        <n v="204424"/>
        <n v="433704.10000000003"/>
        <n v="518958.2"/>
        <n v="285032.10000000003"/>
        <n v="203727.1"/>
        <n v="414179.29000000004"/>
        <n v="253787.31000000003"/>
        <n v="193990.30000000002"/>
        <n v="338783.06000000006"/>
        <n v="61652.369999999995"/>
        <n v="76158.810000000012"/>
        <n v="146924.20000000001"/>
        <n v="48447.790000000008"/>
        <n v="194590.27000000002"/>
        <n v="207589.62000000002"/>
        <n v="71996.400000000009"/>
        <n v="648913.30000000016"/>
        <n v="866977.20000000007"/>
        <n v="83628"/>
        <n v="623028.6"/>
        <n v="121028.3"/>
        <n v="326083.69500000007"/>
        <n v="61196.94"/>
        <n v="53841.21"/>
        <n v="523765.08"/>
        <n v="115794.21"/>
        <n v="480595.5675"/>
        <n v="206716.77"/>
        <n v="520390.30499999999"/>
        <n v="405872.94"/>
        <n v="466168.92000000004"/>
        <n v="586170.68999999994"/>
        <n v="177291.13500000001"/>
        <n v="650067.49500000011"/>
        <n v="72296.384999999995"/>
        <n v="336992.85000000003"/>
        <n v="252373.5"/>
        <n v="390931.5"/>
        <n v="316209.14999999997"/>
        <n v="789780.60000000009"/>
        <n v="1135185.8999999999"/>
        <n v="119258.84999999999"/>
        <n v="1318775.25"/>
        <n v="948132.60000000009"/>
        <n v="422107.05000000005"/>
        <n v="118821.45"/>
        <n v="223356.45000000004"/>
        <n v="978099.14999999991"/>
        <n v="150530.40000000002"/>
        <n v="799344.29999999993"/>
        <n v="755091.15"/>
        <n v="881230.04999999993"/>
        <n v="651601.5"/>
        <n v="173691.315"/>
        <n v="671966.4"/>
        <n v="897855.10499999998"/>
        <n v="1056097.1924999999"/>
        <n v="611669.41500000004"/>
        <n v="772161.39"/>
        <n v="212089.39499999999"/>
        <n v="621568.92000000004"/>
        <n v="255887.20500000002"/>
        <n v="167103.03000000003"/>
        <n v="759562.02000000014"/>
        <n v="359382.03"/>
        <n v="190022.40000000002"/>
        <n v="233569.19999999998"/>
        <n v="550202.54999999993"/>
        <n v="350192.25"/>
        <n v="959802.00750000007"/>
        <n v="270182.44500000001"/>
        <n v="110472.12000000001"/>
        <n v="392092.33500000002"/>
        <n v="340482.88500000007"/>
        <n v="217596.6"/>
        <n v="377446.41000000003"/>
        <n v="172338.51"/>
        <n v="673155.12"/>
        <n v="485292.64500000002"/>
        <n v="261886.90500000003"/>
        <n v="631318.43250000011"/>
        <n v="1207739.6100000001"/>
        <n v="727613.61750000005"/>
        <n v="718164.09000000008"/>
        <n v="595170.24"/>
        <n v="732263.38500000001"/>
        <n v="897555.12"/>
        <n v="409779.50999999995"/>
        <n v="1388054.25"/>
        <n v="324126.75"/>
        <n v="170228.4"/>
        <n v="894688.79999999993"/>
        <n v="604212.29999999993"/>
        <n v="193041.30000000002"/>
        <n v="1022700.75"/>
        <n v="949452.52499999991"/>
        <n v="788660.56500000006"/>
        <n v="429878.505"/>
        <n v="284085.79499999998"/>
        <n v="103194.84"/>
        <n v="647067.64500000014"/>
        <n v="113994.3"/>
        <n v="123583.70999999999"/>
        <n v="336995.76000000007"/>
        <n v="300729.66000000003"/>
        <n v="375075.16499999998"/>
        <n v="152314.845"/>
        <n v="398898.40500000003"/>
        <n v="544463.69999999995"/>
        <n v="615108.99000000011"/>
        <n v="385849.27499999997"/>
        <n v="266832.21000000002"/>
        <n v="1048447.575"/>
        <n v="265786.71000000002"/>
        <n v="646767.66"/>
        <n v="271486.42499999999"/>
        <n v="514474.27499999997"/>
        <n v="478176.08999999997"/>
        <n v="407679.61499999999"/>
        <n v="644967.75"/>
        <n v="359082.04500000004"/>
        <n v="369881.505"/>
        <n v="690315.75"/>
        <n v="487922.10000000003"/>
        <n v="447839.25"/>
        <n v="734881.04999999993"/>
        <n v="1350069.5250000001"/>
        <n v="217084.35"/>
        <n v="343571.7"/>
        <n v="831750.15"/>
        <n v="429638.85000000003"/>
        <n v="80995.95"/>
        <n v="1026398.6775"/>
        <n v="820158.99000000011"/>
        <n v="764361.78"/>
        <n v="351711.42749999999"/>
        <n v="598685.08500000008"/>
        <n v="459277.03499999997"/>
        <n v="519538.94999999995"/>
        <n v="533476.94999999995"/>
        <n v="828258.58500000008"/>
        <n v="358057.99499999994"/>
        <n v="894471.15"/>
        <n v="128744.655"/>
        <n v="249678.15"/>
        <n v="61652.37"/>
        <n v="221047.76249999998"/>
        <n v="292030.53000000003"/>
        <n v="135890.94"/>
        <n v="507341.17499999999"/>
        <n v="281006.26500000001"/>
        <n v="431528.42249999999"/>
        <n v="242087.89499999999"/>
        <n v="792260.38500000001"/>
        <n v="812359.38"/>
        <n v="789560.5199999999"/>
        <n v="474876.255"/>
        <n v="171291.43500000003"/>
        <n v="808759.56"/>
        <n v="469476.52499999997"/>
        <n v="374681.26500000001"/>
        <n v="107094.645"/>
        <n v="303884.80499999999"/>
        <n v="1978162.875"/>
        <n v="1302445.2"/>
        <n v="588871.5"/>
        <n v="298889.40000000002"/>
        <n v="326601"/>
        <n v="202888.5"/>
        <n v="1289084.25"/>
        <n v="501283.05000000005"/>
        <n v="551596.35000000009"/>
        <n v="545324.25"/>
        <n v="497675.11499999999"/>
        <n v="356982.14999999997"/>
        <n v="122993.84999999999"/>
        <n v="530973.44999999995"/>
        <n v="359731.815"/>
        <n v="243122.35500000001"/>
        <n v="417897.06000000006"/>
        <n v="39055.799999999996"/>
        <n v="65920.604999999996"/>
        <n v="674055.06"/>
        <n v="83395.83"/>
        <n v="728363.58"/>
        <n v="530073.495"/>
        <n v="417879.10500000004"/>
        <n v="97566"/>
        <n v="604469.77500000002"/>
        <n v="111727.485"/>
        <n v="142693.155"/>
        <n v="208669.55999999997"/>
        <n v="140879.85"/>
        <n v="211040.80500000002"/>
        <n v="320815.5"/>
        <n v="393487.18500000006"/>
        <n v="501154.08749999997"/>
        <n v="269757.01500000001"/>
        <n v="44997"/>
        <n v="87294.180000000008"/>
        <n v="388549.09500000003"/>
        <n v="517465.5"/>
        <n v="77996.099999999991"/>
        <n v="740962.95"/>
        <n v="522873.85499999998"/>
        <n v="874156.29"/>
        <n v="519274.03500000003"/>
        <n v="209989.5"/>
        <n v="666566.67000000004"/>
        <n v="353082.34500000003"/>
        <n v="576571.17000000004"/>
        <n v="779388.75"/>
        <n v="299879.09999999998"/>
        <n v="1217331"/>
        <n v="133114.65000000002"/>
        <n v="1254939.6000000001"/>
        <n v="1011550.35"/>
        <n v="885411.45000000007"/>
        <n v="93733.05"/>
        <n v="521281.19999999995"/>
        <n v="351934.5"/>
        <n v="446364.45"/>
        <n v="266386.68"/>
        <n v="853157.34000000008"/>
        <n v="742462.875"/>
        <n v="518074.09500000003"/>
        <n v="560971.94999999995"/>
        <n v="385954.99499999994"/>
        <n v="151341.22500000001"/>
        <n v="122841.81"/>
        <n v="347382.63"/>
        <n v="484175.79"/>
        <n v="760461.97499999998"/>
        <n v="855257.23499999999"/>
        <n v="767661.61500000011"/>
        <n v="80095.99500000001"/>
        <n v="325483.72499999998"/>
        <n v="352482.375"/>
        <n v="602069.89500000002"/>
        <n v="645267.73499999999"/>
        <n v="274186.28999999998"/>
        <n v="87895.60500000001"/>
        <n v="247425"/>
        <n v="1398446.0999999999"/>
        <n v="328085.55"/>
        <n v="1273743.9000000001"/>
        <n v="1206444.3"/>
        <n v="452292.89999999997"/>
        <n v="301583.47500000003"/>
        <n v="171437.4"/>
        <n v="93036.150000000009"/>
        <n v="409428.75"/>
        <n v="1029321.3"/>
        <n v="192344.4"/>
        <n v="102095.84999999999"/>
        <n v="163791.81000000003"/>
        <n v="307779.48000000004"/>
        <n v="216889.155"/>
        <n v="629300.70000000007"/>
      </sharedItems>
    </cacheField>
    <cacheField name=" Sales" numFmtId="166">
      <sharedItems containsSemiMixedTypes="0" containsString="0" containsNumber="1" minValue="189048.67" maxValue="12109969.199999999" count="681">
        <n v="1505043.1500000001"/>
        <n v="1228397.8999999999"/>
        <n v="2025322.2000000002"/>
        <n v="825751.20000000007"/>
        <n v="2296853"/>
        <n v="1406938.7000000002"/>
        <n v="1381407.9000000001"/>
        <n v="3776748.2"/>
        <n v="2848310.1"/>
        <n v="2317345.5"/>
        <n v="3704753"/>
        <n v="3997983.45"/>
        <n v="1436904.2000000002"/>
        <n v="3218785.4000000004"/>
        <n v="517465.5"/>
        <n v="922438.5"/>
        <n v="583970.80000000005"/>
        <n v="1947902.6"/>
        <n v="5035748.2"/>
        <n v="2011899.4000000001"/>
        <n v="733963.3"/>
        <n v="1765911.7000000002"/>
        <n v="1097945.1000000001"/>
        <n v="1575921.2000000002"/>
        <n v="4943752.8000000007"/>
        <n v="2285885.7000000002"/>
        <n v="3449827.5"/>
        <n v="1823908.8"/>
        <n v="4303784.8000000007"/>
        <n v="3633818.3000000003"/>
        <n v="3025848.7"/>
        <n v="4925407"/>
        <n v="5951396"/>
        <n v="7129139.0000000009"/>
        <n v="3318794.0000000005"/>
        <n v="5096955"/>
        <n v="9306479"/>
        <n v="1138155"/>
        <n v="4648323.0000000009"/>
        <n v="6592674"/>
        <n v="5059494"/>
        <n v="2062824.0000000002"/>
        <n v="3547221.0000000005"/>
        <n v="4996773.0000000009"/>
        <n v="4220891"/>
        <n v="5499725"/>
        <n v="3905804.7"/>
        <n v="8438578.0500000007"/>
        <n v="3797810.1"/>
        <n v="3371831.4000000004"/>
        <n v="4281785.9000000004"/>
        <n v="1229938.5"/>
        <n v="7495125.2249999996"/>
        <n v="4362181.8800000008"/>
        <n v="1956902.15"/>
        <n v="2002657.95"/>
        <n v="2926283.1"/>
        <n v="1641366.4900000002"/>
        <n v="1068920.05"/>
        <n v="2234131.2450000001"/>
        <n v="1276520.2250000001"/>
        <n v="291523.65000000002"/>
        <n v="2359574.7550000004"/>
        <n v="676688.23"/>
        <n v="436402.07"/>
        <n v="1234116.7850000001"/>
        <n v="1903737.7749999999"/>
        <n v="3154739.67"/>
        <n v="3278706.4050000003"/>
        <n v="1959956.8275000001"/>
        <n v="2607576.15"/>
        <n v="3559412.6900000004"/>
        <n v="944712.0149999999"/>
        <n v="2876456.17"/>
        <n v="8535323.2125000004"/>
        <n v="1381230.9350000001"/>
        <n v="1495225.2350000001"/>
        <n v="3463526.8150000004"/>
        <n v="1419229.0350000001"/>
        <n v="1455327.2300000002"/>
        <n v="5519224.0250000004"/>
        <n v="4094295.2749999999"/>
        <n v="12109969.199999999"/>
        <n v="1134526.1000000001"/>
        <n v="2892728.1500000004"/>
        <n v="2077875.15"/>
        <n v="6556432.6000000006"/>
        <n v="580401.55000000005"/>
        <n v="2082162.9750000001"/>
        <n v="1604379.95"/>
        <n v="1736790.95"/>
        <n v="2175954.1"/>
        <n v="1090183.9000000001"/>
        <n v="3082969.45"/>
        <n v="3848746.4"/>
        <n v="3778911.0449999999"/>
        <n v="609869.505"/>
        <n v="655928.21250000002"/>
        <n v="1144009.4750000001"/>
        <n v="189048.67"/>
        <n v="1894903.7250000001"/>
        <n v="2519471.0599999996"/>
        <n v="1627241.51"/>
        <n v="2231401.2300000004"/>
        <n v="983184.45"/>
        <n v="2365342.2999999998"/>
        <n v="4489475.5150000006"/>
        <n v="1744112.7900000003"/>
        <n v="3283035.8400000003"/>
        <n v="2169691.5100000002"/>
        <n v="1257737.1100000001"/>
        <n v="2460376.9750000001"/>
        <n v="1537023.145"/>
        <n v="4075296.2250000001"/>
        <n v="3391330.4249999998"/>
        <n v="3640217.9800000004"/>
        <n v="5418529.0599999996"/>
        <n v="5184840.7450000001"/>
        <n v="3657317.125"/>
        <n v="3824508.7650000001"/>
        <n v="2004399.7749999999"/>
        <n v="2059497.02"/>
        <n v="4907922.3000000007"/>
        <n v="9295592.3000000007"/>
        <n v="9016661.8499999996"/>
        <n v="2535446.4500000002"/>
        <n v="6722537.25"/>
        <n v="3306422.75"/>
        <n v="1704923.2000000002"/>
        <n v="3397310.2"/>
        <n v="1460934.7"/>
        <n v="472265.9"/>
        <n v="6349107.4500000002"/>
        <n v="6022493.6500000004"/>
        <n v="587022.1"/>
        <n v="4281289"/>
        <n v="492075.39500000002"/>
        <n v="2091795.4050000003"/>
        <n v="4324183.78"/>
        <n v="5635118.2300000004"/>
        <n v="2348282.5800000005"/>
        <n v="1787810.6050000002"/>
        <n v="3748729.1175000002"/>
        <n v="2279184.9"/>
        <n v="608666.04500000004"/>
        <n v="1719989.5350000001"/>
        <n v="802131.74000000011"/>
        <n v="2789963.99"/>
        <n v="2708744.4050000003"/>
        <n v="775148.32000000007"/>
        <n v="2560554.2850000001"/>
        <n v="1833852.7350000003"/>
        <n v="2430887.9300000002"/>
        <n v="4625318.7225000011"/>
        <n v="3370431.47"/>
        <n v="3611719.4050000003"/>
        <n v="1309034.5450000002"/>
        <n v="2982850.85"/>
        <n v="2601919.8975000004"/>
        <n v="3816909.145"/>
        <n v="3695315.2250000001"/>
        <n v="2445177.7350000003"/>
        <n v="3241237.93"/>
        <n v="6296306.4500000002"/>
        <n v="6276281.4000000004"/>
        <n v="4228324.6000000006"/>
        <n v="3464754.5"/>
        <n v="4135636.9"/>
        <n v="3623647.7"/>
        <n v="4292323.25"/>
        <n v="734109.55500000005"/>
        <n v="3343832.8"/>
        <n v="12067659.525"/>
        <n v="5470781.1500000004"/>
        <n v="2893982.0550000002"/>
        <n v="3858707.0550000002"/>
        <n v="4295685.2050000001"/>
        <n v="2306660.8000000003"/>
        <n v="2518587.6550000003"/>
        <n v="1785361.5050000001"/>
        <n v="242052.97"/>
        <n v="2802788.1350000002"/>
        <n v="2648898.395"/>
        <n v="4062404.1550000003"/>
        <n v="2879733.0050000004"/>
        <n v="1621541.8900000001"/>
        <n v="8076496.1550000003"/>
        <n v="1510424.4750000001"/>
        <n v="2687415.6225000001"/>
        <n v="5543922.79"/>
        <n v="6554672.25"/>
        <n v="5676916.1400000006"/>
        <n v="414179.29000000004"/>
        <n v="3940402.97"/>
        <n v="2006299.6800000004"/>
        <n v="1274836.2550000001"/>
        <n v="520573.97000000009"/>
        <n v="2162091.89"/>
        <n v="4591383.25"/>
        <n v="8292696.2999999998"/>
        <n v="6822826.8500000006"/>
        <n v="1911132.1"/>
        <n v="770190.65"/>
        <n v="4804312.45"/>
        <n v="3341170.9"/>
        <n v="3543322.8250000002"/>
        <n v="2040497.9700000002"/>
        <n v="3623118.8350000004"/>
        <n v="3378031.0900000003"/>
        <n v="1564545.69"/>
        <n v="2469476.5200000005"/>
        <n v="4227988.5900000008"/>
        <n v="4839957.99"/>
        <n v="4375581.21"/>
        <n v="7217882.1000000006"/>
        <n v="5621892.3000000007"/>
        <n v="3029248.5300000003"/>
        <n v="2021298.9300000002"/>
        <n v="2086095.69"/>
        <n v="1560837.15"/>
        <n v="933991.56"/>
        <n v="1308090.33"/>
        <n v="829377.81"/>
        <n v="850300.56"/>
        <n v="2335815.8100000005"/>
        <n v="477038.7"/>
        <n v="2081395.1700000002"/>
        <n v="1868950.3950000003"/>
        <n v="4896123.57"/>
        <n v="971935.2"/>
        <n v="3161489.22"/>
        <n v="1484901"/>
        <n v="2345282.73"/>
        <n v="5385330.7199999997"/>
        <n v="4292785.3499999996"/>
        <n v="2892455.37"/>
        <n v="4188390.5700000008"/>
        <n v="1783710.81"/>
        <n v="1083545.82"/>
        <n v="4715764.2"/>
        <n v="2210289.48"/>
        <n v="2500074.9900000002"/>
        <n v="1549722.5100000002"/>
        <n v="1267136.6400000001"/>
        <n v="3243437.8200000003"/>
        <n v="4793160.33"/>
        <n v="3844607.7600000002"/>
        <n v="3808609.5600000005"/>
        <n v="1647850.5"/>
        <n v="8494595.0999999996"/>
        <n v="2396063.7000000002"/>
        <n v="1787398.2"/>
        <n v="8408491.1999999993"/>
        <n v="4688208.9000000004"/>
        <n v="2556395.1000000006"/>
        <n v="2090246.4"/>
        <n v="3067080.3000000003"/>
        <n v="3711375"/>
        <n v="2903982.3"/>
        <n v="2644735.5"/>
        <n v="4802337.9000000004"/>
        <n v="5567534.0999999996"/>
        <n v="1191699"/>
        <n v="5199570.9000000004"/>
        <n v="2429878.5"/>
        <n v="993550.32000000007"/>
        <n v="2249887.5"/>
        <n v="6841457.9100000001"/>
        <n v="935246.92500000005"/>
        <n v="2380172.04"/>
        <n v="470343.42000000004"/>
        <n v="1924056.09"/>
        <n v="1698927.3"/>
        <n v="220107.33000000002"/>
        <n v="742339.17"/>
        <n v="1322911.8"/>
        <n v="1970868.6"/>
        <n v="1893923.7300000002"/>
        <n v="3675804.93"/>
        <n v="2692665.36"/>
        <n v="4137993.0900000003"/>
        <n v="1308534.57"/>
        <n v="2826583.2"/>
        <n v="8179870.5"/>
        <n v="4542723"/>
        <n v="4441773.5999999996"/>
        <n v="4447711.8"/>
        <n v="3625271.1000000006"/>
        <n v="6163851.6000000006"/>
        <n v="5945950.8000000007"/>
        <n v="3131868.6000000006"/>
        <n v="2552744.7000000002"/>
        <n v="2347856.1000000006"/>
        <n v="5092945.2000000011"/>
        <n v="3577321.125"/>
        <n v="3022048.89"/>
        <n v="2525273.73"/>
        <n v="3736613.16"/>
        <n v="2371791.87"/>
        <n v="3956202.18"/>
        <n v="3137243.13"/>
        <n v="2075296.2300000002"/>
        <n v="3162441.87"/>
        <n v="2972069.1000000006"/>
        <n v="3957810.3"/>
        <n v="2410577.1000000006"/>
        <n v="608433.57000000007"/>
        <n v="1576738.44"/>
        <n v="1534892.94"/>
        <n v="3158789.4"/>
        <n v="1855707.2100000002"/>
        <n v="3747004.2"/>
        <n v="3369928.5"/>
        <n v="1624097.7"/>
        <n v="4697116.2000000011"/>
        <n v="3634681.95"/>
        <n v="4630900.5"/>
        <n v="3307487.4000000004"/>
        <n v="2042897.85"/>
        <n v="1473798.5100000002"/>
        <n v="374935.68"/>
        <n v="1825300.7100000002"/>
        <n v="2667422.16"/>
        <n v="2944153.7100000004"/>
        <n v="3374775"/>
        <n v="3063446.8200000003"/>
        <n v="806359.68"/>
        <n v="6323083.8300000001"/>
        <n v="3781610.91"/>
        <n v="5275536.21"/>
        <n v="2762861.85"/>
        <n v="2527073.64"/>
        <n v="4973151.33"/>
        <n v="3824808.75"/>
        <n v="4925736.9000000004"/>
        <n v="1808181.9000000001"/>
        <n v="6196511.7000000011"/>
        <n v="5866941.6000000006"/>
        <n v="4219091.0999999996"/>
        <n v="4073605.2000000007"/>
        <n v="1745830.8000000003"/>
        <n v="6783276.1500000004"/>
        <n v="2004981.3"/>
        <n v="5743152.9000000004"/>
        <n v="2960851.95"/>
        <n v="5176541.16"/>
        <n v="1789110.54"/>
        <n v="2012299.3800000001"/>
        <n v="658756.08000000007"/>
        <n v="1730584.62"/>
        <n v="462576.87000000005"/>
        <n v="2307484.62"/>
        <n v="1288841.3999999999"/>
        <n v="410085.9"/>
        <n v="1139871.42"/>
        <n v="3376124.91"/>
        <n v="955736.27999999991"/>
        <n v="870691.95"/>
        <n v="2108559.4200000004"/>
        <n v="1731934.5300000003"/>
        <n v="959786.01000000013"/>
        <n v="2005099.74"/>
        <n v="2266086.69"/>
        <n v="1970901.45"/>
        <n v="2458677.06"/>
        <n v="4427778.5999999996"/>
        <n v="1220338.98"/>
        <n v="2876256.18"/>
        <n v="4335983.1900000004"/>
        <n v="3481025.94"/>
        <n v="5387130.6299999999"/>
        <n v="3862606.8600000003"/>
        <n v="3502624.8600000003"/>
        <n v="2451477.4200000004"/>
        <n v="1775521.8000000003"/>
        <n v="8631173.6999999993"/>
        <n v="6941755.7999999998"/>
        <n v="1146072.6000000001"/>
        <n v="1885378.5"/>
        <n v="1201107.1499999999"/>
        <n v="4888056.5999999996"/>
        <n v="796556.7"/>
        <n v="882275.40000000014"/>
        <n v="4461553.8"/>
        <n v="1689285.6"/>
        <n v="1274336.28"/>
        <n v="5232338.37"/>
        <n v="2735863.2"/>
        <n v="1279736.0100000002"/>
        <n v="2474876.25"/>
        <n v="1142942.8500000001"/>
        <n v="912590.55"/>
        <n v="915579.54"/>
        <n v="307145.97000000003"/>
        <n v="5133032.7750000004"/>
        <n v="2248950.0600000005"/>
        <n v="434671.02"/>
        <n v="3133141.1100000003"/>
        <n v="2506782.87"/>
        <n v="2174705.0100000002"/>
        <n v="3775698.2699999996"/>
        <n v="450869.93999999994"/>
        <n v="4616769.1500000004"/>
        <n v="4350382.4700000007"/>
        <n v="6614669.25"/>
        <n v="1969101.54"/>
        <n v="2208489.5700000003"/>
        <n v="660566.97000000009"/>
        <n v="2383080.84"/>
        <n v="3194840.25"/>
        <n v="5034348.2699999996"/>
        <n v="727429.5"/>
        <n v="11263280.85"/>
        <n v="3880613.7000000007"/>
        <n v="1683479.7"/>
        <n v="6264801"/>
        <n v="3767787.9"/>
        <n v="4089409.2000000007"/>
        <n v="5559171.3000000007"/>
        <n v="2825581.05"/>
        <n v="1839816"/>
        <n v="3903336.9"/>
        <n v="4670623.8"/>
        <n v="2565288.9"/>
        <n v="1833543.9"/>
        <n v="3727613.6100000003"/>
        <n v="2284085.79"/>
        <n v="1745912.7"/>
        <n v="3049047.54"/>
        <n v="554871.32999999996"/>
        <n v="685429.29"/>
        <n v="1322317.8"/>
        <n v="436030.11"/>
        <n v="1751312.4300000002"/>
        <n v="1868306.58"/>
        <n v="647967.6"/>
        <n v="5840219.7000000011"/>
        <n v="7802794.7999999998"/>
        <n v="752652"/>
        <n v="5607257.4000000004"/>
        <n v="1089254.7"/>
        <n v="2934753.2549999999"/>
        <n v="550772.46"/>
        <n v="305100.19"/>
        <n v="2968002.12"/>
        <n v="656167.19000000006"/>
        <n v="2723374.8825000003"/>
        <n v="1171395.03"/>
        <n v="2948878.395"/>
        <n v="2299946.66"/>
        <n v="2641623.8800000004"/>
        <n v="3321633.91"/>
        <n v="1004649.7650000001"/>
        <n v="3683715.8050000006"/>
        <n v="409679.51500000001"/>
        <n v="1909626.1500000004"/>
        <n v="1430116.5"/>
        <n v="2215278.5"/>
        <n v="1791851.85"/>
        <n v="4475423.4000000004"/>
        <n v="6432720.0999999996"/>
        <n v="675800.15"/>
        <n v="7473059.75"/>
        <n v="5372751.4000000004"/>
        <n v="2391939.9500000002"/>
        <n v="673321.55"/>
        <n v="1265686.5500000003"/>
        <n v="5542561.8499999996"/>
        <n v="853005.60000000009"/>
        <n v="4529617.7"/>
        <n v="4278849.8499999996"/>
        <n v="4993636.95"/>
        <n v="3692408.5"/>
        <n v="984250.78500000015"/>
        <n v="3807809.6"/>
        <n v="5087845.5950000007"/>
        <n v="5984550.7575000003"/>
        <n v="3466126.6850000001"/>
        <n v="4375581.2100000009"/>
        <n v="1201839.905"/>
        <n v="3522223.8800000004"/>
        <n v="1450027.4950000001"/>
        <n v="946917.17000000016"/>
        <n v="4304184.78"/>
        <n v="2036498.1700000002"/>
        <n v="1076793.6000000001"/>
        <n v="1323558.8"/>
        <n v="3117814.45"/>
        <n v="1984422.75"/>
        <n v="5438878.0425000004"/>
        <n v="802359.88"/>
        <n v="1531033.855"/>
        <n v="626008.68000000005"/>
        <n v="2221856.5650000004"/>
        <n v="1929403.0150000004"/>
        <n v="1233047.3999999999"/>
        <n v="2138862.9900000002"/>
        <n v="976584.89000000013"/>
        <n v="3814545.6799999997"/>
        <n v="2749991.6550000003"/>
        <n v="1484025.7950000002"/>
        <n v="1907304.6300000004"/>
        <n v="3577471.1175000006"/>
        <n v="6843857.79"/>
        <n v="4123143.8325"/>
        <n v="4069596.5100000007"/>
        <n v="3372631.3600000003"/>
        <n v="4149492.5150000006"/>
        <n v="5086145.68"/>
        <n v="2322083.89"/>
        <n v="7865640.75"/>
        <n v="1836718.25"/>
        <n v="964627.6"/>
        <n v="5069903.2"/>
        <n v="3423869.7"/>
        <n v="1093900.7000000002"/>
        <n v="5795304.25"/>
        <n v="5380230.9749999996"/>
        <n v="4469076.5350000001"/>
        <n v="2435978.1950000003"/>
        <n v="1609819.5050000001"/>
        <n v="584770.76"/>
        <n v="3666716.6550000007"/>
        <n v="645967.69999999995"/>
        <n v="700307.69000000006"/>
        <n v="1909642.6400000004"/>
        <n v="1704134.7400000002"/>
        <n v="2125425.9350000001"/>
        <n v="863117.45500000007"/>
        <n v="2260424.2949999999"/>
        <n v="3085294.3"/>
        <n v="3485617.6100000003"/>
        <n v="2186479.2250000001"/>
        <n v="1512049.1900000002"/>
        <n v="5941202.9249999998"/>
        <n v="1506124.6900000002"/>
        <n v="3665016.74"/>
        <n v="1538423.075"/>
        <n v="2915354.2250000001"/>
        <n v="2709664.5100000002"/>
        <n v="2310184.4850000003"/>
        <n v="3654817.25"/>
        <n v="2034798.2550000004"/>
        <n v="2095995.1950000003"/>
        <n v="3911789.25"/>
        <n v="2764891.9000000004"/>
        <n v="2537755.75"/>
        <n v="4164325.95"/>
        <n v="7650393.9750000015"/>
        <n v="1230144.6499999999"/>
        <n v="1946906.3"/>
        <n v="4713250.8499999996"/>
        <n v="2434620.1500000004"/>
        <n v="458977.05"/>
        <n v="5816259.1725000003"/>
        <n v="4647567.6100000003"/>
        <n v="4331383.42"/>
        <n v="1993031.4225000001"/>
        <n v="3392548.8150000004"/>
        <n v="2602569.8649999998"/>
        <n v="2944054.05"/>
        <n v="3023036.05"/>
        <n v="4693465.3150000004"/>
        <n v="2028995.3049999999"/>
        <n v="5068669.8499999996"/>
        <n v="729553.04500000004"/>
        <n v="1414842.85"/>
        <n v="349363.43000000005"/>
        <n v="1252603.9875"/>
        <n v="1654839.6700000002"/>
        <n v="770048.66000000015"/>
        <n v="2874933.3250000002"/>
        <n v="1592368.835"/>
        <n v="2445327.7275"/>
        <n v="1371831.405"/>
        <n v="4603369.82"/>
        <n v="4474176.28"/>
        <n v="2690965.4450000003"/>
        <n v="970651.46500000008"/>
        <n v="4582970.84"/>
        <n v="2660366.9750000001"/>
        <n v="2123193.835"/>
        <n v="606869.65500000003"/>
        <n v="1722013.8950000003"/>
        <n v="11209589.625"/>
        <n v="7380522.7999999998"/>
        <n v="3336938.5"/>
        <n v="1693706.6"/>
        <n v="1850739"/>
        <n v="1149701.5"/>
        <n v="7304810.75"/>
        <n v="2840603.95"/>
        <n v="3125712.6500000004"/>
        <n v="3090170.75"/>
        <n v="2820158.9850000003"/>
        <n v="2022898.85"/>
        <n v="696965.15"/>
        <n v="3008849.55"/>
        <n v="2038480.2850000001"/>
        <n v="1377693.3450000002"/>
        <n v="2368083.3400000003"/>
        <n v="221316.2"/>
        <n v="373550.09500000003"/>
        <n v="3819645.3400000003"/>
        <n v="472576.37000000005"/>
        <n v="4127393.62"/>
        <n v="3003749.8050000002"/>
        <n v="2367981.5950000002"/>
        <n v="552874"/>
        <n v="3425328.7250000001"/>
        <n v="633122.41500000004"/>
        <n v="808594.54500000004"/>
        <n v="1182460.8399999999"/>
        <n v="798319.15"/>
        <n v="1195897.8950000003"/>
        <n v="1817954.5"/>
        <n v="2229760.7150000003"/>
        <n v="2839873.1625000001"/>
        <n v="1528623.085"/>
        <n v="254983"/>
        <n v="494667.02000000008"/>
        <n v="2201778.2050000001"/>
        <n v="2932304.5"/>
        <n v="441977.9"/>
        <n v="4198790.05"/>
        <n v="2962951.8450000002"/>
        <n v="4953552.3100000005"/>
        <n v="2942552.8650000002"/>
        <n v="1189940.5"/>
        <n v="3777211.1300000008"/>
        <n v="2000799.9550000003"/>
        <n v="3267236.6300000004"/>
        <n v="4416536.25"/>
        <n v="1699314.9"/>
        <n v="6898209"/>
        <n v="754316.35000000009"/>
        <n v="7111324.4000000004"/>
        <n v="5732118.6500000004"/>
        <n v="5017331.5500000007"/>
        <n v="531153.94999999995"/>
        <n v="2953926.8"/>
        <n v="1994295.5"/>
        <n v="2529398.5499999998"/>
        <n v="1509524.5200000003"/>
        <n v="4834558.2600000007"/>
        <n v="4207289.625"/>
        <n v="2935753.2050000001"/>
        <n v="3178841.05"/>
        <n v="927947.21000000008"/>
        <n v="2187078.3049999997"/>
        <n v="857600.27500000002"/>
        <n v="696103.59000000008"/>
        <n v="1968501.5700000003"/>
        <n v="2743662.81"/>
        <n v="4309284.5250000004"/>
        <n v="4846457.665"/>
        <n v="4350082.4850000003"/>
        <n v="453877.30500000005"/>
        <n v="1844407.7749999999"/>
        <n v="1997400.125"/>
        <n v="3411729.4050000003"/>
        <n v="3656517.1650000005"/>
        <n v="1553722.31"/>
        <n v="498075.09500000009"/>
        <n v="1402075"/>
        <n v="7924527.9000000004"/>
        <n v="1859151.45"/>
        <n v="7217882.1000000015"/>
        <n v="6836517.7000000002"/>
        <n v="2562993.1"/>
        <n v="1708973.0250000001"/>
        <n v="971478.6"/>
        <n v="527204.85000000009"/>
        <n v="2320096.25"/>
        <n v="5832820.7000000011"/>
        <n v="1089951.6000000001"/>
        <n v="578543.15"/>
        <n v="928153.59000000008"/>
        <n v="1744083.7200000002"/>
        <n v="1229038.5449999999"/>
        <n v="3566037.3000000007"/>
      </sharedItems>
    </cacheField>
    <cacheField name="COGS" numFmtId="164">
      <sharedItems containsSemiMixedTypes="0" containsString="0" containsNumber="1" minValue="136115.04240000001" maxValue="9445775.9760000017"/>
    </cacheField>
    <cacheField name="Profit" numFmtId="164">
      <sharedItems containsSemiMixedTypes="0" containsString="0" containsNumber="1" minValue="48423.612599999993" maxValue="3923356.3687499994"/>
    </cacheField>
    <cacheField name="Date" numFmtId="165">
      <sharedItems containsSemiMixedTypes="0" containsNonDate="0" containsDate="1" containsString="0" minDate="2020-09-01T00:00:00" maxDate="2021-12-02T00:00:00" count="16">
        <d v="2021-01-01T00:00:00"/>
        <d v="2021-06-01T00:00:00"/>
        <d v="2021-12-01T00:00:00"/>
        <d v="2021-03-01T00:00:00"/>
        <d v="2021-07-01T00:00:00"/>
        <d v="2021-08-01T00:00:00"/>
        <d v="2021-09-01T00:00:00"/>
        <d v="2020-10-01T00:00:00"/>
        <d v="2021-02-01T00:00:00"/>
        <d v="2020-09-01T00:00:00"/>
        <d v="2021-10-01T00:00:00"/>
        <d v="2020-11-01T00:00:00"/>
        <d v="2020-12-01T00:00:00"/>
        <d v="2021-04-01T00:00:00"/>
        <d v="2021-05-01T00:00:00"/>
        <d v="2021-11-01T00:00:00"/>
      </sharedItems>
      <fieldGroup par="18"/>
    </cacheField>
    <cacheField name="Month Number" numFmtId="0">
      <sharedItems containsSemiMixedTypes="0" containsString="0" containsNumber="1" containsInteger="1" minValue="1" maxValue="12"/>
    </cacheField>
    <cacheField name="Month Name" numFmtId="0">
      <sharedItems count="12">
        <s v="Jan"/>
        <s v="Jun"/>
        <s v="Dec"/>
        <s v="Mar"/>
        <s v="Jul"/>
        <s v="Aug"/>
        <s v="Sep"/>
        <s v="Oct"/>
        <s v="Feb"/>
        <s v="Nov"/>
        <s v="Apr"/>
        <s v="May"/>
      </sharedItems>
    </cacheField>
    <cacheField name="Year" numFmtId="0">
      <sharedItems containsSemiMixedTypes="0" containsString="0" containsNumber="1" containsInteger="1" minValue="2020" maxValue="2021" count="2">
        <n v="2021"/>
        <n v="2020"/>
      </sharedItems>
    </cacheField>
    <cacheField name="Months (Date)" numFmtId="0" databaseField="0">
      <fieldGroup base="12">
        <rangePr groupBy="months" startDate="2020-09-01T00:00:00" endDate="2021-12-02T00:00:00"/>
        <groupItems count="14">
          <s v="&lt;01-09-2020"/>
          <s v="Jan"/>
          <s v="Feb"/>
          <s v="Mar"/>
          <s v="Apr"/>
          <s v="May"/>
          <s v="Jun"/>
          <s v="Jul"/>
          <s v="Aug"/>
          <s v="Sep"/>
          <s v="Oct"/>
          <s v="Nov"/>
          <s v="Dec"/>
          <s v="&gt;02-12-2021"/>
        </groupItems>
      </fieldGroup>
    </cacheField>
    <cacheField name="Quarters (Date)" numFmtId="0" databaseField="0">
      <fieldGroup base="12">
        <rangePr groupBy="quarters" startDate="2020-09-01T00:00:00" endDate="2021-12-02T00:00:00"/>
        <groupItems count="6">
          <s v="&lt;01-09-2020"/>
          <s v="Qtr1"/>
          <s v="Qtr2"/>
          <s v="Qtr3"/>
          <s v="Qtr4"/>
          <s v="&gt;02-12-2021"/>
        </groupItems>
      </fieldGroup>
    </cacheField>
    <cacheField name="Years (Date)" numFmtId="0" databaseField="0">
      <fieldGroup base="12">
        <rangePr groupBy="years" startDate="2020-09-01T00:00:00" endDate="2021-12-02T00:00:00"/>
        <groupItems count="4">
          <s v="&lt;01-09-2020"/>
          <s v="2020"/>
          <s v="2021"/>
          <s v="&gt;02-12-2021"/>
        </groupItems>
      </fieldGroup>
    </cacheField>
  </cacheFields>
  <extLst>
    <ext xmlns:x14="http://schemas.microsoft.com/office/spreadsheetml/2009/9/main" uri="{725AE2AE-9491-48be-B2B4-4EB974FC3084}">
      <x14:pivotCacheDefinition pivotCacheId="1909202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06.679201851854" createdVersion="8" refreshedVersion="8" minRefreshableVersion="3" recordCount="700" xr:uid="{C665ABA5-F410-45B4-B04E-EA76A0F884BF}">
  <cacheSource type="worksheet">
    <worksheetSource name="Table6" r:id="rId2"/>
  </cacheSource>
  <cacheFields count="16">
    <cacheField name="Segment" numFmtId="0">
      <sharedItems/>
    </cacheField>
    <cacheField name="State" numFmtId="0">
      <sharedItems count="18">
        <s v="Andhra Pradesh"/>
        <s v="Gujarat"/>
        <s v="Maharashtra "/>
        <s v="Haryana"/>
        <s v="Tamil Nadu"/>
        <s v="Karnataka"/>
        <s v="Kerala"/>
        <s v="Punjab"/>
        <s v="Telangana"/>
        <s v="Uttar Pradesh"/>
        <s v="West Bengal"/>
        <s v="Rajasthan"/>
        <s v="Madhya Pradesh"/>
        <s v="Odisha"/>
        <s v="Uttarakhand"/>
        <s v="Jharkhand"/>
        <s v="Chhattisgarh"/>
        <s v="Bihar"/>
      </sharedItems>
    </cacheField>
    <cacheField name="Product" numFmtId="0">
      <sharedItems/>
    </cacheField>
    <cacheField name="Discount Band" numFmtId="0">
      <sharedItems/>
    </cacheField>
    <cacheField name="Units Sold" numFmtId="2">
      <sharedItems containsSemiMixedTypes="0" containsString="0" containsNumber="1" minValue="20" maxValue="449.25"/>
    </cacheField>
    <cacheField name="Manufacturing Price" numFmtId="166">
      <sharedItems containsSemiMixedTypes="0" containsString="0" containsNumber="1" minValue="5579.4" maxValue="19794"/>
    </cacheField>
    <cacheField name="Sale Price" numFmtId="166">
      <sharedItems containsSemiMixedTypes="0" containsString="0" containsNumber="1" containsInteger="1" minValue="9299" maxValue="32990"/>
    </cacheField>
    <cacheField name="Gross Sales" numFmtId="166">
      <sharedItems containsSemiMixedTypes="0" containsString="0" containsNumber="1" minValue="198998.6" maxValue="13187752.5"/>
    </cacheField>
    <cacheField name="Discounts" numFmtId="166">
      <sharedItems containsSemiMixedTypes="0" containsString="0" containsNumber="1" minValue="0" maxValue="1978162.875"/>
    </cacheField>
    <cacheField name=" Sales" numFmtId="2">
      <sharedItems containsSemiMixedTypes="0" containsString="0" containsNumber="1" minValue="189048.67" maxValue="12109969.199999999"/>
    </cacheField>
    <cacheField name="COGS" numFmtId="166">
      <sharedItems containsSemiMixedTypes="0" containsString="0" containsNumber="1" minValue="136115.04240000001" maxValue="9445775.9760000017"/>
    </cacheField>
    <cacheField name="Profit" numFmtId="166">
      <sharedItems containsSemiMixedTypes="0" containsString="0" containsNumber="1" minValue="48423.612599999993" maxValue="3923356.3687499994"/>
    </cacheField>
    <cacheField name="Date" numFmtId="168">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acheField>
    <cacheField name="Month Name" numFmtId="0">
      <sharedItems/>
    </cacheField>
    <cacheField name="Year" numFmtId="0">
      <sharedItems containsSemiMixedTypes="0" containsString="0" containsNumber="1" containsInteger="1" minValue="2020" maxValue="20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06.679201851854" createdVersion="8" refreshedVersion="8" minRefreshableVersion="3" recordCount="700" xr:uid="{691CF1D8-4E80-460B-AAC8-97F48E7D40D0}">
  <cacheSource type="worksheet">
    <worksheetSource name="Table6" r:id="rId2"/>
  </cacheSource>
  <cacheFields count="16">
    <cacheField name="Segment" numFmtId="0">
      <sharedItems/>
    </cacheField>
    <cacheField name="State" numFmtId="0">
      <sharedItems count="18">
        <s v="Andhra Pradesh"/>
        <s v="Gujarat"/>
        <s v="Maharashtra "/>
        <s v="Haryana"/>
        <s v="Tamil Nadu"/>
        <s v="Karnataka"/>
        <s v="Kerala"/>
        <s v="Punjab"/>
        <s v="Telangana"/>
        <s v="Uttar Pradesh"/>
        <s v="West Bengal"/>
        <s v="Rajasthan"/>
        <s v="Madhya Pradesh"/>
        <s v="Odisha"/>
        <s v="Uttarakhand"/>
        <s v="Jharkhand"/>
        <s v="Chhattisgarh"/>
        <s v="Bihar"/>
      </sharedItems>
    </cacheField>
    <cacheField name="Product" numFmtId="0">
      <sharedItems count="6">
        <s v="Xiaomi Redmi 9i 128GB"/>
        <s v="Realme 8"/>
        <s v="Realme 8 Pro"/>
        <s v="Vivo V17 Pro"/>
        <s v="Xiaomi Redmi K20 Pro 6GB"/>
        <s v="Samsung Galaxy F62"/>
      </sharedItems>
    </cacheField>
    <cacheField name="Discount Band" numFmtId="0">
      <sharedItems/>
    </cacheField>
    <cacheField name="Units Sold" numFmtId="2">
      <sharedItems containsSemiMixedTypes="0" containsString="0" containsNumber="1" minValue="20" maxValue="449.25"/>
    </cacheField>
    <cacheField name="Manufacturing Price" numFmtId="166">
      <sharedItems containsSemiMixedTypes="0" containsString="0" containsNumber="1" minValue="5579.4" maxValue="19794"/>
    </cacheField>
    <cacheField name="Sale Price" numFmtId="166">
      <sharedItems containsSemiMixedTypes="0" containsString="0" containsNumber="1" containsInteger="1" minValue="9299" maxValue="32990"/>
    </cacheField>
    <cacheField name="Gross Sales" numFmtId="166">
      <sharedItems containsSemiMixedTypes="0" containsString="0" containsNumber="1" minValue="198998.6" maxValue="13187752.5"/>
    </cacheField>
    <cacheField name="Discounts" numFmtId="166">
      <sharedItems containsSemiMixedTypes="0" containsString="0" containsNumber="1" minValue="0" maxValue="1978162.875"/>
    </cacheField>
    <cacheField name=" Sales" numFmtId="2">
      <sharedItems containsSemiMixedTypes="0" containsString="0" containsNumber="1" minValue="189048.67" maxValue="12109969.199999999"/>
    </cacheField>
    <cacheField name="COGS" numFmtId="166">
      <sharedItems containsSemiMixedTypes="0" containsString="0" containsNumber="1" minValue="136115.04240000001" maxValue="9445775.9760000017"/>
    </cacheField>
    <cacheField name="Profit" numFmtId="166">
      <sharedItems containsSemiMixedTypes="0" containsString="0" containsNumber="1" minValue="48423.612599999993" maxValue="3923356.3687499994"/>
    </cacheField>
    <cacheField name="Date" numFmtId="168">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acheField>
    <cacheField name="Month Name" numFmtId="0">
      <sharedItems/>
    </cacheField>
    <cacheField name="Year" numFmtId="0">
      <sharedItems containsSemiMixedTypes="0" containsString="0" containsNumber="1" containsInteger="1" minValue="2020" maxValue="20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06.679201851854" createdVersion="8" refreshedVersion="8" minRefreshableVersion="3" recordCount="700" xr:uid="{45235BF0-D90C-452F-9EAC-A2288BD44335}">
  <cacheSource type="worksheet">
    <worksheetSource name="Table6" r:id="rId2"/>
  </cacheSource>
  <cacheFields count="16">
    <cacheField name="Segment" numFmtId="0">
      <sharedItems/>
    </cacheField>
    <cacheField name="State" numFmtId="0">
      <sharedItems count="18">
        <s v="Andhra Pradesh"/>
        <s v="Gujarat"/>
        <s v="Maharashtra "/>
        <s v="Haryana"/>
        <s v="Tamil Nadu"/>
        <s v="Karnataka"/>
        <s v="Kerala"/>
        <s v="Punjab"/>
        <s v="Telangana"/>
        <s v="Uttar Pradesh"/>
        <s v="West Bengal"/>
        <s v="Rajasthan"/>
        <s v="Madhya Pradesh"/>
        <s v="Odisha"/>
        <s v="Uttarakhand"/>
        <s v="Jharkhand"/>
        <s v="Chhattisgarh"/>
        <s v="Bihar"/>
      </sharedItems>
    </cacheField>
    <cacheField name="Product" numFmtId="0">
      <sharedItems count="6">
        <s v="Xiaomi Redmi 9i 128GB"/>
        <s v="Realme 8"/>
        <s v="Realme 8 Pro"/>
        <s v="Vivo V17 Pro"/>
        <s v="Xiaomi Redmi K20 Pro 6GB"/>
        <s v="Samsung Galaxy F62"/>
      </sharedItems>
    </cacheField>
    <cacheField name="Discount Band" numFmtId="0">
      <sharedItems count="4">
        <s v="None"/>
        <s v="Low"/>
        <s v="Medium"/>
        <s v="High"/>
      </sharedItems>
    </cacheField>
    <cacheField name="Units Sold" numFmtId="2">
      <sharedItems containsSemiMixedTypes="0" containsString="0" containsNumber="1" minValue="20" maxValue="449.25"/>
    </cacheField>
    <cacheField name="Manufacturing Price" numFmtId="166">
      <sharedItems containsSemiMixedTypes="0" containsString="0" containsNumber="1" minValue="5579.4" maxValue="19794"/>
    </cacheField>
    <cacheField name="Sale Price" numFmtId="166">
      <sharedItems containsSemiMixedTypes="0" containsString="0" containsNumber="1" containsInteger="1" minValue="9299" maxValue="32990"/>
    </cacheField>
    <cacheField name="Gross Sales" numFmtId="166">
      <sharedItems containsSemiMixedTypes="0" containsString="0" containsNumber="1" minValue="198998.6" maxValue="13187752.5"/>
    </cacheField>
    <cacheField name="Discounts" numFmtId="166">
      <sharedItems containsSemiMixedTypes="0" containsString="0" containsNumber="1" minValue="0" maxValue="1978162.875"/>
    </cacheField>
    <cacheField name=" Sales" numFmtId="2">
      <sharedItems containsSemiMixedTypes="0" containsString="0" containsNumber="1" minValue="189048.67" maxValue="12109969.199999999"/>
    </cacheField>
    <cacheField name="COGS" numFmtId="166">
      <sharedItems containsSemiMixedTypes="0" containsString="0" containsNumber="1" minValue="136115.04240000001" maxValue="9445775.9760000017"/>
    </cacheField>
    <cacheField name="Profit" numFmtId="166">
      <sharedItems containsSemiMixedTypes="0" containsString="0" containsNumber="1" minValue="48423.612599999993" maxValue="3923356.3687499994"/>
    </cacheField>
    <cacheField name="Date" numFmtId="168">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acheField>
    <cacheField name="Month Name" numFmtId="0">
      <sharedItems/>
    </cacheField>
    <cacheField name="Year" numFmtId="0">
      <sharedItems containsSemiMixedTypes="0" containsString="0" containsNumber="1" containsInteger="1" minValue="2020" maxValue="202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PARASHAR" refreshedDate="45594.528131712963" createdVersion="8" refreshedVersion="8" minRefreshableVersion="3" recordCount="700" xr:uid="{44F912AA-AC91-46BD-B44B-2FEA97399C93}">
  <cacheSource type="worksheet">
    <worksheetSource name="Table63" r:id="rId2"/>
  </cacheSource>
  <cacheFields count="16">
    <cacheField name="Segment" numFmtId="0">
      <sharedItems count="5">
        <s v="Shoping Mall"/>
        <s v="Midmarket"/>
        <s v="Channel Partners"/>
        <s v="Enterprise"/>
        <s v="Small Business"/>
      </sharedItems>
    </cacheField>
    <cacheField name="State" numFmtId="0">
      <sharedItems/>
    </cacheField>
    <cacheField name="Product" numFmtId="0">
      <sharedItems/>
    </cacheField>
    <cacheField name="Discount Band" numFmtId="0">
      <sharedItems/>
    </cacheField>
    <cacheField name="Units Sold" numFmtId="1">
      <sharedItems containsSemiMixedTypes="0" containsString="0" containsNumber="1" minValue="20" maxValue="449.25"/>
    </cacheField>
    <cacheField name="Manufacturing Price" numFmtId="164">
      <sharedItems containsSemiMixedTypes="0" containsString="0" containsNumber="1" minValue="5579.4" maxValue="19794"/>
    </cacheField>
    <cacheField name="Sale Price" numFmtId="164">
      <sharedItems containsSemiMixedTypes="0" containsString="0" containsNumber="1" containsInteger="1" minValue="9299" maxValue="32990"/>
    </cacheField>
    <cacheField name="Gross Sales" numFmtId="164">
      <sharedItems containsSemiMixedTypes="0" containsString="0" containsNumber="1" minValue="198998.6" maxValue="13187752.5"/>
    </cacheField>
    <cacheField name="Discounts" numFmtId="164">
      <sharedItems containsSemiMixedTypes="0" containsString="0" containsNumber="1" minValue="0" maxValue="1978162.875"/>
    </cacheField>
    <cacheField name=" Sales" numFmtId="164">
      <sharedItems containsSemiMixedTypes="0" containsString="0" containsNumber="1" minValue="189048.67" maxValue="12109969.200000001"/>
    </cacheField>
    <cacheField name="COGS" numFmtId="164">
      <sharedItems containsSemiMixedTypes="0" containsString="0" containsNumber="1" minValue="136115.04240000001" maxValue="9445775.9760000017"/>
    </cacheField>
    <cacheField name="Profit" numFmtId="164">
      <sharedItems containsSemiMixedTypes="0" containsString="0" containsNumber="1" minValue="48423.612599999993" maxValue="3923356.3687499994"/>
    </cacheField>
    <cacheField name="Date" numFmtId="165">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ount="12">
        <n v="1"/>
        <n v="6"/>
        <n v="12"/>
        <n v="3"/>
        <n v="7"/>
        <n v="8"/>
        <n v="9"/>
        <n v="10"/>
        <n v="2"/>
        <n v="11"/>
        <n v="4"/>
        <n v="5"/>
      </sharedItems>
    </cacheField>
    <cacheField name="Month Name" numFmtId="0">
      <sharedItems/>
    </cacheField>
    <cacheField name="Year" numFmtId="0">
      <sharedItems containsSemiMixedTypes="0" containsString="0" containsNumber="1" containsInteger="1" minValue="2020" maxValue="202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t shrivastava" refreshedDate="45602.447683333332" createdVersion="8" refreshedVersion="8" minRefreshableVersion="3" recordCount="700" xr:uid="{C335A929-7B74-4C51-84E5-6DC0532AFF53}">
  <cacheSource type="worksheet">
    <worksheetSource name="Table6" r:id="rId2"/>
  </cacheSource>
  <cacheFields count="16">
    <cacheField name="Segment" numFmtId="0">
      <sharedItems count="5">
        <s v="Shoping Mall"/>
        <s v="Midmarket"/>
        <s v="Channel Partners"/>
        <s v="Enterprise"/>
        <s v="Small Business"/>
      </sharedItems>
    </cacheField>
    <cacheField name="State" numFmtId="0">
      <sharedItems count="18">
        <s v="Andhra Pradesh"/>
        <s v="Gujarat"/>
        <s v="Maharashtra "/>
        <s v="Haryana"/>
        <s v="Tamil Nadu"/>
        <s v="Karnataka"/>
        <s v="Kerala"/>
        <s v="Punjab"/>
        <s v="Telangana"/>
        <s v="Uttar Pradesh"/>
        <s v="West Bengal"/>
        <s v="Rajasthan"/>
        <s v="Madhya Pradesh"/>
        <s v="Odisha"/>
        <s v="Uttarakhand"/>
        <s v="Jharkhand"/>
        <s v="Chhattisgarh"/>
        <s v="Bihar"/>
      </sharedItems>
    </cacheField>
    <cacheField name="Product" numFmtId="0">
      <sharedItems count="6">
        <s v="Xiaomi Redmi 9i 128GB"/>
        <s v="Realme 8"/>
        <s v="Realme 8 Pro"/>
        <s v="Vivo V17 Pro"/>
        <s v="Xiaomi Redmi K20 Pro 6GB"/>
        <s v="Samsung Galaxy F62"/>
      </sharedItems>
    </cacheField>
    <cacheField name="Discount Band" numFmtId="0">
      <sharedItems/>
    </cacheField>
    <cacheField name="Units Sold" numFmtId="1">
      <sharedItems containsSemiMixedTypes="0" containsString="0" containsNumber="1" minValue="20" maxValue="449.25"/>
    </cacheField>
    <cacheField name="Manufacturing Price" numFmtId="164">
      <sharedItems containsSemiMixedTypes="0" containsString="0" containsNumber="1" minValue="5579.4" maxValue="19794"/>
    </cacheField>
    <cacheField name="Sale Price" numFmtId="164">
      <sharedItems containsSemiMixedTypes="0" containsString="0" containsNumber="1" containsInteger="1" minValue="9299" maxValue="32990"/>
    </cacheField>
    <cacheField name="Gross Sales" numFmtId="164">
      <sharedItems containsSemiMixedTypes="0" containsString="0" containsNumber="1" minValue="198998.6" maxValue="13187752.5"/>
    </cacheField>
    <cacheField name="Discounts" numFmtId="164">
      <sharedItems containsSemiMixedTypes="0" containsString="0" containsNumber="1" minValue="0" maxValue="1978162.875"/>
    </cacheField>
    <cacheField name=" Sales" numFmtId="164">
      <sharedItems containsSemiMixedTypes="0" containsString="0" containsNumber="1" minValue="189048.67" maxValue="12109969.200000001"/>
    </cacheField>
    <cacheField name="COGS" numFmtId="164">
      <sharedItems containsSemiMixedTypes="0" containsString="0" containsNumber="1" minValue="136115.04240000001" maxValue="9445775.9760000017"/>
    </cacheField>
    <cacheField name="Profit" numFmtId="164">
      <sharedItems containsSemiMixedTypes="0" containsString="0" containsNumber="1" minValue="48423.612599999993" maxValue="3923356.3687499994"/>
    </cacheField>
    <cacheField name="Date" numFmtId="165">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acheField>
    <cacheField name="Month Name" numFmtId="0">
      <sharedItems/>
    </cacheField>
    <cacheField name="Year" numFmtId="0">
      <sharedItems containsSemiMixedTypes="0" containsString="0" containsNumber="1" containsInteger="1" minValue="2020" maxValue="2021" count="2">
        <n v="2021"/>
        <n v="202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t shrivastava" refreshedDate="45603.514953472222" createdVersion="8" refreshedVersion="8" minRefreshableVersion="3" recordCount="700" xr:uid="{A3322785-A4EB-447B-BB5F-FB2E394C9599}">
  <cacheSource type="worksheet">
    <worksheetSource name="Table6" r:id="rId2"/>
  </cacheSource>
  <cacheFields count="16">
    <cacheField name="Segment" numFmtId="0">
      <sharedItems/>
    </cacheField>
    <cacheField name="State" numFmtId="0">
      <sharedItems/>
    </cacheField>
    <cacheField name="Product" numFmtId="0">
      <sharedItems/>
    </cacheField>
    <cacheField name="Discount Band" numFmtId="0">
      <sharedItems/>
    </cacheField>
    <cacheField name="Units Sold" numFmtId="1">
      <sharedItems containsSemiMixedTypes="0" containsString="0" containsNumber="1" minValue="20" maxValue="449.25"/>
    </cacheField>
    <cacheField name="Manufacturing Price" numFmtId="164">
      <sharedItems containsSemiMixedTypes="0" containsString="0" containsNumber="1" minValue="5579.4" maxValue="19794"/>
    </cacheField>
    <cacheField name="Sale Price" numFmtId="164">
      <sharedItems containsSemiMixedTypes="0" containsString="0" containsNumber="1" containsInteger="1" minValue="9299" maxValue="32990"/>
    </cacheField>
    <cacheField name="Gross Sales" numFmtId="164">
      <sharedItems containsSemiMixedTypes="0" containsString="0" containsNumber="1" minValue="198998.6" maxValue="13187752.5"/>
    </cacheField>
    <cacheField name="Discounts" numFmtId="164">
      <sharedItems containsSemiMixedTypes="0" containsString="0" containsNumber="1" minValue="0" maxValue="1978162.875"/>
    </cacheField>
    <cacheField name=" Sales" numFmtId="164">
      <sharedItems containsSemiMixedTypes="0" containsString="0" containsNumber="1" minValue="189048.67" maxValue="12109969.200000001"/>
    </cacheField>
    <cacheField name="COGS" numFmtId="164">
      <sharedItems containsSemiMixedTypes="0" containsString="0" containsNumber="1" minValue="136115.04240000001" maxValue="9445775.9760000017"/>
    </cacheField>
    <cacheField name="Profit" numFmtId="164">
      <sharedItems containsSemiMixedTypes="0" containsString="0" containsNumber="1" minValue="48423.612599999993" maxValue="3923356.3687499994"/>
    </cacheField>
    <cacheField name="Date" numFmtId="165">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acheField>
    <cacheField name="Month Name" numFmtId="0">
      <sharedItems count="12">
        <s v="Jan"/>
        <s v="Jun"/>
        <s v="Dec"/>
        <s v="Mar"/>
        <s v="Jul"/>
        <s v="Aug"/>
        <s v="Sep"/>
        <s v="Oct"/>
        <s v="Feb"/>
        <s v="Nov"/>
        <s v="Apr"/>
        <s v="May"/>
      </sharedItems>
    </cacheField>
    <cacheField name="Year" numFmtId="0">
      <sharedItems containsSemiMixedTypes="0" containsString="0" containsNumber="1" containsInteger="1" minValue="2020" maxValue="2021" count="2">
        <n v="2021"/>
        <n v="202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GADHVI" refreshedDate="45605.747521180558" createdVersion="8" refreshedVersion="8" minRefreshableVersion="3" recordCount="700" xr:uid="{FF18F172-52C2-47C9-A261-BBCE83010EC6}">
  <cacheSource type="worksheet">
    <worksheetSource name="Table6" r:id="rId2"/>
  </cacheSource>
  <cacheFields count="16">
    <cacheField name="Segment" numFmtId="0">
      <sharedItems/>
    </cacheField>
    <cacheField name="State" numFmtId="0">
      <sharedItems count="18">
        <s v="Andhra Pradesh"/>
        <s v="Gujarat"/>
        <s v="Maharashtra "/>
        <s v="Haryana"/>
        <s v="Tamil Nadu"/>
        <s v="Karnataka"/>
        <s v="Kerala"/>
        <s v="Punjab"/>
        <s v="Telangana"/>
        <s v="Uttar Pradesh"/>
        <s v="West Bengal"/>
        <s v="Rajasthan"/>
        <s v="Madhya Pradesh"/>
        <s v="Odisha"/>
        <s v="Uttarakhand"/>
        <s v="Jharkhand"/>
        <s v="Chhattisgarh"/>
        <s v="Bihar"/>
      </sharedItems>
    </cacheField>
    <cacheField name="Product" numFmtId="0">
      <sharedItems count="6">
        <s v="Xiaomi Redmi 9i 128GB"/>
        <s v="Realme 8"/>
        <s v="Realme 8 Pro"/>
        <s v="Vivo V17 Pro"/>
        <s v="Xiaomi Redmi K20 Pro 6GB"/>
        <s v="Samsung Galaxy F62"/>
      </sharedItems>
    </cacheField>
    <cacheField name="Discount Band" numFmtId="0">
      <sharedItems/>
    </cacheField>
    <cacheField name="Units Sold" numFmtId="1">
      <sharedItems containsSemiMixedTypes="0" containsString="0" containsNumber="1" minValue="20" maxValue="449.25"/>
    </cacheField>
    <cacheField name="Manufacturing Price" numFmtId="164">
      <sharedItems containsSemiMixedTypes="0" containsString="0" containsNumber="1" minValue="5579.4" maxValue="19794"/>
    </cacheField>
    <cacheField name="Sale Price" numFmtId="164">
      <sharedItems containsSemiMixedTypes="0" containsString="0" containsNumber="1" containsInteger="1" minValue="9299" maxValue="32990"/>
    </cacheField>
    <cacheField name="Gross Sales" numFmtId="164">
      <sharedItems containsSemiMixedTypes="0" containsString="0" containsNumber="1" minValue="198998.6" maxValue="13187752.5"/>
    </cacheField>
    <cacheField name="Discounts" numFmtId="164">
      <sharedItems containsSemiMixedTypes="0" containsString="0" containsNumber="1" minValue="0" maxValue="1978162.875"/>
    </cacheField>
    <cacheField name=" Sales" numFmtId="164">
      <sharedItems containsSemiMixedTypes="0" containsString="0" containsNumber="1" minValue="189048.67" maxValue="12109969.200000001"/>
    </cacheField>
    <cacheField name="COGS" numFmtId="164">
      <sharedItems containsSemiMixedTypes="0" containsString="0" containsNumber="1" minValue="136115.04240000001" maxValue="9445775.9760000017"/>
    </cacheField>
    <cacheField name="Profit" numFmtId="164">
      <sharedItems containsSemiMixedTypes="0" containsString="0" containsNumber="1" minValue="48423.612599999993" maxValue="3923356.3687499994" count="686">
        <n v="331109.49300000002"/>
        <n v="270247.53799999994"/>
        <n v="708862.77"/>
        <n v="289012.92000000004"/>
        <n v="803898.55"/>
        <n v="309526.51399999997"/>
        <n v="483492.76500000001"/>
        <n v="1510699.2800000003"/>
        <n v="626628.22200000007"/>
        <n v="926938.2"/>
        <n v="1296663.5499999998"/>
        <n v="879556.35899999971"/>
        <n v="402333.17600000009"/>
        <n v="708132.78800000018"/>
        <n v="113842.40999999997"/>
        <n v="322853.47499999998"/>
        <n v="128473.576"/>
        <n v="681765.90999999992"/>
        <n v="2014299.2800000003"/>
        <n v="442617.86800000002"/>
        <n v="293585.32"/>
        <n v="388500.57400000002"/>
        <n v="384280.78500000003"/>
        <n v="441257.93599999999"/>
        <n v="1730313.48"/>
        <n v="502894.85400000005"/>
        <n v="758962.04999999981"/>
        <n v="729563.52"/>
        <n v="1506324.6800000002"/>
        <n v="799440.02600000007"/>
        <n v="665686.71400000015"/>
        <n v="1083589.54"/>
        <n v="1309307.1200000001"/>
        <n v="2851655.6000000006"/>
        <n v="730134.68000000017"/>
        <n v="2038782"/>
        <n v="2047425.38"/>
        <n v="250394.09999999998"/>
        <n v="1301530.4400000004"/>
        <n v="2637069.6"/>
        <n v="1770822.9"/>
        <n v="721988.40000000014"/>
        <n v="780388.62000000011"/>
        <n v="1399096.4400000004"/>
        <n v="928596.02"/>
        <n v="1209939.5"/>
        <n v="1562321.8800000004"/>
        <n v="1856487.1710000001"/>
        <n v="835518.22200000007"/>
        <n v="741802.90799999982"/>
        <n v="1712714.3600000003"/>
        <n v="430478.47499999998"/>
        <n v="1648927.5494999997"/>
        <n v="1526763.6580000003"/>
        <n v="430518.473"/>
        <n v="440584.74899999984"/>
        <n v="643782.28200000012"/>
        <n v="656546.59600000014"/>
        <n v="235162.41099999996"/>
        <n v="491508.87390000001"/>
        <n v="510608.09000000008"/>
        <n v="64135.203000000009"/>
        <n v="943829.90200000023"/>
        <n v="270675.29200000002"/>
        <n v="122192.5796"/>
        <n v="271505.69270000001"/>
        <n v="418822.31049999991"/>
        <n v="1104158.8844999999"/>
        <n v="918037.79340000032"/>
        <n v="431190.50205000001"/>
        <n v="573666.75300000003"/>
        <n v="996635.55320000043"/>
        <n v="207836.6433"/>
        <n v="1006759.6594999998"/>
        <n v="1877771.1067500003"/>
        <n v="303870.80569999991"/>
        <n v="328949.55169999995"/>
        <n v="761975.89930000016"/>
        <n v="496730.16225000005"/>
        <n v="582130.89200000011"/>
        <n v="1545382.7270000004"/>
        <n v="900744.96050000004"/>
        <n v="2664193.2239999995"/>
        <n v="249595.74199999997"/>
        <n v="636400.19299999997"/>
        <n v="457132.53299999982"/>
        <n v="1442415.1720000003"/>
        <n v="127688.34100000001"/>
        <n v="458075.8544999999"/>
        <n v="352963.58899999992"/>
        <n v="382094.00899999985"/>
        <n v="609267.14800000004"/>
        <n v="305251.49200000009"/>
        <n v="678253.2790000001"/>
        <n v="846724.2080000001"/>
        <n v="1511564.4180000001"/>
        <n v="213454.32675000001"/>
        <n v="144304.20675000001"/>
        <n v="457603.79000000004"/>
        <n v="52933.627600000007"/>
        <n v="416878.81949999998"/>
        <n v="554283.63319999981"/>
        <n v="650896.60400000005"/>
        <n v="490908.27059999993"/>
        <n v="393273.78"/>
        <n v="520375.30599999987"/>
        <n v="1571316.4302500002"/>
        <n v="488351.58120000013"/>
        <n v="919250.03520000027"/>
        <n v="867876.60400000005"/>
        <n v="276702.1642"/>
        <n v="984150.79"/>
        <n v="338145.09189999988"/>
        <n v="896565.16949999984"/>
        <n v="1356532.17"/>
        <n v="1019261.0344000002"/>
        <n v="1192076.3931999998"/>
        <n v="1140664.9638999999"/>
        <n v="1280060.9937499999"/>
        <n v="841391.9282999998"/>
        <n v="801759.90999999992"/>
        <n v="823798.80799999996"/>
        <n v="1079742.906"/>
        <n v="2045030.3059999999"/>
        <n v="1983665.6069999998"/>
        <n v="557798.21900000004"/>
        <n v="1478958.1949999994"/>
        <n v="1322569.1000000001"/>
        <n v="375083.10400000005"/>
        <n v="1358924.08"/>
        <n v="321405.63399999985"/>
        <n v="132234.45199999999"/>
        <n v="1396803.6389999995"/>
        <n v="1324948.6030000001"/>
        <n v="129144.86199999996"/>
        <n v="941883.58000000007"/>
        <n v="137781.11060000001"/>
        <n v="585702.71340000024"/>
        <n v="951320.43159999978"/>
        <n v="1239726.0105999997"/>
        <n v="516622.16760000004"/>
        <n v="393318.33309999993"/>
        <n v="824720.40584999975"/>
        <n v="501420.67799999984"/>
        <n v="170426.49260000006"/>
        <n v="687995.81400000013"/>
        <n v="320852.69600000005"/>
        <n v="613792.07780000009"/>
        <n v="1083497.7620000001"/>
        <n v="170532.63040000002"/>
        <n v="563321.94270000001"/>
        <n v="403447.6017"/>
        <n v="534795.34459999995"/>
        <n v="1295089.2423000005"/>
        <n v="741494.92339999974"/>
        <n v="1444687.7620000001"/>
        <n v="366529.67260000005"/>
        <n v="656227.18699999992"/>
        <n v="1040767.9590000003"/>
        <n v="839720.01189999981"/>
        <n v="1293360.3287499999"/>
        <n v="537939.1017"/>
        <n v="713072.34459999995"/>
        <n v="1385187.4189999998"/>
        <n v="1757358.7920000004"/>
        <n v="1691329.8400000003"/>
        <n v="762245.98999999976"/>
        <n v="1157978.3319999999"/>
        <n v="797202.49399999995"/>
        <n v="1502313.1374999997"/>
        <n v="161504.10210000002"/>
        <n v="735643.21600000001"/>
        <n v="2654885.0954999998"/>
        <n v="2188312.4600000004"/>
        <n v="1012893.7192500001"/>
        <n v="1350547.4692500001"/>
        <n v="1503489.8217500001"/>
        <n v="507465.37599999993"/>
        <n v="554089.28410000005"/>
        <n v="499901.22140000015"/>
        <n v="53251.653399999981"/>
        <n v="980975.84725000011"/>
        <n v="741691.55060000019"/>
        <n v="893728.91410000017"/>
        <n v="806325.24140000017"/>
        <n v="356739.21579999989"/>
        <n v="1776829.1540999999"/>
        <n v="332293.38449999993"/>
        <n v="752476.37430000002"/>
        <n v="1552298.3812000002"/>
        <n v="1442027.8949999996"/>
        <n v="1248921.5508000003"/>
        <n v="144962.75150000001"/>
        <n v="866888.65339999972"/>
        <n v="441385.92960000015"/>
        <n v="446192.68925000005"/>
        <n v="114526.27340000001"/>
        <n v="475660.21579999989"/>
        <n v="1836553.3000000003"/>
        <n v="1824393.1859999998"/>
        <n v="1501021.9069999997"/>
        <n v="764452.84000000008"/>
        <n v="169441.94299999997"/>
        <n v="1056948.7390000001"/>
        <n v="1169409.8149999999"/>
        <n v="779531.0214999998"/>
        <n v="448909.55340000009"/>
        <n v="797086.1436999999"/>
        <n v="743166.83980000019"/>
        <n v="344200.05180000002"/>
        <n v="543284.83440000005"/>
        <n v="930157.4898000001"/>
        <n v="1064790.7577999998"/>
        <n v="1750232.4840000002"/>
        <n v="2887152.8400000008"/>
        <n v="1236816.3059999999"/>
        <n v="666434.67659999989"/>
        <n v="808519.57200000016"/>
        <n v="458941.05180000002"/>
        <n v="624334.86"/>
        <n v="373596.62400000007"/>
        <n v="287779.8726"/>
        <n v="232225.7868"/>
        <n v="187066.12320000003"/>
        <n v="817535.53350000014"/>
        <n v="104948.51399999997"/>
        <n v="457906.93739999994"/>
        <n v="411169.08689999999"/>
        <n v="1077147.1853999998"/>
        <n v="213825.74399999995"/>
        <n v="1264595.6880000001"/>
        <n v="415772.28"/>
        <n v="515962.20059999987"/>
        <n v="1184772.7583999997"/>
        <n v="944412.77699999977"/>
        <n v="809887.50360000017"/>
        <n v="921445.92540000007"/>
        <n v="499439.02680000011"/>
        <n v="238380.08039999998"/>
        <n v="1650517.4699999997"/>
        <n v="486263.68559999997"/>
        <n v="550016.49780000001"/>
        <n v="340938.95219999994"/>
        <n v="278770.06079999998"/>
        <n v="713556.32040000008"/>
        <n v="1054495.2725999998"/>
        <n v="845813.70720000006"/>
        <n v="1333013.3459999999"/>
        <n v="576747.67500000005"/>
        <n v="2973108.2849999992"/>
        <n v="527134.01399999997"/>
        <n v="393227.60400000005"/>
        <n v="1849868.0639999993"/>
        <n v="1031405.9580000001"/>
        <n v="562406.92200000002"/>
        <n v="459854.20799999987"/>
        <n v="674757.6660000002"/>
        <n v="1039185"/>
        <n v="638876.10599999968"/>
        <n v="581841.80999999982"/>
        <n v="1056514.338"/>
        <n v="1224857.5019999994"/>
        <n v="262173.77999999991"/>
        <n v="1143905.5979999998"/>
        <n v="534573.27"/>
        <n v="218581.07039999997"/>
        <n v="629968.5"/>
        <n v="2394510.2685000002"/>
        <n v="205754.32349999994"/>
        <n v="833060.21399999992"/>
        <n v="188137.36800000002"/>
        <n v="769622.43599999999"/>
        <n v="594624.55499999993"/>
        <n v="48423.612599999993"/>
        <n v="163314.61739999999"/>
        <n v="291040.59600000002"/>
        <n v="433591.09199999995"/>
        <n v="416663.22059999988"/>
        <n v="1470321.9720000001"/>
        <n v="592386.37919999985"/>
        <n v="1655197.236"/>
        <n v="287877.6054"/>
        <n v="621848.304"/>
        <n v="1799571.5099999998"/>
        <n v="1589953.0499999998"/>
        <n v="977190.19199999981"/>
        <n v="978496.5959999999"/>
        <n v="1015075.9080000003"/>
        <n v="1356047.352"/>
        <n v="2081082.7800000003"/>
        <n v="689011.09200000018"/>
        <n v="714768.51600000006"/>
        <n v="516528.34199999995"/>
        <n v="1426024.6560000004"/>
        <n v="787010.64749999996"/>
        <n v="664850.75579999993"/>
        <n v="555560.22059999988"/>
        <n v="822054.89520000014"/>
        <n v="521794.21139999991"/>
        <n v="1384670.7629999998"/>
        <n v="1098035.0954999998"/>
        <n v="726353.68050000002"/>
        <n v="695737.21139999991"/>
        <n v="653855.20200000005"/>
        <n v="870718.26599999983"/>
        <n v="843701.9850000001"/>
        <n v="243373.42800000001"/>
        <n v="630695.37600000005"/>
        <n v="337676.44680000003"/>
        <n v="1263515.76"/>
        <n v="408255.58620000002"/>
        <n v="1311451.4700000002"/>
        <n v="741384.27"/>
        <n v="357301.49399999995"/>
        <n v="1033365.5640000002"/>
        <n v="1453872.7800000003"/>
        <n v="1852360.2000000002"/>
        <n v="727647.22800000012"/>
        <n v="449437.527"/>
        <n v="324235.67219999991"/>
        <n v="104981.99040000001"/>
        <n v="511084.19880000013"/>
        <n v="586832.87519999989"/>
        <n v="824363.03880000021"/>
        <n v="742450.5"/>
        <n v="857765.10960000008"/>
        <n v="225780.71039999998"/>
        <n v="1391078.4425999997"/>
        <n v="1323563.8185000001"/>
        <n v="1846437.6735"/>
        <n v="607829.60699999984"/>
        <n v="565963.70040000021"/>
        <n v="707580.61920000007"/>
        <n v="1989260.5320000001"/>
        <n v="841457.92499999981"/>
        <n v="1379206.3320000004"/>
        <n v="397800.01799999992"/>
        <n v="1363232.574"/>
        <n v="1290727.1519999998"/>
        <n v="928200.0419999999"/>
        <n v="1140609.4560000002"/>
        <n v="384082.77600000007"/>
        <n v="2713310.4600000004"/>
        <n v="561394.76399999997"/>
        <n v="1608082.8120000004"/>
        <n v="651387.429"/>
        <n v="1138839.0551999998"/>
        <n v="393604.31880000001"/>
        <n v="442705.86360000004"/>
        <n v="691453.42560000019"/>
        <n v="144926.33759999997"/>
        <n v="380728.61639999994"/>
        <n v="101766.91139999998"/>
        <n v="507646.61639999994"/>
        <n v="283545.10799999989"/>
        <n v="143530.065"/>
        <n v="250771.71239999996"/>
        <n v="1181643.7185"/>
        <n v="210261.98159999994"/>
        <n v="191552.22899999993"/>
        <n v="590396.63760000025"/>
        <n v="484941.66840000008"/>
        <n v="335925.10349999997"/>
        <n v="441121.94279999984"/>
        <n v="498539.07180000003"/>
        <n v="433598.3189999999"/>
        <n v="540908.95319999987"/>
        <n v="1239778.0079999999"/>
        <n v="268474.57559999998"/>
        <n v="632776.35960000008"/>
        <n v="953916.30180000002"/>
        <n v="765825.70679999981"/>
        <n v="1185168.7385999998"/>
        <n v="849773.50919999974"/>
        <n v="770577.46920000017"/>
        <n v="539325.03239999991"/>
        <n v="710208.7200000002"/>
        <n v="1898858.2139999997"/>
        <n v="1527186.2759999996"/>
        <n v="320900.3280000001"/>
        <n v="527905.98"/>
        <n v="264243.57299999997"/>
        <n v="1075372.4519999996"/>
        <n v="175242.47399999993"/>
        <n v="194100.58799999999"/>
        <n v="1249235.0640000002"/>
        <n v="472999.96800000011"/>
        <n v="280353.98159999994"/>
        <n v="1151114.4413999999"/>
        <n v="601889.9040000001"/>
        <n v="447907.60350000008"/>
        <n v="989950.5"/>
        <n v="320023.99800000002"/>
        <n v="200769.92099999997"/>
        <n v="256362.27120000008"/>
        <n v="122858.38800000001"/>
        <n v="1437249.1770000001"/>
        <n v="494769.01320000016"/>
        <n v="121707.88560000004"/>
        <n v="1253256.4440000001"/>
        <n v="551492.23139999993"/>
        <n v="478435.10220000008"/>
        <n v="830653.61939999973"/>
        <n v="126243.58319999999"/>
        <n v="1292695.3620000002"/>
        <n v="957084.14339999994"/>
        <n v="2315134.2374999998"/>
        <n v="551348.43119999999"/>
        <n v="772971.34950000001"/>
        <n v="264226.78800000006"/>
        <n v="667262.63520000014"/>
        <n v="1277936.1000000001"/>
        <n v="1107556.6193999997"/>
        <n v="254600.32500000001"/>
        <n v="3153718.6380000003"/>
        <n v="853735.01399999997"/>
        <n v="370365.53399999999"/>
        <n v="1378256.2199999997"/>
        <n v="828913.33799999999"/>
        <n v="1635763.6800000002"/>
        <n v="1556567.9640000002"/>
        <n v="621627.83099999977"/>
        <n v="735926.40000000014"/>
        <n v="1092934.3319999999"/>
        <n v="1868249.52"/>
        <n v="897851.11499999999"/>
        <n v="403379.65799999982"/>
        <n v="820074.99420000007"/>
        <n v="502498.87379999994"/>
        <n v="611069.44499999983"/>
        <n v="670790.45880000014"/>
        <n v="122071.69259999995"/>
        <n v="150794.44380000001"/>
        <n v="528927.12"/>
        <n v="95926.624199999962"/>
        <n v="385288.73460000008"/>
        <n v="411027.44760000007"/>
        <n v="142552.87199999997"/>
        <n v="2336087.8800000004"/>
        <n v="2730978.1799999997"/>
        <n v="165583.43999999994"/>
        <n v="1233596.6279999996"/>
        <n v="239636.03399999999"/>
        <n v="1027163.63925"/>
        <n v="220308.984"/>
        <n v="122040.076"/>
        <n v="652960.4663999998"/>
        <n v="262466.87600000005"/>
        <n v="599142.47415000014"/>
        <n v="257706.90659999999"/>
        <n v="648753.24690000014"/>
        <n v="505988.26520000002"/>
        <n v="924568.35800000001"/>
        <n v="730759.46020000009"/>
        <n v="281301.93420000002"/>
        <n v="1289300.5317500001"/>
        <n v="90129.493299999973"/>
        <n v="668369.15250000008"/>
        <n v="500540.77500000002"/>
        <n v="775347.47499999986"/>
        <n v="394207.40699999989"/>
        <n v="984593.14800000004"/>
        <n v="1801161.6280000005"/>
        <n v="148676.03299999994"/>
        <n v="1644073.1449999996"/>
        <n v="1182005.3079999997"/>
        <n v="669743.18600000022"/>
        <n v="148130.74100000004"/>
        <n v="442990.2925000001"/>
        <n v="1219363.6069999998"/>
        <n v="238841.56800000009"/>
        <n v="1268292.9560000002"/>
        <n v="1497597.4474999998"/>
        <n v="1098600.1289999997"/>
        <n v="812329.87000000011"/>
        <n v="216535.1727"/>
        <n v="837718.11199999973"/>
        <n v="1424596.7666000002"/>
        <n v="2393820.3030000003"/>
        <n v="762547.87069999985"/>
        <n v="1750232.4840000006"/>
        <n v="264404.77909999993"/>
        <n v="1232778.358"/>
        <n v="406007.69860000012"/>
        <n v="378766.86800000013"/>
        <n v="946920.65159999998"/>
        <n v="814599.26800000016"/>
        <n v="376877.76"/>
        <n v="529423.52"/>
        <n v="685919.179"/>
        <n v="793769.10000000009"/>
        <n v="1903607.3148750002"/>
        <n v="320943.95200000005"/>
        <n v="612413.54200000002"/>
        <n v="137721.90960000001"/>
        <n v="622119.83820000011"/>
        <n v="424468.66330000013"/>
        <n v="431566.58999999997"/>
        <n v="470549.85779999988"/>
        <n v="214848.67579999997"/>
        <n v="839200.04960000003"/>
        <n v="962497.07924999995"/>
        <n v="415527.22259999998"/>
        <n v="419607.01860000007"/>
        <n v="787043.64584999997"/>
        <n v="2737543.1160000004"/>
        <n v="1649257.5330000003"/>
        <n v="895311.23219999997"/>
        <n v="1180420.9760000003"/>
        <n v="912888.35330000008"/>
        <n v="1118952.0496"/>
        <n v="650183.48920000019"/>
        <n v="1730440.9649999999"/>
        <n v="642851.38749999995"/>
        <n v="212218.07199999993"/>
        <n v="1115378.7039999999"/>
        <n v="1369547.8800000001"/>
        <n v="240658.15399999998"/>
        <n v="1274966.9349999996"/>
        <n v="1183650.8144999994"/>
        <n v="983196.83770000003"/>
        <n v="535915.20289999992"/>
        <n v="354160.29110000003"/>
        <n v="128649.56719999999"/>
        <n v="1283350.82925"/>
        <n v="142112.89399999997"/>
        <n v="154067.69180000003"/>
        <n v="420121.38079999993"/>
        <n v="374909.64280000003"/>
        <n v="743899.07724999986"/>
        <n v="302091.10924999998"/>
        <n v="632918.80260000005"/>
        <n v="678764.74599999981"/>
        <n v="766835.87419999996"/>
        <n v="481025.42949999985"/>
        <n v="423373.77320000017"/>
        <n v="1663536.8190000001"/>
        <n v="331347.4317999999"/>
        <n v="806303.68280000007"/>
        <n v="338453.07649999997"/>
        <n v="641377.92950000009"/>
        <n v="596126.19219999993"/>
        <n v="646851.65580000007"/>
        <n v="1023348.8300000001"/>
        <n v="447655.61609999998"/>
        <n v="226088.69499999995"/>
        <n v="461118.94289999991"/>
        <n v="860593.63499999978"/>
        <n v="608276.21799999988"/>
        <n v="558306.2649999999"/>
        <n v="1665730.3800000004"/>
        <n v="2677637.8912500003"/>
        <n v="270631.82299999997"/>
        <n v="428319.38599999994"/>
        <n v="1036915.1869999999"/>
        <n v="535616.43299999996"/>
        <n v="100974.951"/>
        <n v="1279577.0179500002"/>
        <n v="1022464.8742"/>
        <n v="1515984.1969999997"/>
        <n v="438466.91295000003"/>
        <n v="1357019.5260000003"/>
        <n v="572565.37029999983"/>
        <n v="647691.89099999983"/>
        <n v="665067.93099999987"/>
        <n v="1877386.1260000002"/>
        <n v="710148.35675000004"/>
        <n v="1774034.4474999998"/>
        <n v="160501.66989999998"/>
        <n v="311265.42699999991"/>
        <n v="76859.954599999997"/>
        <n v="275572.87725000002"/>
        <n v="364064.72739999997"/>
        <n v="308019.46400000009"/>
        <n v="632485.33149999985"/>
        <n v="350321.1436999999"/>
        <n v="537972.10005000001"/>
        <n v="384112.79340000008"/>
        <n v="987684.61329999985"/>
        <n v="1012741.3604000001"/>
        <n v="984318.78159999987"/>
        <n v="592012.39790000021"/>
        <n v="388260.58600000001"/>
        <n v="1008253.5847999998"/>
        <n v="931128.44124999992"/>
        <n v="467102.6436999999"/>
        <n v="133511.32409999997"/>
        <n v="688805.55800000019"/>
        <n v="3923356.3687499994"/>
        <n v="1623715.0159999998"/>
        <n v="734126.46999999974"/>
        <n v="677482.64000000013"/>
        <n v="647758.64999999991"/>
        <n v="459880.6"/>
        <n v="2045347.0099999998"/>
        <n v="1136241.58"/>
        <n v="687656.78299999982"/>
        <n v="1081559.7625"/>
        <n v="620434.9767"/>
        <n v="445037.74699999997"/>
        <n v="278786.06"/>
        <n v="1203539.82"/>
        <n v="448465.66269999999"/>
        <n v="303092.53590000002"/>
        <n v="520978.33480000007"/>
        <n v="48689.563999999984"/>
        <n v="82181.020900000003"/>
        <n v="840321.97479999997"/>
        <n v="165401.72950000002"/>
        <n v="908026.59639999969"/>
        <n v="1051312.43175"/>
        <n v="947192.63800000004"/>
        <n v="121632.27999999997"/>
        <n v="1370131.4900000002"/>
        <n v="177274.27620000002"/>
        <n v="177890.79989999998"/>
        <n v="331089.03520000004"/>
        <n v="223529.36200000008"/>
        <n v="418564.26325000008"/>
        <n v="636284.07499999995"/>
        <n v="490547.35730000003"/>
        <n v="624772.09574999986"/>
        <n v="336297.07869999995"/>
        <n v="56096.25999999998"/>
        <n v="108826.74440000003"/>
        <n v="484391.2050999999"/>
        <n v="1026306.575"/>
        <n v="97235.137999999977"/>
        <n v="1469576.5175000001"/>
        <n v="1037033.1457499999"/>
        <n v="1981420.9240000001"/>
        <n v="647361.63029999984"/>
        <n v="261786.90999999992"/>
        <n v="1510884.4520000005"/>
        <n v="440175.99010000005"/>
        <n v="718792.05860000011"/>
        <n v="971637.97500000009"/>
        <n v="373849.27799999993"/>
        <n v="1931498.5200000005"/>
        <n v="211208.5780000001"/>
        <n v="1991170.8320000004"/>
        <n v="1261066.1030000001"/>
        <n v="1404852.8340000003"/>
        <n v="148723.10600000003"/>
        <n v="827099.50400000019"/>
        <n v="558402.74"/>
        <n v="556467.68099999987"/>
        <n v="422666.86560000014"/>
        <n v="1063602.8171999999"/>
        <n v="1682915.85"/>
        <n v="645865.7050999999"/>
        <n v="1112594.3674999999"/>
        <n v="204148.38619999995"/>
        <n v="481157.22709999979"/>
        <n v="188672.06050000002"/>
        <n v="194909.00520000001"/>
        <n v="433070.34539999999"/>
        <n v="960281.98349999986"/>
        <n v="948042.59549999982"/>
        <n v="1066220.6862999997"/>
        <n v="1522528.8697500001"/>
        <n v="99853.007099999988"/>
        <n v="405769.71050000004"/>
        <n v="699090.04374999995"/>
        <n v="750580.46909999987"/>
        <n v="804433.77630000003"/>
        <n v="621488.924"/>
        <n v="109576.5209"/>
        <n v="560830"/>
        <n v="2773584.7649999997"/>
        <n v="409013.3189999999"/>
        <n v="2021006.9880000008"/>
        <n v="1504033.8940000003"/>
        <n v="1025197.24"/>
        <n v="375974.06550000003"/>
        <n v="340017.51"/>
        <n v="115985.06699999998"/>
        <n v="812033.6875"/>
        <n v="1283220.5540000005"/>
        <n v="239789.35199999996"/>
        <n v="127279.49300000002"/>
        <n v="1178041.0950000002"/>
        <n v="259883.00520000001"/>
        <n v="383698.41840000008"/>
        <n v="270388.47989999992"/>
        <n v="1426414.9200000004"/>
      </sharedItems>
    </cacheField>
    <cacheField name="Date" numFmtId="165">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acheField>
    <cacheField name="Month Name" numFmtId="0">
      <sharedItems/>
    </cacheField>
    <cacheField name="Year" numFmtId="0">
      <sharedItems containsSemiMixedTypes="0" containsString="0" containsNumber="1" containsInteger="1" minValue="2020" maxValue="2021" count="2">
        <n v="2021"/>
        <n v="202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GADHVI" refreshedDate="45605.765429166669" createdVersion="8" refreshedVersion="8" minRefreshableVersion="3" recordCount="701" xr:uid="{6D9A7280-FCB7-4FF5-B12C-521CB449BB47}">
  <cacheSource type="worksheet">
    <worksheetSource ref="A1:P1048576" sheet="Sheet1" r:id="rId2"/>
  </cacheSource>
  <cacheFields count="16">
    <cacheField name="Segment" numFmtId="0">
      <sharedItems containsBlank="1" count="6">
        <s v="Shoping Mall"/>
        <s v="Midmarket"/>
        <s v="Channel Partners"/>
        <s v="Enterprise"/>
        <s v="Small Business"/>
        <m/>
      </sharedItems>
    </cacheField>
    <cacheField name="State" numFmtId="0">
      <sharedItems containsBlank="1"/>
    </cacheField>
    <cacheField name="Product" numFmtId="0">
      <sharedItems containsBlank="1"/>
    </cacheField>
    <cacheField name="Discount Band" numFmtId="0">
      <sharedItems containsBlank="1"/>
    </cacheField>
    <cacheField name="Units Sold" numFmtId="0">
      <sharedItems containsString="0" containsBlank="1" containsNumber="1" minValue="20" maxValue="449.25"/>
    </cacheField>
    <cacheField name="Manufacturing Price" numFmtId="164">
      <sharedItems containsString="0" containsBlank="1" containsNumber="1" minValue="5579.4" maxValue="19794"/>
    </cacheField>
    <cacheField name="Sale Price" numFmtId="164">
      <sharedItems containsString="0" containsBlank="1" containsNumber="1" containsInteger="1" minValue="9299" maxValue="32990"/>
    </cacheField>
    <cacheField name="Gross Sales" numFmtId="164">
      <sharedItems containsString="0" containsBlank="1" containsNumber="1" minValue="198998.6" maxValue="13187752.5" count="672">
        <n v="1505043.1500000001"/>
        <n v="1228397.8999999999"/>
        <n v="2025322.2000000002"/>
        <n v="825751.20000000007"/>
        <n v="2296853"/>
        <n v="1406938.7000000002"/>
        <n v="1381407.9000000001"/>
        <n v="3776748.2"/>
        <n v="2848310.1"/>
        <n v="2317345.5"/>
        <n v="3704753"/>
        <n v="3997983.45"/>
        <n v="1436904.2000000002"/>
        <n v="3218785.4000000004"/>
        <n v="517465.5"/>
        <n v="922438.5"/>
        <n v="583970.80000000005"/>
        <n v="1947902.6"/>
        <n v="5035748.2"/>
        <n v="2011899.4000000001"/>
        <n v="733963.3"/>
        <n v="1765911.7000000002"/>
        <n v="1097945.1000000001"/>
        <n v="1575921.2000000002"/>
        <n v="4943752.8000000007"/>
        <n v="2285885.7000000002"/>
        <n v="3449827.5"/>
        <n v="1823908.8"/>
        <n v="4303784.8000000007"/>
        <n v="3633818.3000000003"/>
        <n v="3025848.7"/>
        <n v="4925407"/>
        <n v="5951396"/>
        <n v="7129139.0000000009"/>
        <n v="3318794.0000000005"/>
        <n v="5096955"/>
        <n v="9306479"/>
        <n v="1138155"/>
        <n v="4648323.0000000009"/>
        <n v="6592674"/>
        <n v="5059494"/>
        <n v="2062824.0000000002"/>
        <n v="3547221.0000000005"/>
        <n v="4996773.0000000009"/>
        <n v="4220891"/>
        <n v="5499725"/>
        <n v="3905804.7"/>
        <n v="8438578.0500000007"/>
        <n v="3797810.1"/>
        <n v="3371831.4000000004"/>
        <n v="4281785.9000000004"/>
        <n v="1229938.5"/>
        <n v="7889605.5"/>
        <n v="4591770.4000000004"/>
        <n v="2059897"/>
        <n v="2108061"/>
        <n v="3080298"/>
        <n v="1727754.2000000002"/>
        <n v="1125179"/>
        <n v="2351717.1"/>
        <n v="1343705.5"/>
        <n v="306867"/>
        <n v="2483762.9000000004"/>
        <n v="712303.4"/>
        <n v="459370.60000000003"/>
        <n v="1299070.3"/>
        <n v="2003934.5"/>
        <n v="3320778.6"/>
        <n v="3451269.9000000004"/>
        <n v="2063112.4500000002"/>
        <n v="2744817"/>
        <n v="3746750.2"/>
        <n v="994433.7"/>
        <n v="3027848.6"/>
        <n v="8984550.75"/>
        <n v="1453927.3"/>
        <n v="1573921.3"/>
        <n v="3645817.7"/>
        <n v="1493925.3"/>
        <n v="1531923.4000000001"/>
        <n v="5809709.5"/>
        <n v="4309784.5"/>
        <n v="12747336.000000002"/>
        <n v="1194238"/>
        <n v="3044977.0000000005"/>
        <n v="2187237"/>
        <n v="6901508.0000000009"/>
        <n v="610949"/>
        <n v="2191750.5"/>
        <n v="1688821"/>
        <n v="1828201"/>
        <n v="2290478"/>
        <n v="1147562.0000000002"/>
        <n v="3245231.0000000005"/>
        <n v="4051312"/>
        <n v="3977801.1"/>
        <n v="641967.9"/>
        <n v="690450.75"/>
        <n v="1204220.5"/>
        <n v="198998.6"/>
        <n v="1994635.5"/>
        <n v="2652074.7999999998"/>
        <n v="1712885.8"/>
        <n v="2348843.4000000004"/>
        <n v="1034931"/>
        <n v="2489834"/>
        <n v="4725763.7"/>
        <n v="1835908.2000000002"/>
        <n v="3455827.2"/>
        <n v="2283885.8000000003"/>
        <n v="1323933.8"/>
        <n v="2589870.5"/>
        <n v="1617919.1"/>
        <n v="4289785.5"/>
        <n v="3569821.5"/>
        <n v="3831808.4000000004"/>
        <n v="5703714.7999999998"/>
        <n v="5457727.1000000006"/>
        <n v="3849807.5"/>
        <n v="4025798.7"/>
        <n v="2109894.5"/>
        <n v="2167891.6"/>
        <n v="5166234.0000000009"/>
        <n v="9784834"/>
        <n v="9491223"/>
        <n v="2668891"/>
        <n v="7076355"/>
        <n v="3480445"/>
        <n v="1794656.0000000002"/>
        <n v="3576116"/>
        <n v="1537826"/>
        <n v="497122.00000000006"/>
        <n v="6683271"/>
        <n v="6339467.0000000009"/>
        <n v="617918"/>
        <n v="4506620"/>
        <n v="517974.10000000003"/>
        <n v="2201889.9000000004"/>
        <n v="4551772.4000000004"/>
        <n v="5931703.4000000004"/>
        <n v="2471876.4000000004"/>
        <n v="1881905.9000000001"/>
        <n v="3946030.6500000004"/>
        <n v="2399142"/>
        <n v="640701.10000000009"/>
        <n v="1810515.3"/>
        <n v="844349.20000000007"/>
        <n v="2936804.2"/>
        <n v="2851309.9000000004"/>
        <n v="815945.60000000009"/>
        <n v="2695320.3000000003"/>
        <n v="1930371.3000000003"/>
        <n v="2558829.4000000004"/>
        <n v="4868756.5500000007"/>
        <n v="3547822.6"/>
        <n v="3801809.9000000004"/>
        <n v="1377931.1"/>
        <n v="3139843"/>
        <n v="2738863.0500000003"/>
        <n v="4017799.1"/>
        <n v="3889805.5"/>
        <n v="2573871.3000000003"/>
        <n v="3411829.4000000004"/>
        <n v="6627691"/>
        <n v="6606612.0000000009"/>
        <n v="4450868.0000000009"/>
        <n v="3647110"/>
        <n v="4353302"/>
        <n v="3814366.0000000005"/>
        <n v="4518235"/>
        <n v="772746.9"/>
        <n v="3519824"/>
        <n v="12702799.5"/>
        <n v="5758717"/>
        <n v="3046296.9000000004"/>
        <n v="4061796.9000000004"/>
        <n v="4521773.9000000004"/>
        <n v="2428064.0000000005"/>
        <n v="2651144.9000000004"/>
        <n v="1879327.9000000001"/>
        <n v="254792.6"/>
        <n v="2950303.3000000003"/>
        <n v="2788314.1"/>
        <n v="4276214.9000000004"/>
        <n v="3031297.9000000004"/>
        <n v="1706886.2000000002"/>
        <n v="8501574.9000000004"/>
        <n v="1589920.5"/>
        <n v="2828858.5500000003"/>
        <n v="5835708.2000000002"/>
        <n v="6899655"/>
        <n v="5975701.2000000002"/>
        <n v="435978.2"/>
        <n v="4147792.6"/>
        <n v="2111894.4000000004"/>
        <n v="1341932.9000000001"/>
        <n v="547972.60000000009"/>
        <n v="2275886.2000000002"/>
        <n v="4833035"/>
        <n v="8729154"/>
        <n v="7181923.0000000009"/>
        <n v="2011718.0000000002"/>
        <n v="810727"/>
        <n v="5057171"/>
        <n v="3517022"/>
        <n v="3729813.5"/>
        <n v="2147892.6"/>
        <n v="3813809.3000000003"/>
        <n v="3555822.2"/>
        <n v="1738384.1"/>
        <n v="2743862.8000000003"/>
        <n v="4697765.1000000006"/>
        <n v="5377731.1000000006"/>
        <n v="4861756.9000000004"/>
        <n v="8019869.0000000009"/>
        <n v="6246547.0000000009"/>
        <n v="3365831.7"/>
        <n v="2245887.7000000002"/>
        <n v="2317884.1"/>
        <n v="1734263.5"/>
        <n v="1037768.4"/>
        <n v="1453433.7000000002"/>
        <n v="921530.9"/>
        <n v="944778.4"/>
        <n v="2595350.9000000004"/>
        <n v="530043"/>
        <n v="2312661.3000000003"/>
        <n v="2076611.5500000003"/>
        <n v="5440137.3000000007"/>
        <n v="1079928"/>
        <n v="3512765.8000000003"/>
        <n v="1649890"/>
        <n v="2605869.7000000002"/>
        <n v="5983700.7999999998"/>
        <n v="4769761.5"/>
        <n v="3213839.3000000003"/>
        <n v="4653767.3000000007"/>
        <n v="1981900.9000000001"/>
        <n v="1203939.8"/>
        <n v="5239738"/>
        <n v="2455877.2000000002"/>
        <n v="2777861.1"/>
        <n v="1721913.9000000001"/>
        <n v="1407929.6"/>
        <n v="3603819.8000000003"/>
        <n v="5325733.7"/>
        <n v="4271786.4000000004"/>
        <n v="4231788.4000000004"/>
        <n v="1830945"/>
        <n v="9438439"/>
        <n v="2662293"/>
        <n v="1985998"/>
        <n v="9342768"/>
        <n v="5209121"/>
        <n v="2840439.0000000005"/>
        <n v="2322496"/>
        <n v="3407867.0000000005"/>
        <n v="4123750"/>
        <n v="3226647"/>
        <n v="2938595"/>
        <n v="5335931"/>
        <n v="6186149"/>
        <n v="1324110"/>
        <n v="5777301"/>
        <n v="2699865"/>
        <n v="1103944.8"/>
        <n v="2499875"/>
        <n v="7601619.9000000004"/>
        <n v="1039163.25"/>
        <n v="2644635.6"/>
        <n v="522603.80000000005"/>
        <n v="2137840.1"/>
        <n v="1887697"/>
        <n v="244563.7"/>
        <n v="824821.3"/>
        <n v="1469902"/>
        <n v="2189854"/>
        <n v="2104359.7000000002"/>
        <n v="4084227.7"/>
        <n v="2991850.4"/>
        <n v="4597770.1000000006"/>
        <n v="3140648"/>
        <n v="9088745"/>
        <n v="5047470"/>
        <n v="4935304"/>
        <n v="4941902"/>
        <n v="4028079.0000000005"/>
        <n v="6848724.0000000009"/>
        <n v="3479854.0000000005"/>
        <n v="2836383"/>
        <n v="2608729.0000000005"/>
        <n v="5658828.0000000009"/>
        <n v="3974801.25"/>
        <n v="3357832.1"/>
        <n v="2805859.7"/>
        <n v="4151792.4000000004"/>
        <n v="2635324.3000000003"/>
        <n v="4395780.2"/>
        <n v="3485825.7"/>
        <n v="2305884.7000000002"/>
        <n v="3513824.3000000003"/>
        <n v="3302299.0000000005"/>
        <n v="4397567"/>
        <n v="2678419.0000000005"/>
        <n v="676037.3"/>
        <n v="1751931.6"/>
        <n v="1705436.6"/>
        <n v="3509766"/>
        <n v="2061896.9000000001"/>
        <n v="4163338"/>
        <n v="3744365"/>
        <n v="1804553"/>
        <n v="5219018.0000000009"/>
        <n v="4038535.5000000005"/>
        <n v="5145445"/>
        <n v="3674986.0000000005"/>
        <n v="2269886.5"/>
        <n v="1637553.9000000001"/>
        <n v="416595.20000000001"/>
        <n v="2028111.9000000001"/>
        <n v="2963802.4000000004"/>
        <n v="3271281.9000000004"/>
        <n v="3749750"/>
        <n v="3403829.8000000003"/>
        <n v="895955.20000000007"/>
        <n v="7025648.7000000002"/>
        <n v="4201789.9000000004"/>
        <n v="5861706.9000000004"/>
        <n v="3069846.5"/>
        <n v="2807859.6"/>
        <n v="5525723.7000000002"/>
        <n v="4249787.5"/>
        <n v="5473041"/>
        <n v="2009091.0000000002"/>
        <n v="6885013.0000000009"/>
        <n v="6518824.0000000009"/>
        <n v="4687879"/>
        <n v="4526228.0000000009"/>
        <n v="1939812.0000000002"/>
        <n v="7536973.5000000009"/>
        <n v="2227757"/>
        <n v="6381281"/>
        <n v="3289835.5"/>
        <n v="5751712.4000000004"/>
        <n v="1987900.6"/>
        <n v="2235888.2000000002"/>
        <n v="731951.20000000007"/>
        <n v="1922871.8000000003"/>
        <n v="513974.30000000005"/>
        <n v="2563871.8000000003"/>
        <n v="1432046"/>
        <n v="455651"/>
        <n v="1266523.8"/>
        <n v="3751249.9000000004"/>
        <n v="1061929.2"/>
        <n v="967435.5"/>
        <n v="2342843.8000000003"/>
        <n v="1924371.7000000002"/>
        <n v="1066428.9000000001"/>
        <n v="2227888.6"/>
        <n v="2517874.1"/>
        <n v="2189890.5"/>
        <n v="2731863.4"/>
        <n v="4919754"/>
        <n v="1355932.2"/>
        <n v="3195840.2"/>
        <n v="4817759.1000000006"/>
        <n v="3867806.6"/>
        <n v="5985700.7000000002"/>
        <n v="4291785.4000000004"/>
        <n v="3891805.4000000004"/>
        <n v="2723863.8000000003"/>
        <n v="1972802.0000000002"/>
        <n v="9590193"/>
        <n v="7713062"/>
        <n v="1273414"/>
        <n v="2094865"/>
        <n v="1334563.5"/>
        <n v="5431174"/>
        <n v="885063"/>
        <n v="980306.00000000012"/>
        <n v="4957282"/>
        <n v="1876984.0000000002"/>
        <n v="1415929.2"/>
        <n v="5813709.2999999998"/>
        <n v="3039848"/>
        <n v="1421928.9000000001"/>
        <n v="2749862.5"/>
        <n v="1269936.5"/>
        <n v="1013989.5000000001"/>
        <n v="1017310.6000000001"/>
        <n v="341273.30000000005"/>
        <n v="5703369.75"/>
        <n v="2498833.4000000004"/>
        <n v="482967.80000000005"/>
        <n v="3481267.9000000004"/>
        <n v="2785314.3000000003"/>
        <n v="2416338.9000000004"/>
        <n v="4195220.3"/>
        <n v="500966.6"/>
        <n v="5129743.5"/>
        <n v="4833758.3000000007"/>
        <n v="7349632.5"/>
        <n v="2187890.6"/>
        <n v="2453877.3000000003"/>
        <n v="2647867.6"/>
        <n v="3549822.5"/>
        <n v="5593720.2999999998"/>
        <n v="808255"/>
        <n v="12514756.5"/>
        <n v="4311793.0000000009"/>
        <n v="1870533"/>
        <n v="6960890"/>
        <n v="4186431"/>
        <n v="4543788.0000000009"/>
        <n v="6176857.0000000009"/>
        <n v="3139534.5"/>
        <n v="2044240"/>
        <n v="4337041"/>
        <n v="5189582"/>
        <n v="2850321"/>
        <n v="2037271"/>
        <n v="4141792.9000000004"/>
        <n v="2537873.1"/>
        <n v="1939903"/>
        <n v="3387830.6"/>
        <n v="616523.69999999995"/>
        <n v="761588.10000000009"/>
        <n v="1469242"/>
        <n v="484477.9"/>
        <n v="1945902.7000000002"/>
        <n v="2075896.2000000002"/>
        <n v="719964"/>
        <n v="6489133.0000000009"/>
        <n v="8669772"/>
        <n v="836280"/>
        <n v="6230286"/>
        <n v="1210283"/>
        <n v="3260836.95"/>
        <n v="611969.4"/>
        <n v="358941.4"/>
        <n v="3491767.2"/>
        <n v="771961.4"/>
        <n v="3203970.45"/>
        <n v="1378111.8"/>
        <n v="3469268.7"/>
        <n v="2705819.6"/>
        <n v="3107792.8000000003"/>
        <n v="3907804.6"/>
        <n v="1181940.9000000001"/>
        <n v="4333783.3000000007"/>
        <n v="481975.9"/>
        <n v="2246619.0000000005"/>
        <n v="1682490"/>
        <n v="2606210"/>
        <n v="5265204.0000000009"/>
        <n v="7567906"/>
        <n v="795059"/>
        <n v="8791835"/>
        <n v="6320884.0000000009"/>
        <n v="2814047.0000000005"/>
        <n v="792143"/>
        <n v="1489043.0000000002"/>
        <n v="6520661"/>
        <n v="1003536.0000000001"/>
        <n v="5328962"/>
        <n v="5033941"/>
        <n v="5874867"/>
        <n v="4344010"/>
        <n v="1157942.1000000001"/>
        <n v="4479776"/>
        <n v="7040647.9500000002"/>
        <n v="4077796.1"/>
        <n v="5147742.6000000006"/>
        <n v="1413929.3"/>
        <n v="4143792.8000000003"/>
        <n v="1705914.7000000002"/>
        <n v="1114020.2000000002"/>
        <n v="5063746.8000000007"/>
        <n v="2395880.2000000002"/>
        <n v="1266816.0000000002"/>
        <n v="1557128"/>
        <n v="3668017"/>
        <n v="2334615"/>
        <n v="6398680.0500000007"/>
        <n v="943952.8"/>
        <n v="1801216.3"/>
        <n v="736480.8"/>
        <n v="2613948.9000000004"/>
        <n v="2269885.9000000004"/>
        <n v="1450644"/>
        <n v="2516309.4000000004"/>
        <n v="1148923.4000000001"/>
        <n v="4487700.8"/>
        <n v="3235284.3000000003"/>
        <n v="1745912.7000000002"/>
        <n v="2243887.8000000003"/>
        <n v="4208789.5500000007"/>
        <n v="8051597.4000000004"/>
        <n v="4850757.45"/>
        <n v="4787760.6000000006"/>
        <n v="3967801.6"/>
        <n v="4881755.9000000004"/>
        <n v="9253695"/>
        <n v="2160845"/>
        <n v="1134856"/>
        <n v="5964592"/>
        <n v="4028082"/>
        <n v="1286942.0000000002"/>
        <n v="6818005"/>
        <n v="6329683.5"/>
        <n v="5257737.1000000006"/>
        <n v="2865856.7"/>
        <n v="1893905.3"/>
        <n v="687965.6"/>
        <n v="4313784.3000000007"/>
        <n v="759962"/>
        <n v="823891.4"/>
        <n v="2246638.4000000004"/>
        <n v="2004864.4000000001"/>
        <n v="2500501.1"/>
        <n v="1015432.3"/>
        <n v="2659322.7000000002"/>
        <n v="3629758"/>
        <n v="4100726.6000000006"/>
        <n v="2572328.5"/>
        <n v="1778881.4000000001"/>
        <n v="6989650.5"/>
        <n v="1771911.4000000001"/>
        <n v="4311784.4000000004"/>
        <n v="1809909.5"/>
        <n v="3429828.5"/>
        <n v="3187840.6"/>
        <n v="2717864.1"/>
        <n v="4299785"/>
        <n v="2393880.3000000003"/>
        <n v="2465876.7000000002"/>
        <n v="4602105"/>
        <n v="3252814.0000000005"/>
        <n v="2985595"/>
        <n v="4899207"/>
        <n v="9000463.5000000019"/>
        <n v="1447229"/>
        <n v="5545001"/>
        <n v="2864259.0000000005"/>
        <n v="539973"/>
        <n v="6842657.8500000006"/>
        <n v="5467726.6000000006"/>
        <n v="5095745.2"/>
        <n v="2344742.85"/>
        <n v="3991233.9000000004"/>
        <n v="3061846.9"/>
        <n v="3463593"/>
        <n v="3556513"/>
        <n v="5521723.9000000004"/>
        <n v="2387053.2999999998"/>
        <n v="5963141"/>
        <n v="858297.70000000007"/>
        <n v="1664521"/>
        <n v="411015.80000000005"/>
        <n v="1473651.75"/>
        <n v="1946870.2000000002"/>
        <n v="905939.60000000009"/>
        <n v="3382274.5"/>
        <n v="1873375.1"/>
        <n v="2876856.15"/>
        <n v="1613919.3"/>
        <n v="5281735.9000000004"/>
        <n v="5415729.2000000002"/>
        <n v="5263736.8"/>
        <n v="3165841.7"/>
        <n v="1141942.9000000001"/>
        <n v="5391730.4000000004"/>
        <n v="3129843.5"/>
        <n v="2497875.1"/>
        <n v="713964.3"/>
        <n v="2025898.7000000002"/>
        <n v="13187752.5"/>
        <n v="8682968"/>
        <n v="3925810"/>
        <n v="1992596.0000000002"/>
        <n v="2177340"/>
        <n v="1352590"/>
        <n v="8593895"/>
        <n v="3341887.0000000005"/>
        <n v="3677309.0000000005"/>
        <n v="3635495"/>
        <n v="3317834.1"/>
        <n v="2379881"/>
        <n v="819959"/>
        <n v="3539823"/>
        <n v="2398212.1"/>
        <n v="1620815.7000000002"/>
        <n v="2785980.4000000004"/>
        <n v="260372"/>
        <n v="439470.7"/>
        <n v="4493700.4000000004"/>
        <n v="555972.20000000007"/>
        <n v="4855757.2"/>
        <n v="3533823.3000000003"/>
        <n v="2785860.7"/>
        <n v="650440"/>
        <n v="4029798.5"/>
        <n v="744849.9"/>
        <n v="951287.70000000007"/>
        <n v="1391130.4"/>
        <n v="939199"/>
        <n v="2138770"/>
        <n v="2623247.9000000004"/>
        <n v="3341027.25"/>
        <n v="1798380.1"/>
        <n v="299980"/>
        <n v="581961.20000000007"/>
        <n v="2590327.3000000003"/>
        <n v="3449770"/>
        <n v="519974"/>
        <n v="4939753"/>
        <n v="5827708.6000000006"/>
        <n v="3461826.9000000004"/>
        <n v="1399930"/>
        <n v="4443777.8000000007"/>
        <n v="2353882.3000000003"/>
        <n v="3843807.8000000003"/>
        <n v="5195925"/>
        <n v="1999194"/>
        <n v="8115540"/>
        <n v="887431.00000000012"/>
        <n v="8366264.0000000009"/>
        <n v="6743669"/>
        <n v="5902743.0000000009"/>
        <n v="624887"/>
        <n v="3475208"/>
        <n v="2346230"/>
        <n v="2975763"/>
        <n v="1775911.2000000002"/>
        <n v="5687715.6000000006"/>
        <n v="4949752.5"/>
        <n v="3453827.3000000003"/>
        <n v="3739813"/>
        <n v="1091702.6000000001"/>
        <n v="2573033.2999999998"/>
        <n v="1008941.5"/>
        <n v="818945.4"/>
        <n v="2315884.2000000002"/>
        <n v="3227838.6"/>
        <n v="5069746.5"/>
        <n v="5701714.9000000004"/>
        <n v="5117744.1000000006"/>
        <n v="533973.30000000005"/>
        <n v="2169891.5"/>
        <n v="2349882.5"/>
        <n v="4013799.3000000003"/>
        <n v="4301784.9000000004"/>
        <n v="1827908.6"/>
        <n v="585970.70000000007"/>
        <n v="1649500"/>
        <n v="9322974"/>
        <n v="8491626.0000000019"/>
        <n v="8042962"/>
        <n v="3015286"/>
        <n v="2010556.5000000002"/>
        <n v="1142916"/>
        <n v="620241.00000000012"/>
        <n v="2729525"/>
        <n v="6862142.0000000009"/>
        <n v="1282296"/>
        <n v="680639"/>
        <n v="1091945.4000000001"/>
        <n v="2051863.2000000002"/>
        <n v="1445927.7"/>
        <n v="4195338.0000000009"/>
        <m/>
      </sharedItems>
    </cacheField>
    <cacheField name="Discounts" numFmtId="164">
      <sharedItems containsString="0" containsBlank="1" containsNumber="1" minValue="0" maxValue="1978162.875"/>
    </cacheField>
    <cacheField name=" Sales" numFmtId="164">
      <sharedItems containsString="0" containsBlank="1" containsNumber="1" minValue="189048.67" maxValue="12109969.200000001"/>
    </cacheField>
    <cacheField name="COGS" numFmtId="164">
      <sharedItems containsString="0" containsBlank="1" containsNumber="1" minValue="136115.04240000001" maxValue="9445775.9760000017"/>
    </cacheField>
    <cacheField name="Profit" numFmtId="164">
      <sharedItems containsString="0" containsBlank="1" containsNumber="1" minValue="48423.612599999993" maxValue="3923356.3687499994"/>
    </cacheField>
    <cacheField name="Date" numFmtId="165">
      <sharedItems containsNonDate="0" containsDate="1" containsString="0" containsBlank="1" minDate="2020-09-01T00:00:00" maxDate="2021-12-02T00:00:00"/>
    </cacheField>
    <cacheField name="Month Number" numFmtId="0">
      <sharedItems containsString="0" containsBlank="1" containsNumber="1" containsInteger="1" minValue="1" maxValue="12"/>
    </cacheField>
    <cacheField name="Month Name" numFmtId="0">
      <sharedItems containsBlank="1" count="13">
        <s v="Jan"/>
        <s v="Jun"/>
        <s v="Dec"/>
        <s v="Mar"/>
        <s v="Jul"/>
        <s v="Aug"/>
        <s v="Sep"/>
        <s v="Oct"/>
        <s v="Feb"/>
        <s v="Nov"/>
        <s v="Apr"/>
        <s v="May"/>
        <m/>
      </sharedItems>
    </cacheField>
    <cacheField name="Year" numFmtId="0">
      <sharedItems containsString="0" containsBlank="1" containsNumber="1" containsInteger="1" minValue="2020" maxValue="2021"/>
    </cacheField>
  </cacheFields>
  <extLst>
    <ext xmlns:x14="http://schemas.microsoft.com/office/spreadsheetml/2009/9/main" uri="{725AE2AE-9491-48be-B2B4-4EB974FC3084}">
      <x14:pivotCacheDefinition pivotCacheId="403953209"/>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06.779794675924" createdVersion="8" refreshedVersion="8" minRefreshableVersion="3" recordCount="700" xr:uid="{C956003A-3E7D-4115-B91E-1A67181764F7}">
  <cacheSource type="worksheet">
    <worksheetSource name="Table63"/>
  </cacheSource>
  <cacheFields count="19">
    <cacheField name="Segment" numFmtId="0">
      <sharedItems count="5">
        <s v="Shoping Mall"/>
        <s v="Midmarket"/>
        <s v="Channel Partners"/>
        <s v="Enterprise"/>
        <s v="Small Business"/>
      </sharedItems>
    </cacheField>
    <cacheField name="State" numFmtId="0">
      <sharedItems count="18">
        <s v="Andhra Pradesh"/>
        <s v="Gujarat"/>
        <s v="Maharashtra "/>
        <s v="Haryana"/>
        <s v="Tamil Nadu"/>
        <s v="Karnataka"/>
        <s v="Kerala"/>
        <s v="Punjab"/>
        <s v="Telangana"/>
        <s v="Uttar Pradesh"/>
        <s v="West Bengal"/>
        <s v="Rajasthan"/>
        <s v="Madhya Pradesh"/>
        <s v="Odisha"/>
        <s v="Uttarakhand"/>
        <s v="Jharkhand"/>
        <s v="Chhattisgarh"/>
        <s v="Bihar"/>
      </sharedItems>
    </cacheField>
    <cacheField name="Product" numFmtId="0">
      <sharedItems containsMixedTypes="1" containsNumber="1" containsInteger="1" minValue="16" maxValue="16"/>
    </cacheField>
    <cacheField name="Occurrences of model" numFmtId="0">
      <sharedItems containsSemiMixedTypes="0" containsString="0" containsNumber="1" containsInteger="1" minValue="1" maxValue="202"/>
    </cacheField>
    <cacheField name="total no. of model " numFmtId="0">
      <sharedItems containsSemiMixedTypes="0" containsString="0" containsNumber="1" containsInteger="1" minValue="72" maxValue="692"/>
    </cacheField>
    <cacheField name="Probability" numFmtId="0">
      <sharedItems containsSemiMixedTypes="0" containsString="0" containsNumber="1" minValue="1.4450867052023121E-3" maxValue="0.2953216374269006"/>
    </cacheField>
    <cacheField name="Discount Band" numFmtId="0">
      <sharedItems/>
    </cacheField>
    <cacheField name="Units Sold" numFmtId="1">
      <sharedItems containsSemiMixedTypes="0" containsString="0" containsNumber="1" minValue="20" maxValue="449.25"/>
    </cacheField>
    <cacheField name="Manufacturing Price" numFmtId="164">
      <sharedItems containsSemiMixedTypes="0" containsString="0" containsNumber="1" minValue="5579.4" maxValue="19794"/>
    </cacheField>
    <cacheField name="Sale Price" numFmtId="164">
      <sharedItems containsSemiMixedTypes="0" containsString="0" containsNumber="1" containsInteger="1" minValue="9299" maxValue="32990"/>
    </cacheField>
    <cacheField name="Gross Sales" numFmtId="164">
      <sharedItems containsSemiMixedTypes="0" containsString="0" containsNumber="1" minValue="198998.6" maxValue="13187752.5"/>
    </cacheField>
    <cacheField name="Discounts" numFmtId="164">
      <sharedItems containsSemiMixedTypes="0" containsString="0" containsNumber="1" minValue="0" maxValue="1978162.875"/>
    </cacheField>
    <cacheField name=" Sales" numFmtId="164">
      <sharedItems containsSemiMixedTypes="0" containsString="0" containsNumber="1" minValue="189048.67" maxValue="12109969.200000001"/>
    </cacheField>
    <cacheField name="COGS" numFmtId="164">
      <sharedItems containsSemiMixedTypes="0" containsString="0" containsNumber="1" minValue="136115.04240000001" maxValue="9445775.9760000017"/>
    </cacheField>
    <cacheField name="Profit" numFmtId="164">
      <sharedItems containsSemiMixedTypes="0" containsString="0" containsNumber="1" minValue="48423.612599999993" maxValue="3923356.3687499994"/>
    </cacheField>
    <cacheField name="Date" numFmtId="165">
      <sharedItems containsSemiMixedTypes="0" containsNonDate="0" containsDate="1" containsString="0" minDate="2020-09-01T00:00:00" maxDate="2021-12-02T00:00:00"/>
    </cacheField>
    <cacheField name="Month Number" numFmtId="0">
      <sharedItems containsSemiMixedTypes="0" containsString="0" containsNumber="1" containsInteger="1" minValue="1" maxValue="12"/>
    </cacheField>
    <cacheField name="Month Name" numFmtId="0">
      <sharedItems/>
    </cacheField>
    <cacheField name="Year" numFmtId="0">
      <sharedItems containsSemiMixedTypes="0" containsString="0" containsNumber="1" containsInteger="1" minValue="2020" maxValue="20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x v="0"/>
    <x v="0"/>
    <n v="5579.4"/>
    <n v="9299"/>
    <n v="1505043.1500000001"/>
    <x v="0"/>
    <x v="0"/>
    <n v="1173933.6570000001"/>
    <n v="331109.49300000002"/>
    <x v="0"/>
    <n v="1"/>
    <x v="0"/>
    <x v="0"/>
  </r>
  <r>
    <x v="0"/>
    <x v="1"/>
    <x v="0"/>
    <x v="0"/>
    <x v="1"/>
    <n v="5579.4"/>
    <n v="9299"/>
    <n v="1228397.8999999999"/>
    <x v="0"/>
    <x v="1"/>
    <n v="958150.36199999996"/>
    <n v="270247.53799999994"/>
    <x v="0"/>
    <n v="1"/>
    <x v="0"/>
    <x v="0"/>
  </r>
  <r>
    <x v="1"/>
    <x v="2"/>
    <x v="0"/>
    <x v="0"/>
    <x v="2"/>
    <n v="5579.4"/>
    <n v="9299"/>
    <n v="2025322.2000000002"/>
    <x v="0"/>
    <x v="2"/>
    <n v="1316459.4300000002"/>
    <n v="708862.77"/>
    <x v="1"/>
    <n v="6"/>
    <x v="1"/>
    <x v="0"/>
  </r>
  <r>
    <x v="1"/>
    <x v="3"/>
    <x v="0"/>
    <x v="0"/>
    <x v="3"/>
    <n v="5579.4"/>
    <n v="9299"/>
    <n v="825751.20000000007"/>
    <x v="0"/>
    <x v="3"/>
    <n v="536738.28"/>
    <n v="289012.92000000004"/>
    <x v="1"/>
    <n v="6"/>
    <x v="1"/>
    <x v="0"/>
  </r>
  <r>
    <x v="1"/>
    <x v="4"/>
    <x v="0"/>
    <x v="0"/>
    <x v="4"/>
    <n v="5579.4"/>
    <n v="9299"/>
    <n v="2296853"/>
    <x v="0"/>
    <x v="4"/>
    <n v="1492954.45"/>
    <n v="803898.55"/>
    <x v="1"/>
    <n v="6"/>
    <x v="1"/>
    <x v="0"/>
  </r>
  <r>
    <x v="0"/>
    <x v="5"/>
    <x v="0"/>
    <x v="0"/>
    <x v="5"/>
    <n v="5579.4"/>
    <n v="9299"/>
    <n v="1406938.7000000002"/>
    <x v="0"/>
    <x v="5"/>
    <n v="1097412.186"/>
    <n v="309526.51399999997"/>
    <x v="2"/>
    <n v="12"/>
    <x v="2"/>
    <x v="0"/>
  </r>
  <r>
    <x v="1"/>
    <x v="6"/>
    <x v="1"/>
    <x v="0"/>
    <x v="6"/>
    <n v="8999.4"/>
    <n v="14999"/>
    <n v="1381407.9000000001"/>
    <x v="0"/>
    <x v="6"/>
    <n v="897915.13500000013"/>
    <n v="483492.76500000001"/>
    <x v="3"/>
    <n v="3"/>
    <x v="3"/>
    <x v="0"/>
  </r>
  <r>
    <x v="2"/>
    <x v="5"/>
    <x v="1"/>
    <x v="0"/>
    <x v="7"/>
    <n v="8999.4"/>
    <n v="14999"/>
    <n v="3776748.2"/>
    <x v="0"/>
    <x v="7"/>
    <n v="2266048.92"/>
    <n v="1510699.2800000003"/>
    <x v="1"/>
    <n v="6"/>
    <x v="1"/>
    <x v="0"/>
  </r>
  <r>
    <x v="0"/>
    <x v="7"/>
    <x v="1"/>
    <x v="0"/>
    <x v="8"/>
    <n v="8999.4"/>
    <n v="14999"/>
    <n v="2848310.1"/>
    <x v="0"/>
    <x v="8"/>
    <n v="2221681.878"/>
    <n v="626628.22200000007"/>
    <x v="1"/>
    <n v="6"/>
    <x v="1"/>
    <x v="0"/>
  </r>
  <r>
    <x v="2"/>
    <x v="4"/>
    <x v="1"/>
    <x v="0"/>
    <x v="9"/>
    <n v="8999.4"/>
    <n v="14999"/>
    <n v="2317345.5"/>
    <x v="0"/>
    <x v="9"/>
    <n v="1390407.3"/>
    <n v="926938.2"/>
    <x v="1"/>
    <n v="6"/>
    <x v="1"/>
    <x v="0"/>
  </r>
  <r>
    <x v="1"/>
    <x v="8"/>
    <x v="1"/>
    <x v="0"/>
    <x v="4"/>
    <n v="8999.4"/>
    <n v="14999"/>
    <n v="3704753"/>
    <x v="0"/>
    <x v="10"/>
    <n v="2408089.4500000002"/>
    <n v="1296663.55"/>
    <x v="1"/>
    <n v="6"/>
    <x v="1"/>
    <x v="0"/>
  </r>
  <r>
    <x v="3"/>
    <x v="9"/>
    <x v="1"/>
    <x v="0"/>
    <x v="10"/>
    <n v="8999.4"/>
    <n v="14999"/>
    <n v="3997983.45"/>
    <x v="0"/>
    <x v="11"/>
    <n v="3118427.0910000005"/>
    <n v="879556.35899999971"/>
    <x v="4"/>
    <n v="7"/>
    <x v="4"/>
    <x v="0"/>
  </r>
  <r>
    <x v="4"/>
    <x v="10"/>
    <x v="1"/>
    <x v="0"/>
    <x v="11"/>
    <n v="8999.4"/>
    <n v="14999"/>
    <n v="1436904.2000000002"/>
    <x v="0"/>
    <x v="12"/>
    <n v="1034571.0240000001"/>
    <n v="402333.17600000009"/>
    <x v="5"/>
    <n v="8"/>
    <x v="5"/>
    <x v="0"/>
  </r>
  <r>
    <x v="0"/>
    <x v="2"/>
    <x v="1"/>
    <x v="0"/>
    <x v="12"/>
    <n v="8999.4"/>
    <n v="14999"/>
    <n v="3218785.4000000004"/>
    <x v="0"/>
    <x v="13"/>
    <n v="2510652.6120000002"/>
    <n v="708132.78800000018"/>
    <x v="6"/>
    <n v="9"/>
    <x v="6"/>
    <x v="0"/>
  </r>
  <r>
    <x v="3"/>
    <x v="11"/>
    <x v="1"/>
    <x v="0"/>
    <x v="13"/>
    <n v="8999.4"/>
    <n v="14999"/>
    <n v="517465.5"/>
    <x v="0"/>
    <x v="14"/>
    <n v="403623.09"/>
    <n v="113842.40999999997"/>
    <x v="7"/>
    <n v="10"/>
    <x v="7"/>
    <x v="1"/>
  </r>
  <r>
    <x v="1"/>
    <x v="9"/>
    <x v="1"/>
    <x v="0"/>
    <x v="14"/>
    <n v="8999.4"/>
    <n v="14999"/>
    <n v="922438.5"/>
    <x v="0"/>
    <x v="15"/>
    <n v="599585.02500000002"/>
    <n v="322853.47499999998"/>
    <x v="2"/>
    <n v="12"/>
    <x v="2"/>
    <x v="0"/>
  </r>
  <r>
    <x v="0"/>
    <x v="1"/>
    <x v="2"/>
    <x v="0"/>
    <x v="15"/>
    <n v="11999.4"/>
    <n v="19999"/>
    <n v="583970.80000000005"/>
    <x v="0"/>
    <x v="16"/>
    <n v="455497.22400000005"/>
    <n v="128473.576"/>
    <x v="8"/>
    <n v="2"/>
    <x v="8"/>
    <x v="0"/>
  </r>
  <r>
    <x v="1"/>
    <x v="12"/>
    <x v="2"/>
    <x v="0"/>
    <x v="16"/>
    <n v="11999.4"/>
    <n v="19999"/>
    <n v="1947902.6"/>
    <x v="0"/>
    <x v="17"/>
    <n v="1266136.6900000002"/>
    <n v="681765.90999999992"/>
    <x v="8"/>
    <n v="2"/>
    <x v="8"/>
    <x v="0"/>
  </r>
  <r>
    <x v="2"/>
    <x v="0"/>
    <x v="2"/>
    <x v="0"/>
    <x v="7"/>
    <n v="11999.4"/>
    <n v="19999"/>
    <n v="5035748.2"/>
    <x v="0"/>
    <x v="18"/>
    <n v="3021448.92"/>
    <n v="2014299.2800000003"/>
    <x v="1"/>
    <n v="6"/>
    <x v="1"/>
    <x v="0"/>
  </r>
  <r>
    <x v="0"/>
    <x v="1"/>
    <x v="2"/>
    <x v="0"/>
    <x v="17"/>
    <n v="11999.4"/>
    <n v="19999"/>
    <n v="2011899.4000000001"/>
    <x v="0"/>
    <x v="19"/>
    <n v="1569281.5320000001"/>
    <n v="442617.86800000002"/>
    <x v="1"/>
    <n v="6"/>
    <x v="1"/>
    <x v="0"/>
  </r>
  <r>
    <x v="2"/>
    <x v="2"/>
    <x v="2"/>
    <x v="0"/>
    <x v="18"/>
    <n v="11999.4"/>
    <n v="19999"/>
    <n v="733963.3"/>
    <x v="0"/>
    <x v="20"/>
    <n v="440377.98000000004"/>
    <n v="293585.32"/>
    <x v="4"/>
    <n v="7"/>
    <x v="4"/>
    <x v="0"/>
  </r>
  <r>
    <x v="0"/>
    <x v="3"/>
    <x v="2"/>
    <x v="0"/>
    <x v="19"/>
    <n v="11999.4"/>
    <n v="19999"/>
    <n v="1765911.7000000002"/>
    <x v="0"/>
    <x v="21"/>
    <n v="1377411.1260000002"/>
    <n v="388500.57400000002"/>
    <x v="5"/>
    <n v="8"/>
    <x v="5"/>
    <x v="0"/>
  </r>
  <r>
    <x v="1"/>
    <x v="4"/>
    <x v="2"/>
    <x v="0"/>
    <x v="20"/>
    <n v="11999.4"/>
    <n v="19999"/>
    <n v="1097945.1000000001"/>
    <x v="0"/>
    <x v="22"/>
    <n v="713664.31500000006"/>
    <n v="384280.78500000003"/>
    <x v="9"/>
    <n v="9"/>
    <x v="6"/>
    <x v="1"/>
  </r>
  <r>
    <x v="4"/>
    <x v="5"/>
    <x v="2"/>
    <x v="0"/>
    <x v="21"/>
    <n v="11999.4"/>
    <n v="19999"/>
    <n v="1575921.2000000002"/>
    <x v="0"/>
    <x v="23"/>
    <n v="1134663.2640000002"/>
    <n v="441257.93599999999"/>
    <x v="9"/>
    <n v="9"/>
    <x v="6"/>
    <x v="1"/>
  </r>
  <r>
    <x v="1"/>
    <x v="6"/>
    <x v="2"/>
    <x v="0"/>
    <x v="22"/>
    <n v="11999.4"/>
    <n v="19999"/>
    <n v="4943752.8000000007"/>
    <x v="0"/>
    <x v="24"/>
    <n v="3213439.3200000008"/>
    <n v="1730313.48"/>
    <x v="6"/>
    <n v="9"/>
    <x v="6"/>
    <x v="0"/>
  </r>
  <r>
    <x v="0"/>
    <x v="5"/>
    <x v="2"/>
    <x v="0"/>
    <x v="23"/>
    <n v="11999.4"/>
    <n v="19999"/>
    <n v="2285885.7000000002"/>
    <x v="0"/>
    <x v="25"/>
    <n v="1782990.8460000001"/>
    <n v="502894.85400000005"/>
    <x v="10"/>
    <n v="10"/>
    <x v="7"/>
    <x v="0"/>
  </r>
  <r>
    <x v="0"/>
    <x v="7"/>
    <x v="2"/>
    <x v="0"/>
    <x v="24"/>
    <n v="11999.4"/>
    <n v="19999"/>
    <n v="3449827.5"/>
    <x v="0"/>
    <x v="26"/>
    <n v="2690865.45"/>
    <n v="758962.04999999981"/>
    <x v="11"/>
    <n v="11"/>
    <x v="9"/>
    <x v="1"/>
  </r>
  <r>
    <x v="2"/>
    <x v="4"/>
    <x v="2"/>
    <x v="0"/>
    <x v="25"/>
    <n v="11999.4"/>
    <n v="19999"/>
    <n v="1823908.8"/>
    <x v="0"/>
    <x v="27"/>
    <n v="1094345.28"/>
    <n v="729563.52"/>
    <x v="11"/>
    <n v="11"/>
    <x v="9"/>
    <x v="1"/>
  </r>
  <r>
    <x v="1"/>
    <x v="8"/>
    <x v="2"/>
    <x v="0"/>
    <x v="26"/>
    <n v="11999.4"/>
    <n v="19999"/>
    <n v="4303784.8000000007"/>
    <x v="0"/>
    <x v="28"/>
    <n v="2797460.1200000006"/>
    <n v="1506324.6800000002"/>
    <x v="12"/>
    <n v="12"/>
    <x v="2"/>
    <x v="1"/>
  </r>
  <r>
    <x v="0"/>
    <x v="9"/>
    <x v="2"/>
    <x v="0"/>
    <x v="27"/>
    <n v="11999.4"/>
    <n v="19999"/>
    <n v="3633818.3000000003"/>
    <x v="0"/>
    <x v="29"/>
    <n v="2834378.2740000002"/>
    <n v="799440.02600000007"/>
    <x v="2"/>
    <n v="12"/>
    <x v="2"/>
    <x v="0"/>
  </r>
  <r>
    <x v="0"/>
    <x v="10"/>
    <x v="2"/>
    <x v="0"/>
    <x v="5"/>
    <n v="11999.4"/>
    <n v="19999"/>
    <n v="3025848.7"/>
    <x v="0"/>
    <x v="30"/>
    <n v="2360161.986"/>
    <n v="665686.71400000015"/>
    <x v="2"/>
    <n v="12"/>
    <x v="2"/>
    <x v="0"/>
  </r>
  <r>
    <x v="0"/>
    <x v="2"/>
    <x v="3"/>
    <x v="0"/>
    <x v="28"/>
    <n v="19794"/>
    <n v="32990"/>
    <n v="4925407"/>
    <x v="0"/>
    <x v="31"/>
    <n v="3841817.46"/>
    <n v="1083589.54"/>
    <x v="0"/>
    <n v="1"/>
    <x v="0"/>
    <x v="0"/>
  </r>
  <r>
    <x v="3"/>
    <x v="11"/>
    <x v="3"/>
    <x v="0"/>
    <x v="29"/>
    <n v="19794"/>
    <n v="32990"/>
    <n v="5951396"/>
    <x v="0"/>
    <x v="32"/>
    <n v="4642088.88"/>
    <n v="1309307.1200000001"/>
    <x v="8"/>
    <n v="2"/>
    <x v="8"/>
    <x v="0"/>
  </r>
  <r>
    <x v="2"/>
    <x v="9"/>
    <x v="3"/>
    <x v="0"/>
    <x v="30"/>
    <n v="19794"/>
    <n v="32990"/>
    <n v="7129139.0000000009"/>
    <x v="0"/>
    <x v="33"/>
    <n v="4277483.4000000004"/>
    <n v="2851655.6000000006"/>
    <x v="3"/>
    <n v="3"/>
    <x v="3"/>
    <x v="0"/>
  </r>
  <r>
    <x v="0"/>
    <x v="1"/>
    <x v="3"/>
    <x v="0"/>
    <x v="17"/>
    <n v="19794"/>
    <n v="32990"/>
    <n v="3318794.0000000005"/>
    <x v="0"/>
    <x v="34"/>
    <n v="2588659.3200000003"/>
    <n v="730134.68000000017"/>
    <x v="1"/>
    <n v="6"/>
    <x v="1"/>
    <x v="0"/>
  </r>
  <r>
    <x v="2"/>
    <x v="12"/>
    <x v="3"/>
    <x v="0"/>
    <x v="9"/>
    <n v="19794"/>
    <n v="32990"/>
    <n v="5096955"/>
    <x v="0"/>
    <x v="35"/>
    <n v="3058173"/>
    <n v="2038782"/>
    <x v="1"/>
    <n v="6"/>
    <x v="1"/>
    <x v="0"/>
  </r>
  <r>
    <x v="3"/>
    <x v="0"/>
    <x v="3"/>
    <x v="0"/>
    <x v="31"/>
    <n v="19794"/>
    <n v="32990"/>
    <n v="9306479"/>
    <x v="0"/>
    <x v="36"/>
    <n v="7259053.6200000001"/>
    <n v="2047425.38"/>
    <x v="5"/>
    <n v="8"/>
    <x v="5"/>
    <x v="0"/>
  </r>
  <r>
    <x v="3"/>
    <x v="1"/>
    <x v="3"/>
    <x v="0"/>
    <x v="13"/>
    <n v="19794"/>
    <n v="32990"/>
    <n v="1138155"/>
    <x v="0"/>
    <x v="37"/>
    <n v="887760.9"/>
    <n v="250394.09999999998"/>
    <x v="7"/>
    <n v="10"/>
    <x v="7"/>
    <x v="1"/>
  </r>
  <r>
    <x v="4"/>
    <x v="2"/>
    <x v="4"/>
    <x v="0"/>
    <x v="32"/>
    <n v="13938"/>
    <n v="23230"/>
    <n v="4648323.0000000009"/>
    <x v="0"/>
    <x v="38"/>
    <n v="3346792.5600000005"/>
    <n v="1301530.4400000004"/>
    <x v="8"/>
    <n v="2"/>
    <x v="8"/>
    <x v="0"/>
  </r>
  <r>
    <x v="2"/>
    <x v="3"/>
    <x v="4"/>
    <x v="0"/>
    <x v="33"/>
    <n v="13938"/>
    <n v="23230"/>
    <n v="6592674"/>
    <x v="0"/>
    <x v="39"/>
    <n v="3955604.4"/>
    <n v="2637069.6"/>
    <x v="13"/>
    <n v="4"/>
    <x v="10"/>
    <x v="0"/>
  </r>
  <r>
    <x v="1"/>
    <x v="4"/>
    <x v="4"/>
    <x v="0"/>
    <x v="2"/>
    <n v="13938"/>
    <n v="23230"/>
    <n v="5059494"/>
    <x v="0"/>
    <x v="40"/>
    <n v="3288671.1"/>
    <n v="1770822.9"/>
    <x v="1"/>
    <n v="6"/>
    <x v="1"/>
    <x v="0"/>
  </r>
  <r>
    <x v="1"/>
    <x v="5"/>
    <x v="4"/>
    <x v="0"/>
    <x v="3"/>
    <n v="13938"/>
    <n v="23230"/>
    <n v="2062824.0000000002"/>
    <x v="0"/>
    <x v="41"/>
    <n v="1340835.6000000001"/>
    <n v="721988.40000000014"/>
    <x v="1"/>
    <n v="6"/>
    <x v="1"/>
    <x v="0"/>
  </r>
  <r>
    <x v="0"/>
    <x v="6"/>
    <x v="4"/>
    <x v="0"/>
    <x v="34"/>
    <n v="13938"/>
    <n v="23230"/>
    <n v="3547221.0000000005"/>
    <x v="0"/>
    <x v="42"/>
    <n v="2766832.3800000004"/>
    <n v="780388.62000000011"/>
    <x v="9"/>
    <n v="9"/>
    <x v="6"/>
    <x v="1"/>
  </r>
  <r>
    <x v="4"/>
    <x v="5"/>
    <x v="4"/>
    <x v="0"/>
    <x v="35"/>
    <n v="13938"/>
    <n v="23230"/>
    <n v="4996773.0000000009"/>
    <x v="0"/>
    <x v="43"/>
    <n v="3597676.5600000005"/>
    <n v="1399096.4400000004"/>
    <x v="6"/>
    <n v="9"/>
    <x v="6"/>
    <x v="0"/>
  </r>
  <r>
    <x v="0"/>
    <x v="7"/>
    <x v="4"/>
    <x v="0"/>
    <x v="27"/>
    <n v="13938"/>
    <n v="23230"/>
    <n v="4220891"/>
    <x v="0"/>
    <x v="44"/>
    <n v="3292294.98"/>
    <n v="928596.02"/>
    <x v="2"/>
    <n v="12"/>
    <x v="2"/>
    <x v="0"/>
  </r>
  <r>
    <x v="0"/>
    <x v="4"/>
    <x v="5"/>
    <x v="0"/>
    <x v="36"/>
    <n v="11999.4"/>
    <n v="19999"/>
    <n v="5499725"/>
    <x v="0"/>
    <x v="45"/>
    <n v="4289785.5"/>
    <n v="1209939.5"/>
    <x v="8"/>
    <n v="2"/>
    <x v="8"/>
    <x v="0"/>
  </r>
  <r>
    <x v="2"/>
    <x v="8"/>
    <x v="5"/>
    <x v="0"/>
    <x v="37"/>
    <n v="11999.4"/>
    <n v="19999"/>
    <n v="3905804.7"/>
    <x v="0"/>
    <x v="46"/>
    <n v="2343482.8199999998"/>
    <n v="1562321.8800000004"/>
    <x v="13"/>
    <n v="4"/>
    <x v="10"/>
    <x v="0"/>
  </r>
  <r>
    <x v="3"/>
    <x v="9"/>
    <x v="5"/>
    <x v="0"/>
    <x v="38"/>
    <n v="11999.4"/>
    <n v="19999"/>
    <n v="8438578.0500000007"/>
    <x v="0"/>
    <x v="47"/>
    <n v="6582090.8790000007"/>
    <n v="1856487.1710000001"/>
    <x v="13"/>
    <n v="4"/>
    <x v="10"/>
    <x v="0"/>
  </r>
  <r>
    <x v="0"/>
    <x v="10"/>
    <x v="5"/>
    <x v="0"/>
    <x v="8"/>
    <n v="11999.4"/>
    <n v="19999"/>
    <n v="3797810.1"/>
    <x v="0"/>
    <x v="48"/>
    <n v="2962291.878"/>
    <n v="835518.22200000007"/>
    <x v="1"/>
    <n v="6"/>
    <x v="1"/>
    <x v="0"/>
  </r>
  <r>
    <x v="0"/>
    <x v="2"/>
    <x v="5"/>
    <x v="0"/>
    <x v="39"/>
    <n v="11999.4"/>
    <n v="19999"/>
    <n v="3371831.4000000004"/>
    <x v="0"/>
    <x v="49"/>
    <n v="2630028.4920000006"/>
    <n v="741802.90799999982"/>
    <x v="4"/>
    <n v="7"/>
    <x v="4"/>
    <x v="0"/>
  </r>
  <r>
    <x v="2"/>
    <x v="11"/>
    <x v="5"/>
    <x v="0"/>
    <x v="40"/>
    <n v="11999.4"/>
    <n v="19999"/>
    <n v="4281785.9000000004"/>
    <x v="0"/>
    <x v="50"/>
    <n v="2569071.54"/>
    <n v="1712714.3600000003"/>
    <x v="5"/>
    <n v="8"/>
    <x v="5"/>
    <x v="0"/>
  </r>
  <r>
    <x v="0"/>
    <x v="9"/>
    <x v="5"/>
    <x v="0"/>
    <x v="23"/>
    <n v="11999.4"/>
    <n v="19999"/>
    <n v="2285885.7000000002"/>
    <x v="0"/>
    <x v="25"/>
    <n v="1782990.8460000001"/>
    <n v="502894.85400000005"/>
    <x v="10"/>
    <n v="10"/>
    <x v="7"/>
    <x v="0"/>
  </r>
  <r>
    <x v="1"/>
    <x v="1"/>
    <x v="5"/>
    <x v="0"/>
    <x v="14"/>
    <n v="11999.4"/>
    <n v="19999"/>
    <n v="1229938.5"/>
    <x v="0"/>
    <x v="51"/>
    <n v="799460.02500000002"/>
    <n v="430478.47499999998"/>
    <x v="2"/>
    <n v="12"/>
    <x v="2"/>
    <x v="0"/>
  </r>
  <r>
    <x v="0"/>
    <x v="12"/>
    <x v="2"/>
    <x v="1"/>
    <x v="41"/>
    <n v="11999.4"/>
    <n v="19999"/>
    <n v="7889605.5"/>
    <x v="1"/>
    <x v="52"/>
    <n v="5846197.6754999999"/>
    <n v="1648927.5494999997"/>
    <x v="0"/>
    <n v="1"/>
    <x v="0"/>
    <x v="0"/>
  </r>
  <r>
    <x v="1"/>
    <x v="0"/>
    <x v="2"/>
    <x v="1"/>
    <x v="42"/>
    <n v="11999.4"/>
    <n v="19999"/>
    <n v="4591770.4000000004"/>
    <x v="2"/>
    <x v="53"/>
    <n v="2835418.2220000005"/>
    <n v="1526763.6580000003"/>
    <x v="8"/>
    <n v="2"/>
    <x v="8"/>
    <x v="0"/>
  </r>
  <r>
    <x v="0"/>
    <x v="1"/>
    <x v="2"/>
    <x v="1"/>
    <x v="43"/>
    <n v="11999.4"/>
    <n v="19999"/>
    <n v="2059897"/>
    <x v="3"/>
    <x v="54"/>
    <n v="1526383.6769999999"/>
    <n v="430518.473"/>
    <x v="14"/>
    <n v="5"/>
    <x v="11"/>
    <x v="0"/>
  </r>
  <r>
    <x v="0"/>
    <x v="2"/>
    <x v="3"/>
    <x v="1"/>
    <x v="44"/>
    <n v="19794"/>
    <n v="32990"/>
    <n v="2108061"/>
    <x v="4"/>
    <x v="55"/>
    <n v="1562073.2010000001"/>
    <n v="440584.74899999984"/>
    <x v="15"/>
    <n v="11"/>
    <x v="9"/>
    <x v="0"/>
  </r>
  <r>
    <x v="0"/>
    <x v="3"/>
    <x v="4"/>
    <x v="1"/>
    <x v="45"/>
    <n v="13938"/>
    <n v="23230"/>
    <n v="3080298"/>
    <x v="5"/>
    <x v="56"/>
    <n v="2282500.818"/>
    <n v="643782.28200000012"/>
    <x v="3"/>
    <n v="3"/>
    <x v="3"/>
    <x v="0"/>
  </r>
  <r>
    <x v="2"/>
    <x v="4"/>
    <x v="0"/>
    <x v="1"/>
    <x v="46"/>
    <n v="5579.4"/>
    <n v="9299"/>
    <n v="1727754.2000000002"/>
    <x v="6"/>
    <x v="57"/>
    <n v="984819.89400000009"/>
    <n v="656546.59600000014"/>
    <x v="8"/>
    <n v="2"/>
    <x v="8"/>
    <x v="0"/>
  </r>
  <r>
    <x v="0"/>
    <x v="5"/>
    <x v="0"/>
    <x v="1"/>
    <x v="47"/>
    <n v="5579.4"/>
    <n v="9299"/>
    <n v="1125179"/>
    <x v="7"/>
    <x v="58"/>
    <n v="833757.63900000008"/>
    <n v="235162.41099999996"/>
    <x v="3"/>
    <n v="3"/>
    <x v="3"/>
    <x v="0"/>
  </r>
  <r>
    <x v="0"/>
    <x v="6"/>
    <x v="0"/>
    <x v="1"/>
    <x v="48"/>
    <n v="5579.4"/>
    <n v="9299"/>
    <n v="2351717.1"/>
    <x v="8"/>
    <x v="59"/>
    <n v="1742622.3711000001"/>
    <n v="491508.87390000001"/>
    <x v="4"/>
    <n v="7"/>
    <x v="4"/>
    <x v="0"/>
  </r>
  <r>
    <x v="2"/>
    <x v="5"/>
    <x v="0"/>
    <x v="1"/>
    <x v="49"/>
    <n v="5579.4"/>
    <n v="9299"/>
    <n v="1343705.5"/>
    <x v="9"/>
    <x v="60"/>
    <n v="765912.13500000001"/>
    <n v="510608.09000000008"/>
    <x v="6"/>
    <n v="9"/>
    <x v="6"/>
    <x v="0"/>
  </r>
  <r>
    <x v="3"/>
    <x v="7"/>
    <x v="0"/>
    <x v="1"/>
    <x v="50"/>
    <n v="5579.4"/>
    <n v="9299"/>
    <n v="306867"/>
    <x v="10"/>
    <x v="61"/>
    <n v="227388.44700000001"/>
    <n v="64135.203000000009"/>
    <x v="9"/>
    <n v="9"/>
    <x v="6"/>
    <x v="1"/>
  </r>
  <r>
    <x v="2"/>
    <x v="4"/>
    <x v="0"/>
    <x v="1"/>
    <x v="51"/>
    <n v="5579.4"/>
    <n v="9299"/>
    <n v="2483762.9000000004"/>
    <x v="11"/>
    <x v="62"/>
    <n v="1415744.8530000001"/>
    <n v="943829.90200000023"/>
    <x v="6"/>
    <n v="9"/>
    <x v="6"/>
    <x v="0"/>
  </r>
  <r>
    <x v="2"/>
    <x v="8"/>
    <x v="0"/>
    <x v="1"/>
    <x v="52"/>
    <n v="5579.4"/>
    <n v="9299"/>
    <n v="712303.4"/>
    <x v="12"/>
    <x v="63"/>
    <n v="406012.93799999997"/>
    <n v="270675.29200000002"/>
    <x v="7"/>
    <n v="10"/>
    <x v="7"/>
    <x v="1"/>
  </r>
  <r>
    <x v="4"/>
    <x v="9"/>
    <x v="0"/>
    <x v="1"/>
    <x v="53"/>
    <n v="5579.4"/>
    <n v="9299"/>
    <n v="459370.60000000003"/>
    <x v="13"/>
    <x v="64"/>
    <n v="314209.49040000001"/>
    <n v="122192.5796"/>
    <x v="7"/>
    <n v="10"/>
    <x v="7"/>
    <x v="1"/>
  </r>
  <r>
    <x v="0"/>
    <x v="10"/>
    <x v="0"/>
    <x v="1"/>
    <x v="54"/>
    <n v="5579.4"/>
    <n v="9299"/>
    <n v="1299070.3"/>
    <x v="14"/>
    <x v="65"/>
    <n v="962611.09230000013"/>
    <n v="271505.69270000001"/>
    <x v="10"/>
    <n v="10"/>
    <x v="7"/>
    <x v="0"/>
  </r>
  <r>
    <x v="0"/>
    <x v="2"/>
    <x v="0"/>
    <x v="1"/>
    <x v="55"/>
    <n v="5579.4"/>
    <n v="9299"/>
    <n v="2003934.5"/>
    <x v="15"/>
    <x v="66"/>
    <n v="1484915.4645"/>
    <n v="418822.31049999991"/>
    <x v="2"/>
    <n v="12"/>
    <x v="2"/>
    <x v="0"/>
  </r>
  <r>
    <x v="1"/>
    <x v="11"/>
    <x v="1"/>
    <x v="1"/>
    <x v="56"/>
    <n v="8999.4"/>
    <n v="14999"/>
    <n v="3320778.6"/>
    <x v="16"/>
    <x v="67"/>
    <n v="2050580.7855"/>
    <n v="1104158.8844999999"/>
    <x v="3"/>
    <n v="3"/>
    <x v="3"/>
    <x v="0"/>
  </r>
  <r>
    <x v="4"/>
    <x v="9"/>
    <x v="1"/>
    <x v="1"/>
    <x v="57"/>
    <n v="8999.4"/>
    <n v="14999"/>
    <n v="3451269.9000000004"/>
    <x v="17"/>
    <x v="68"/>
    <n v="2360668.6115999999"/>
    <n v="918037.79340000032"/>
    <x v="13"/>
    <n v="4"/>
    <x v="10"/>
    <x v="0"/>
  </r>
  <r>
    <x v="0"/>
    <x v="1"/>
    <x v="1"/>
    <x v="1"/>
    <x v="58"/>
    <n v="8999.4"/>
    <n v="14999"/>
    <n v="2063112.4500000002"/>
    <x v="18"/>
    <x v="69"/>
    <n v="1528766.3254500001"/>
    <n v="431190.50205000001"/>
    <x v="4"/>
    <n v="7"/>
    <x v="4"/>
    <x v="0"/>
  </r>
  <r>
    <x v="0"/>
    <x v="12"/>
    <x v="1"/>
    <x v="1"/>
    <x v="59"/>
    <n v="8999.4"/>
    <n v="14999"/>
    <n v="2744817"/>
    <x v="19"/>
    <x v="70"/>
    <n v="2033909.3969999999"/>
    <n v="573666.75300000003"/>
    <x v="5"/>
    <n v="8"/>
    <x v="5"/>
    <x v="0"/>
  </r>
  <r>
    <x v="4"/>
    <x v="0"/>
    <x v="1"/>
    <x v="1"/>
    <x v="60"/>
    <n v="8999.4"/>
    <n v="14999"/>
    <n v="3746750.2"/>
    <x v="20"/>
    <x v="71"/>
    <n v="2562777.1368"/>
    <n v="996635.55320000043"/>
    <x v="9"/>
    <n v="9"/>
    <x v="6"/>
    <x v="1"/>
  </r>
  <r>
    <x v="3"/>
    <x v="1"/>
    <x v="1"/>
    <x v="1"/>
    <x v="61"/>
    <n v="8999.4"/>
    <n v="14999"/>
    <n v="994433.7"/>
    <x v="21"/>
    <x v="72"/>
    <n v="736875.3716999999"/>
    <n v="207836.6433"/>
    <x v="7"/>
    <n v="10"/>
    <x v="7"/>
    <x v="1"/>
  </r>
  <r>
    <x v="1"/>
    <x v="2"/>
    <x v="2"/>
    <x v="1"/>
    <x v="62"/>
    <n v="11999.4"/>
    <n v="19999"/>
    <n v="3027848.6"/>
    <x v="22"/>
    <x v="73"/>
    <n v="1869696.5105000001"/>
    <n v="1006759.6594999998"/>
    <x v="8"/>
    <n v="2"/>
    <x v="8"/>
    <x v="0"/>
  </r>
  <r>
    <x v="0"/>
    <x v="3"/>
    <x v="2"/>
    <x v="1"/>
    <x v="63"/>
    <n v="11999.4"/>
    <n v="19999"/>
    <n v="8984550.75"/>
    <x v="23"/>
    <x v="74"/>
    <n v="6657552.1057500001"/>
    <n v="1877771.1067500003"/>
    <x v="13"/>
    <n v="4"/>
    <x v="10"/>
    <x v="0"/>
  </r>
  <r>
    <x v="3"/>
    <x v="4"/>
    <x v="2"/>
    <x v="1"/>
    <x v="64"/>
    <n v="11999.4"/>
    <n v="19999"/>
    <n v="1453927.3"/>
    <x v="24"/>
    <x v="75"/>
    <n v="1077360.1293000001"/>
    <n v="303870.80569999991"/>
    <x v="1"/>
    <n v="6"/>
    <x v="1"/>
    <x v="0"/>
  </r>
  <r>
    <x v="3"/>
    <x v="5"/>
    <x v="2"/>
    <x v="1"/>
    <x v="65"/>
    <n v="11999.4"/>
    <n v="19999"/>
    <n v="1573921.3"/>
    <x v="25"/>
    <x v="76"/>
    <n v="1166275.6833000001"/>
    <n v="328949.55169999995"/>
    <x v="1"/>
    <n v="6"/>
    <x v="1"/>
    <x v="0"/>
  </r>
  <r>
    <x v="3"/>
    <x v="6"/>
    <x v="2"/>
    <x v="1"/>
    <x v="66"/>
    <n v="11999.4"/>
    <n v="19999"/>
    <n v="3645817.7"/>
    <x v="26"/>
    <x v="77"/>
    <n v="2701550.9157000002"/>
    <n v="761975.89930000016"/>
    <x v="4"/>
    <n v="7"/>
    <x v="4"/>
    <x v="0"/>
  </r>
  <r>
    <x v="1"/>
    <x v="5"/>
    <x v="2"/>
    <x v="1"/>
    <x v="67"/>
    <n v="11999.4"/>
    <n v="19999"/>
    <n v="1493925.3"/>
    <x v="27"/>
    <x v="78"/>
    <n v="922498.8727500001"/>
    <n v="496730.16225000005"/>
    <x v="6"/>
    <n v="9"/>
    <x v="6"/>
    <x v="0"/>
  </r>
  <r>
    <x v="2"/>
    <x v="7"/>
    <x v="2"/>
    <x v="1"/>
    <x v="52"/>
    <n v="11999.4"/>
    <n v="19999"/>
    <n v="1531923.4000000001"/>
    <x v="28"/>
    <x v="79"/>
    <n v="873196.33800000011"/>
    <n v="582130.89200000011"/>
    <x v="7"/>
    <n v="10"/>
    <x v="7"/>
    <x v="1"/>
  </r>
  <r>
    <x v="4"/>
    <x v="4"/>
    <x v="2"/>
    <x v="1"/>
    <x v="68"/>
    <n v="11999.4"/>
    <n v="19999"/>
    <n v="5809709.5"/>
    <x v="29"/>
    <x v="80"/>
    <n v="3973841.298"/>
    <n v="1545382.7270000004"/>
    <x v="15"/>
    <n v="11"/>
    <x v="9"/>
    <x v="0"/>
  </r>
  <r>
    <x v="0"/>
    <x v="8"/>
    <x v="2"/>
    <x v="1"/>
    <x v="55"/>
    <n v="11999.4"/>
    <n v="19999"/>
    <n v="4309784.5"/>
    <x v="30"/>
    <x v="81"/>
    <n v="3193550.3144999999"/>
    <n v="900744.96050000004"/>
    <x v="2"/>
    <n v="12"/>
    <x v="2"/>
    <x v="0"/>
  </r>
  <r>
    <x v="0"/>
    <x v="9"/>
    <x v="3"/>
    <x v="1"/>
    <x v="69"/>
    <n v="19794"/>
    <n v="32990"/>
    <n v="12747336.000000002"/>
    <x v="31"/>
    <x v="82"/>
    <n v="9445775.9760000017"/>
    <n v="2664193.2239999995"/>
    <x v="13"/>
    <n v="4"/>
    <x v="10"/>
    <x v="0"/>
  </r>
  <r>
    <x v="0"/>
    <x v="10"/>
    <x v="3"/>
    <x v="1"/>
    <x v="70"/>
    <n v="19794"/>
    <n v="32990"/>
    <n v="1194238"/>
    <x v="32"/>
    <x v="83"/>
    <n v="884930.35800000012"/>
    <n v="249595.74199999997"/>
    <x v="14"/>
    <n v="5"/>
    <x v="11"/>
    <x v="0"/>
  </r>
  <r>
    <x v="3"/>
    <x v="2"/>
    <x v="3"/>
    <x v="1"/>
    <x v="71"/>
    <n v="19794"/>
    <n v="32990"/>
    <n v="3044977.0000000005"/>
    <x v="33"/>
    <x v="84"/>
    <n v="2256327.9570000004"/>
    <n v="636400.19299999997"/>
    <x v="5"/>
    <n v="8"/>
    <x v="5"/>
    <x v="0"/>
  </r>
  <r>
    <x v="3"/>
    <x v="11"/>
    <x v="3"/>
    <x v="1"/>
    <x v="61"/>
    <n v="19794"/>
    <n v="32990"/>
    <n v="2187237"/>
    <x v="34"/>
    <x v="85"/>
    <n v="1620742.6170000001"/>
    <n v="457132.53299999982"/>
    <x v="7"/>
    <n v="10"/>
    <x v="7"/>
    <x v="1"/>
  </r>
  <r>
    <x v="0"/>
    <x v="9"/>
    <x v="3"/>
    <x v="1"/>
    <x v="72"/>
    <n v="19794"/>
    <n v="32990"/>
    <n v="6901508.0000000009"/>
    <x v="35"/>
    <x v="86"/>
    <n v="5114017.4280000003"/>
    <n v="1442415.1720000003"/>
    <x v="11"/>
    <n v="11"/>
    <x v="9"/>
    <x v="1"/>
  </r>
  <r>
    <x v="0"/>
    <x v="1"/>
    <x v="4"/>
    <x v="1"/>
    <x v="73"/>
    <n v="13938"/>
    <n v="23230"/>
    <n v="610949"/>
    <x v="36"/>
    <x v="87"/>
    <n v="452713.20900000003"/>
    <n v="127688.34100000001"/>
    <x v="3"/>
    <n v="3"/>
    <x v="3"/>
    <x v="0"/>
  </r>
  <r>
    <x v="0"/>
    <x v="12"/>
    <x v="4"/>
    <x v="1"/>
    <x v="74"/>
    <n v="13938"/>
    <n v="23230"/>
    <n v="2191750.5"/>
    <x v="37"/>
    <x v="88"/>
    <n v="1624087.1205000002"/>
    <n v="458075.8544999999"/>
    <x v="13"/>
    <n v="4"/>
    <x v="10"/>
    <x v="0"/>
  </r>
  <r>
    <x v="3"/>
    <x v="0"/>
    <x v="4"/>
    <x v="1"/>
    <x v="64"/>
    <n v="13938"/>
    <n v="23230"/>
    <n v="1688821"/>
    <x v="38"/>
    <x v="89"/>
    <n v="1251416.361"/>
    <n v="352963.58899999992"/>
    <x v="1"/>
    <n v="6"/>
    <x v="1"/>
    <x v="0"/>
  </r>
  <r>
    <x v="3"/>
    <x v="1"/>
    <x v="4"/>
    <x v="1"/>
    <x v="65"/>
    <n v="13938"/>
    <n v="23230"/>
    <n v="1828201"/>
    <x v="39"/>
    <x v="90"/>
    <n v="1354696.9410000001"/>
    <n v="382094.00899999985"/>
    <x v="1"/>
    <n v="6"/>
    <x v="1"/>
    <x v="0"/>
  </r>
  <r>
    <x v="4"/>
    <x v="2"/>
    <x v="4"/>
    <x v="1"/>
    <x v="75"/>
    <n v="13938"/>
    <n v="23230"/>
    <n v="2290478"/>
    <x v="40"/>
    <x v="91"/>
    <n v="1566686.952"/>
    <n v="609267.14800000004"/>
    <x v="6"/>
    <n v="9"/>
    <x v="6"/>
    <x v="0"/>
  </r>
  <r>
    <x v="4"/>
    <x v="3"/>
    <x v="4"/>
    <x v="1"/>
    <x v="53"/>
    <n v="13938"/>
    <n v="23230"/>
    <n v="1147562.0000000002"/>
    <x v="41"/>
    <x v="92"/>
    <n v="784932.40800000005"/>
    <n v="305251.49200000009"/>
    <x v="7"/>
    <n v="10"/>
    <x v="7"/>
    <x v="1"/>
  </r>
  <r>
    <x v="0"/>
    <x v="4"/>
    <x v="4"/>
    <x v="1"/>
    <x v="54"/>
    <n v="13938"/>
    <n v="23230"/>
    <n v="3245231.0000000005"/>
    <x v="42"/>
    <x v="93"/>
    <n v="2404716.1710000001"/>
    <n v="678253.2790000001"/>
    <x v="10"/>
    <n v="10"/>
    <x v="7"/>
    <x v="0"/>
  </r>
  <r>
    <x v="3"/>
    <x v="5"/>
    <x v="4"/>
    <x v="1"/>
    <x v="76"/>
    <n v="13938"/>
    <n v="23230"/>
    <n v="4051312"/>
    <x v="43"/>
    <x v="94"/>
    <n v="3002022.1919999998"/>
    <n v="846724.2080000001"/>
    <x v="15"/>
    <n v="11"/>
    <x v="9"/>
    <x v="0"/>
  </r>
  <r>
    <x v="2"/>
    <x v="6"/>
    <x v="5"/>
    <x v="1"/>
    <x v="77"/>
    <n v="11999.4"/>
    <n v="19999"/>
    <n v="3977801.1"/>
    <x v="44"/>
    <x v="95"/>
    <n v="2267346.6269999999"/>
    <n v="1511564.4180000001"/>
    <x v="9"/>
    <n v="9"/>
    <x v="6"/>
    <x v="1"/>
  </r>
  <r>
    <x v="1"/>
    <x v="5"/>
    <x v="5"/>
    <x v="1"/>
    <x v="78"/>
    <n v="11999.4"/>
    <n v="19999"/>
    <n v="641967.9"/>
    <x v="45"/>
    <x v="96"/>
    <n v="396415.17825"/>
    <n v="213454.32675000001"/>
    <x v="11"/>
    <n v="11"/>
    <x v="9"/>
    <x v="1"/>
  </r>
  <r>
    <x v="3"/>
    <x v="7"/>
    <x v="0"/>
    <x v="1"/>
    <x v="79"/>
    <n v="5579.4"/>
    <n v="9299"/>
    <n v="690450.75"/>
    <x v="46"/>
    <x v="97"/>
    <n v="511624.00575000001"/>
    <n v="144304.20675000001"/>
    <x v="13"/>
    <n v="4"/>
    <x v="10"/>
    <x v="0"/>
  </r>
  <r>
    <x v="2"/>
    <x v="4"/>
    <x v="0"/>
    <x v="1"/>
    <x v="80"/>
    <n v="5579.4"/>
    <n v="9299"/>
    <n v="1204220.5"/>
    <x v="47"/>
    <x v="98"/>
    <n v="686405.68500000006"/>
    <n v="457603.79000000004"/>
    <x v="10"/>
    <n v="10"/>
    <x v="7"/>
    <x v="0"/>
  </r>
  <r>
    <x v="4"/>
    <x v="8"/>
    <x v="0"/>
    <x v="1"/>
    <x v="81"/>
    <n v="5579.4"/>
    <n v="9299"/>
    <n v="198998.6"/>
    <x v="48"/>
    <x v="99"/>
    <n v="136115.04240000001"/>
    <n v="52933.627600000007"/>
    <x v="7"/>
    <n v="10"/>
    <x v="7"/>
    <x v="1"/>
  </r>
  <r>
    <x v="0"/>
    <x v="9"/>
    <x v="0"/>
    <x v="1"/>
    <x v="82"/>
    <n v="5579.4"/>
    <n v="9299"/>
    <n v="1994635.5"/>
    <x v="49"/>
    <x v="100"/>
    <n v="1478024.9055000001"/>
    <n v="416878.81949999998"/>
    <x v="11"/>
    <n v="11"/>
    <x v="9"/>
    <x v="1"/>
  </r>
  <r>
    <x v="0"/>
    <x v="10"/>
    <x v="0"/>
    <x v="1"/>
    <x v="83"/>
    <n v="5579.4"/>
    <n v="9299"/>
    <n v="2652074.7999999998"/>
    <x v="50"/>
    <x v="101"/>
    <n v="1965187.4267999998"/>
    <n v="554283.63319999981"/>
    <x v="2"/>
    <n v="12"/>
    <x v="2"/>
    <x v="0"/>
  </r>
  <r>
    <x v="2"/>
    <x v="2"/>
    <x v="1"/>
    <x v="1"/>
    <x v="84"/>
    <n v="8999.4"/>
    <n v="14999"/>
    <n v="1712885.8"/>
    <x v="51"/>
    <x v="102"/>
    <n v="976344.90599999996"/>
    <n v="650896.60400000005"/>
    <x v="1"/>
    <n v="6"/>
    <x v="1"/>
    <x v="0"/>
  </r>
  <r>
    <x v="0"/>
    <x v="11"/>
    <x v="1"/>
    <x v="1"/>
    <x v="85"/>
    <n v="8999.4"/>
    <n v="14999"/>
    <n v="2348843.4000000004"/>
    <x v="52"/>
    <x v="103"/>
    <n v="1740492.9594000005"/>
    <n v="490908.27059999993"/>
    <x v="10"/>
    <n v="10"/>
    <x v="7"/>
    <x v="0"/>
  </r>
  <r>
    <x v="2"/>
    <x v="9"/>
    <x v="1"/>
    <x v="1"/>
    <x v="86"/>
    <n v="8999.4"/>
    <n v="14999"/>
    <n v="1034931"/>
    <x v="53"/>
    <x v="104"/>
    <n v="589910.66999999993"/>
    <n v="393273.78"/>
    <x v="15"/>
    <n v="11"/>
    <x v="9"/>
    <x v="0"/>
  </r>
  <r>
    <x v="3"/>
    <x v="1"/>
    <x v="1"/>
    <x v="1"/>
    <x v="87"/>
    <n v="8999.4"/>
    <n v="14999"/>
    <n v="2489834"/>
    <x v="54"/>
    <x v="105"/>
    <n v="1844966.9939999999"/>
    <n v="520375.30599999987"/>
    <x v="11"/>
    <n v="11"/>
    <x v="9"/>
    <x v="1"/>
  </r>
  <r>
    <x v="1"/>
    <x v="12"/>
    <x v="2"/>
    <x v="1"/>
    <x v="88"/>
    <n v="11999.4"/>
    <n v="19999"/>
    <n v="4725763.7"/>
    <x v="55"/>
    <x v="106"/>
    <n v="2918159.0847500004"/>
    <n v="1571316.4302500002"/>
    <x v="8"/>
    <n v="2"/>
    <x v="8"/>
    <x v="0"/>
  </r>
  <r>
    <x v="4"/>
    <x v="0"/>
    <x v="2"/>
    <x v="1"/>
    <x v="89"/>
    <n v="11999.4"/>
    <n v="19999"/>
    <n v="1835908.2000000002"/>
    <x v="56"/>
    <x v="107"/>
    <n v="1255761.2088000001"/>
    <n v="488351.58120000013"/>
    <x v="14"/>
    <n v="5"/>
    <x v="11"/>
    <x v="0"/>
  </r>
  <r>
    <x v="4"/>
    <x v="1"/>
    <x v="2"/>
    <x v="1"/>
    <x v="90"/>
    <n v="11999.4"/>
    <n v="19999"/>
    <n v="3455827.2"/>
    <x v="57"/>
    <x v="108"/>
    <n v="2363785.8048"/>
    <n v="919250.03520000027"/>
    <x v="14"/>
    <n v="5"/>
    <x v="11"/>
    <x v="0"/>
  </r>
  <r>
    <x v="2"/>
    <x v="2"/>
    <x v="2"/>
    <x v="1"/>
    <x v="84"/>
    <n v="11999.4"/>
    <n v="19999"/>
    <n v="2283885.8000000003"/>
    <x v="58"/>
    <x v="109"/>
    <n v="1301814.9060000002"/>
    <n v="867876.60400000005"/>
    <x v="1"/>
    <n v="6"/>
    <x v="1"/>
    <x v="0"/>
  </r>
  <r>
    <x v="3"/>
    <x v="3"/>
    <x v="2"/>
    <x v="1"/>
    <x v="91"/>
    <n v="11999.4"/>
    <n v="19999"/>
    <n v="1323933.8"/>
    <x v="59"/>
    <x v="110"/>
    <n v="981034.9458000001"/>
    <n v="276702.1642"/>
    <x v="1"/>
    <n v="6"/>
    <x v="1"/>
    <x v="0"/>
  </r>
  <r>
    <x v="2"/>
    <x v="4"/>
    <x v="2"/>
    <x v="1"/>
    <x v="80"/>
    <n v="11999.4"/>
    <n v="19999"/>
    <n v="2589870.5"/>
    <x v="60"/>
    <x v="111"/>
    <n v="1476226.1850000001"/>
    <n v="984150.79"/>
    <x v="10"/>
    <n v="10"/>
    <x v="7"/>
    <x v="0"/>
  </r>
  <r>
    <x v="3"/>
    <x v="5"/>
    <x v="2"/>
    <x v="1"/>
    <x v="92"/>
    <n v="11999.4"/>
    <n v="19999"/>
    <n v="1617919.1"/>
    <x v="61"/>
    <x v="112"/>
    <n v="1198878.0531000001"/>
    <n v="338145.09189999988"/>
    <x v="7"/>
    <n v="10"/>
    <x v="7"/>
    <x v="1"/>
  </r>
  <r>
    <x v="3"/>
    <x v="6"/>
    <x v="2"/>
    <x v="1"/>
    <x v="82"/>
    <n v="11999.4"/>
    <n v="19999"/>
    <n v="4289785.5"/>
    <x v="62"/>
    <x v="113"/>
    <n v="3178731.0555000002"/>
    <n v="896565.16949999984"/>
    <x v="7"/>
    <n v="10"/>
    <x v="7"/>
    <x v="1"/>
  </r>
  <r>
    <x v="2"/>
    <x v="5"/>
    <x v="2"/>
    <x v="1"/>
    <x v="93"/>
    <n v="11999.4"/>
    <n v="19999"/>
    <n v="3569821.5"/>
    <x v="63"/>
    <x v="114"/>
    <n v="2034798.2549999999"/>
    <n v="1356532.17"/>
    <x v="11"/>
    <n v="11"/>
    <x v="9"/>
    <x v="1"/>
  </r>
  <r>
    <x v="4"/>
    <x v="7"/>
    <x v="2"/>
    <x v="1"/>
    <x v="94"/>
    <n v="11999.4"/>
    <n v="19999"/>
    <n v="3831808.4000000004"/>
    <x v="64"/>
    <x v="115"/>
    <n v="2620956.9456000002"/>
    <n v="1019261.0344000002"/>
    <x v="2"/>
    <n v="12"/>
    <x v="2"/>
    <x v="0"/>
  </r>
  <r>
    <x v="0"/>
    <x v="4"/>
    <x v="2"/>
    <x v="1"/>
    <x v="83"/>
    <n v="11999.4"/>
    <n v="19999"/>
    <n v="5703714.7999999998"/>
    <x v="65"/>
    <x v="116"/>
    <n v="4226452.6667999998"/>
    <n v="1192076.3931999998"/>
    <x v="2"/>
    <n v="12"/>
    <x v="2"/>
    <x v="0"/>
  </r>
  <r>
    <x v="3"/>
    <x v="8"/>
    <x v="2"/>
    <x v="1"/>
    <x v="95"/>
    <n v="11999.4"/>
    <n v="19999"/>
    <n v="5457727.1000000006"/>
    <x v="66"/>
    <x v="117"/>
    <n v="4044175.7811000003"/>
    <n v="1140664.9638999999"/>
    <x v="2"/>
    <n v="12"/>
    <x v="2"/>
    <x v="0"/>
  </r>
  <r>
    <x v="1"/>
    <x v="9"/>
    <x v="2"/>
    <x v="1"/>
    <x v="96"/>
    <n v="11999.4"/>
    <n v="19999"/>
    <n v="3849807.5"/>
    <x v="67"/>
    <x v="118"/>
    <n v="2377256.1312500001"/>
    <n v="1280060.9937499999"/>
    <x v="12"/>
    <n v="12"/>
    <x v="2"/>
    <x v="1"/>
  </r>
  <r>
    <x v="0"/>
    <x v="10"/>
    <x v="2"/>
    <x v="1"/>
    <x v="97"/>
    <n v="11999.4"/>
    <n v="19999"/>
    <n v="4025798.7"/>
    <x v="68"/>
    <x v="119"/>
    <n v="2983116.8367000003"/>
    <n v="841391.9282999998"/>
    <x v="12"/>
    <n v="12"/>
    <x v="2"/>
    <x v="1"/>
  </r>
  <r>
    <x v="2"/>
    <x v="2"/>
    <x v="2"/>
    <x v="1"/>
    <x v="98"/>
    <n v="11999.4"/>
    <n v="19999"/>
    <n v="2109894.5"/>
    <x v="69"/>
    <x v="120"/>
    <n v="1202639.865"/>
    <n v="801759.90999999992"/>
    <x v="2"/>
    <n v="12"/>
    <x v="2"/>
    <x v="0"/>
  </r>
  <r>
    <x v="2"/>
    <x v="11"/>
    <x v="2"/>
    <x v="1"/>
    <x v="99"/>
    <n v="11999.4"/>
    <n v="19999"/>
    <n v="2167891.6"/>
    <x v="70"/>
    <x v="121"/>
    <n v="1235698.2120000001"/>
    <n v="823798.80799999996"/>
    <x v="2"/>
    <n v="12"/>
    <x v="2"/>
    <x v="0"/>
  </r>
  <r>
    <x v="0"/>
    <x v="9"/>
    <x v="3"/>
    <x v="1"/>
    <x v="85"/>
    <n v="19794"/>
    <n v="32990"/>
    <n v="5166234.0000000009"/>
    <x v="71"/>
    <x v="122"/>
    <n v="3828179.3940000008"/>
    <n v="1079742.906"/>
    <x v="10"/>
    <n v="10"/>
    <x v="7"/>
    <x v="0"/>
  </r>
  <r>
    <x v="0"/>
    <x v="1"/>
    <x v="3"/>
    <x v="1"/>
    <x v="100"/>
    <n v="19794"/>
    <n v="32990"/>
    <n v="9784834"/>
    <x v="72"/>
    <x v="123"/>
    <n v="7250561.9940000009"/>
    <n v="2045030.3059999999"/>
    <x v="7"/>
    <n v="10"/>
    <x v="7"/>
    <x v="1"/>
  </r>
  <r>
    <x v="0"/>
    <x v="12"/>
    <x v="3"/>
    <x v="1"/>
    <x v="101"/>
    <n v="19794"/>
    <n v="32990"/>
    <n v="9491223"/>
    <x v="73"/>
    <x v="124"/>
    <n v="7032996.2429999998"/>
    <n v="1983665.6069999998"/>
    <x v="10"/>
    <n v="10"/>
    <x v="7"/>
    <x v="0"/>
  </r>
  <r>
    <x v="3"/>
    <x v="0"/>
    <x v="3"/>
    <x v="1"/>
    <x v="92"/>
    <n v="19794"/>
    <n v="32990"/>
    <n v="2668891"/>
    <x v="74"/>
    <x v="125"/>
    <n v="1977648.2310000001"/>
    <n v="557798.21900000004"/>
    <x v="7"/>
    <n v="10"/>
    <x v="7"/>
    <x v="1"/>
  </r>
  <r>
    <x v="3"/>
    <x v="1"/>
    <x v="3"/>
    <x v="1"/>
    <x v="82"/>
    <n v="19794"/>
    <n v="32990"/>
    <n v="7076355"/>
    <x v="75"/>
    <x v="126"/>
    <n v="5243579.0550000006"/>
    <n v="1478958.1949999994"/>
    <x v="7"/>
    <n v="10"/>
    <x v="7"/>
    <x v="1"/>
  </r>
  <r>
    <x v="2"/>
    <x v="2"/>
    <x v="3"/>
    <x v="1"/>
    <x v="98"/>
    <n v="19794"/>
    <n v="32990"/>
    <n v="3480445"/>
    <x v="76"/>
    <x v="127"/>
    <n v="1983853.65"/>
    <n v="1322569.1000000001"/>
    <x v="2"/>
    <n v="12"/>
    <x v="2"/>
    <x v="0"/>
  </r>
  <r>
    <x v="0"/>
    <x v="3"/>
    <x v="3"/>
    <x v="1"/>
    <x v="102"/>
    <n v="19794"/>
    <n v="32990"/>
    <n v="1794656.0000000002"/>
    <x v="77"/>
    <x v="128"/>
    <n v="1329840.0960000001"/>
    <n v="375083.10400000005"/>
    <x v="12"/>
    <n v="12"/>
    <x v="2"/>
    <x v="1"/>
  </r>
  <r>
    <x v="2"/>
    <x v="4"/>
    <x v="3"/>
    <x v="1"/>
    <x v="99"/>
    <n v="19794"/>
    <n v="32990"/>
    <n v="3576116"/>
    <x v="78"/>
    <x v="129"/>
    <n v="2038386.12"/>
    <n v="1358924.08"/>
    <x v="2"/>
    <n v="12"/>
    <x v="2"/>
    <x v="0"/>
  </r>
  <r>
    <x v="3"/>
    <x v="5"/>
    <x v="4"/>
    <x v="1"/>
    <x v="91"/>
    <n v="13938"/>
    <n v="23230"/>
    <n v="1537826"/>
    <x v="79"/>
    <x v="130"/>
    <n v="1139529.0660000001"/>
    <n v="321405.63399999985"/>
    <x v="1"/>
    <n v="6"/>
    <x v="1"/>
    <x v="0"/>
  </r>
  <r>
    <x v="4"/>
    <x v="6"/>
    <x v="4"/>
    <x v="1"/>
    <x v="81"/>
    <n v="13938"/>
    <n v="23230"/>
    <n v="497122.00000000006"/>
    <x v="80"/>
    <x v="131"/>
    <n v="340031.44800000003"/>
    <n v="132234.45199999999"/>
    <x v="7"/>
    <n v="10"/>
    <x v="7"/>
    <x v="1"/>
  </r>
  <r>
    <x v="0"/>
    <x v="5"/>
    <x v="4"/>
    <x v="1"/>
    <x v="101"/>
    <n v="13938"/>
    <n v="23230"/>
    <n v="6683271"/>
    <x v="81"/>
    <x v="132"/>
    <n v="4952303.8110000007"/>
    <n v="1396803.6389999995"/>
    <x v="10"/>
    <n v="10"/>
    <x v="7"/>
    <x v="0"/>
  </r>
  <r>
    <x v="3"/>
    <x v="7"/>
    <x v="4"/>
    <x v="1"/>
    <x v="95"/>
    <n v="13938"/>
    <n v="23230"/>
    <n v="6339467.0000000009"/>
    <x v="82"/>
    <x v="133"/>
    <n v="4697545.0470000003"/>
    <n v="1324948.6030000001"/>
    <x v="2"/>
    <n v="12"/>
    <x v="2"/>
    <x v="0"/>
  </r>
  <r>
    <x v="0"/>
    <x v="4"/>
    <x v="4"/>
    <x v="1"/>
    <x v="103"/>
    <n v="13938"/>
    <n v="23230"/>
    <n v="617918"/>
    <x v="83"/>
    <x v="134"/>
    <n v="457877.23800000001"/>
    <n v="129144.86199999996"/>
    <x v="12"/>
    <n v="12"/>
    <x v="2"/>
    <x v="1"/>
  </r>
  <r>
    <x v="0"/>
    <x v="8"/>
    <x v="4"/>
    <x v="1"/>
    <x v="104"/>
    <n v="13938"/>
    <n v="23230"/>
    <n v="4506620"/>
    <x v="84"/>
    <x v="135"/>
    <n v="3339405.42"/>
    <n v="941883.58000000007"/>
    <x v="12"/>
    <n v="12"/>
    <x v="2"/>
    <x v="1"/>
  </r>
  <r>
    <x v="4"/>
    <x v="9"/>
    <x v="5"/>
    <x v="1"/>
    <x v="105"/>
    <n v="11999.4"/>
    <n v="19999"/>
    <n v="517974.10000000003"/>
    <x v="85"/>
    <x v="136"/>
    <n v="354294.2844"/>
    <n v="137781.11060000001"/>
    <x v="3"/>
    <n v="3"/>
    <x v="3"/>
    <x v="0"/>
  </r>
  <r>
    <x v="4"/>
    <x v="10"/>
    <x v="5"/>
    <x v="1"/>
    <x v="106"/>
    <n v="11999.4"/>
    <n v="19999"/>
    <n v="2201889.9000000004"/>
    <x v="86"/>
    <x v="137"/>
    <n v="1506092.6916"/>
    <n v="585702.71340000024"/>
    <x v="3"/>
    <n v="3"/>
    <x v="3"/>
    <x v="0"/>
  </r>
  <r>
    <x v="3"/>
    <x v="2"/>
    <x v="5"/>
    <x v="1"/>
    <x v="107"/>
    <n v="11999.4"/>
    <n v="19999"/>
    <n v="4551772.4000000004"/>
    <x v="87"/>
    <x v="138"/>
    <n v="3372863.3484000005"/>
    <n v="951320.43159999978"/>
    <x v="14"/>
    <n v="5"/>
    <x v="11"/>
    <x v="0"/>
  </r>
  <r>
    <x v="0"/>
    <x v="11"/>
    <x v="5"/>
    <x v="1"/>
    <x v="100"/>
    <n v="11999.4"/>
    <n v="19999"/>
    <n v="5931703.4000000004"/>
    <x v="88"/>
    <x v="139"/>
    <n v="4395392.2194000008"/>
    <n v="1239726.0105999997"/>
    <x v="7"/>
    <n v="10"/>
    <x v="7"/>
    <x v="1"/>
  </r>
  <r>
    <x v="0"/>
    <x v="9"/>
    <x v="5"/>
    <x v="1"/>
    <x v="108"/>
    <n v="11999.4"/>
    <n v="19999"/>
    <n v="2471876.4000000004"/>
    <x v="89"/>
    <x v="140"/>
    <n v="1831660.4124000005"/>
    <n v="516622.16760000004"/>
    <x v="15"/>
    <n v="11"/>
    <x v="9"/>
    <x v="0"/>
  </r>
  <r>
    <x v="0"/>
    <x v="1"/>
    <x v="5"/>
    <x v="1"/>
    <x v="109"/>
    <n v="11999.4"/>
    <n v="19999"/>
    <n v="1881905.9000000001"/>
    <x v="90"/>
    <x v="141"/>
    <n v="1394492.2719000003"/>
    <n v="393318.33309999993"/>
    <x v="15"/>
    <n v="11"/>
    <x v="9"/>
    <x v="0"/>
  </r>
  <r>
    <x v="4"/>
    <x v="12"/>
    <x v="5"/>
    <x v="1"/>
    <x v="94"/>
    <n v="11999.4"/>
    <n v="19999"/>
    <n v="3831808.4000000004"/>
    <x v="64"/>
    <x v="115"/>
    <n v="2620956.9456000002"/>
    <n v="1019261.0344000002"/>
    <x v="2"/>
    <n v="12"/>
    <x v="2"/>
    <x v="0"/>
  </r>
  <r>
    <x v="3"/>
    <x v="0"/>
    <x v="0"/>
    <x v="1"/>
    <x v="110"/>
    <n v="5579.4"/>
    <n v="9299"/>
    <n v="3946030.6500000004"/>
    <x v="91"/>
    <x v="142"/>
    <n v="2924008.7116500004"/>
    <n v="824720.40584999975"/>
    <x v="13"/>
    <n v="4"/>
    <x v="10"/>
    <x v="0"/>
  </r>
  <r>
    <x v="0"/>
    <x v="1"/>
    <x v="0"/>
    <x v="1"/>
    <x v="111"/>
    <n v="5579.4"/>
    <n v="9299"/>
    <n v="2399142"/>
    <x v="92"/>
    <x v="143"/>
    <n v="1777764.2220000001"/>
    <n v="501420.67799999984"/>
    <x v="13"/>
    <n v="4"/>
    <x v="10"/>
    <x v="0"/>
  </r>
  <r>
    <x v="4"/>
    <x v="2"/>
    <x v="0"/>
    <x v="1"/>
    <x v="112"/>
    <n v="5579.4"/>
    <n v="9299"/>
    <n v="640701.10000000009"/>
    <x v="93"/>
    <x v="144"/>
    <n v="438239.55239999999"/>
    <n v="170426.49260000006"/>
    <x v="1"/>
    <n v="6"/>
    <x v="1"/>
    <x v="0"/>
  </r>
  <r>
    <x v="2"/>
    <x v="3"/>
    <x v="0"/>
    <x v="1"/>
    <x v="113"/>
    <n v="5579.4"/>
    <n v="9299"/>
    <n v="1810515.3"/>
    <x v="94"/>
    <x v="145"/>
    <n v="1031993.721"/>
    <n v="687995.81400000013"/>
    <x v="6"/>
    <n v="9"/>
    <x v="6"/>
    <x v="0"/>
  </r>
  <r>
    <x v="2"/>
    <x v="4"/>
    <x v="0"/>
    <x v="1"/>
    <x v="114"/>
    <n v="5579.4"/>
    <n v="9299"/>
    <n v="844349.20000000007"/>
    <x v="95"/>
    <x v="146"/>
    <n v="481279.04400000005"/>
    <n v="320852.69600000005"/>
    <x v="12"/>
    <n v="12"/>
    <x v="2"/>
    <x v="1"/>
  </r>
  <r>
    <x v="0"/>
    <x v="5"/>
    <x v="1"/>
    <x v="1"/>
    <x v="115"/>
    <n v="8999.4"/>
    <n v="14999"/>
    <n v="2936804.2"/>
    <x v="96"/>
    <x v="147"/>
    <n v="2176171.9122000001"/>
    <n v="613792.07780000009"/>
    <x v="8"/>
    <n v="2"/>
    <x v="8"/>
    <x v="0"/>
  </r>
  <r>
    <x v="2"/>
    <x v="6"/>
    <x v="1"/>
    <x v="1"/>
    <x v="116"/>
    <n v="8999.4"/>
    <n v="14999"/>
    <n v="2851309.9000000004"/>
    <x v="97"/>
    <x v="148"/>
    <n v="1625246.6430000002"/>
    <n v="1083497.7620000001"/>
    <x v="1"/>
    <n v="6"/>
    <x v="1"/>
    <x v="0"/>
  </r>
  <r>
    <x v="0"/>
    <x v="5"/>
    <x v="1"/>
    <x v="1"/>
    <x v="102"/>
    <n v="8999.4"/>
    <n v="14999"/>
    <n v="815945.60000000009"/>
    <x v="98"/>
    <x v="149"/>
    <n v="604615.68960000004"/>
    <n v="170532.63040000002"/>
    <x v="6"/>
    <n v="9"/>
    <x v="6"/>
    <x v="0"/>
  </r>
  <r>
    <x v="0"/>
    <x v="7"/>
    <x v="1"/>
    <x v="1"/>
    <x v="117"/>
    <n v="8999.4"/>
    <n v="14999"/>
    <n v="2695320.3000000003"/>
    <x v="99"/>
    <x v="150"/>
    <n v="1997232.3423000001"/>
    <n v="563321.94270000001"/>
    <x v="9"/>
    <n v="9"/>
    <x v="6"/>
    <x v="1"/>
  </r>
  <r>
    <x v="3"/>
    <x v="4"/>
    <x v="1"/>
    <x v="1"/>
    <x v="118"/>
    <n v="8999.4"/>
    <n v="14999"/>
    <n v="1930371.3000000003"/>
    <x v="100"/>
    <x v="151"/>
    <n v="1430405.1333000003"/>
    <n v="403447.6017"/>
    <x v="2"/>
    <n v="12"/>
    <x v="2"/>
    <x v="0"/>
  </r>
  <r>
    <x v="3"/>
    <x v="8"/>
    <x v="1"/>
    <x v="1"/>
    <x v="119"/>
    <n v="8999.4"/>
    <n v="14999"/>
    <n v="2558829.4000000004"/>
    <x v="101"/>
    <x v="152"/>
    <n v="1896092.5854000002"/>
    <n v="534795.34459999995"/>
    <x v="2"/>
    <n v="12"/>
    <x v="2"/>
    <x v="0"/>
  </r>
  <r>
    <x v="4"/>
    <x v="9"/>
    <x v="2"/>
    <x v="1"/>
    <x v="120"/>
    <n v="11999.4"/>
    <n v="19999"/>
    <n v="4868756.5500000007"/>
    <x v="102"/>
    <x v="153"/>
    <n v="3330229.4802000006"/>
    <n v="1295089.2423000005"/>
    <x v="0"/>
    <n v="1"/>
    <x v="0"/>
    <x v="0"/>
  </r>
  <r>
    <x v="3"/>
    <x v="10"/>
    <x v="2"/>
    <x v="1"/>
    <x v="121"/>
    <n v="11999.4"/>
    <n v="19999"/>
    <n v="3547822.6"/>
    <x v="103"/>
    <x v="154"/>
    <n v="2628936.5466000005"/>
    <n v="741494.92339999974"/>
    <x v="3"/>
    <n v="3"/>
    <x v="3"/>
    <x v="0"/>
  </r>
  <r>
    <x v="2"/>
    <x v="2"/>
    <x v="2"/>
    <x v="1"/>
    <x v="116"/>
    <n v="11999.4"/>
    <n v="19999"/>
    <n v="3801809.9000000004"/>
    <x v="104"/>
    <x v="155"/>
    <n v="2167031.6430000002"/>
    <n v="1444687.7620000001"/>
    <x v="1"/>
    <n v="6"/>
    <x v="1"/>
    <x v="0"/>
  </r>
  <r>
    <x v="4"/>
    <x v="11"/>
    <x v="2"/>
    <x v="1"/>
    <x v="112"/>
    <n v="11999.4"/>
    <n v="19999"/>
    <n v="1377931.1"/>
    <x v="105"/>
    <x v="156"/>
    <n v="942504.87240000011"/>
    <n v="366529.67260000005"/>
    <x v="1"/>
    <n v="6"/>
    <x v="1"/>
    <x v="0"/>
  </r>
  <r>
    <x v="3"/>
    <x v="9"/>
    <x v="2"/>
    <x v="1"/>
    <x v="122"/>
    <n v="11999.4"/>
    <n v="19999"/>
    <n v="3139843"/>
    <x v="106"/>
    <x v="157"/>
    <n v="2326623.6630000002"/>
    <n v="656227.18699999992"/>
    <x v="1"/>
    <n v="6"/>
    <x v="1"/>
    <x v="0"/>
  </r>
  <r>
    <x v="2"/>
    <x v="1"/>
    <x v="2"/>
    <x v="1"/>
    <x v="123"/>
    <n v="11999.4"/>
    <n v="19999"/>
    <n v="2738863.0500000003"/>
    <x v="107"/>
    <x v="158"/>
    <n v="1561151.9385000002"/>
    <n v="1040767.9590000003"/>
    <x v="4"/>
    <n v="7"/>
    <x v="4"/>
    <x v="0"/>
  </r>
  <r>
    <x v="3"/>
    <x v="12"/>
    <x v="2"/>
    <x v="1"/>
    <x v="124"/>
    <n v="11999.4"/>
    <n v="19999"/>
    <n v="4017799.1"/>
    <x v="108"/>
    <x v="159"/>
    <n v="2977189.1331000002"/>
    <n v="839720.01189999981"/>
    <x v="10"/>
    <n v="10"/>
    <x v="7"/>
    <x v="0"/>
  </r>
  <r>
    <x v="1"/>
    <x v="0"/>
    <x v="2"/>
    <x v="1"/>
    <x v="125"/>
    <n v="11999.4"/>
    <n v="19999"/>
    <n v="3889805.5"/>
    <x v="109"/>
    <x v="160"/>
    <n v="2401954.8962500002"/>
    <n v="1293360.3287499999"/>
    <x v="7"/>
    <n v="10"/>
    <x v="7"/>
    <x v="1"/>
  </r>
  <r>
    <x v="3"/>
    <x v="1"/>
    <x v="2"/>
    <x v="1"/>
    <x v="118"/>
    <n v="11999.4"/>
    <n v="19999"/>
    <n v="2573871.3000000003"/>
    <x v="110"/>
    <x v="161"/>
    <n v="1907238.6333000003"/>
    <n v="537939.1017"/>
    <x v="2"/>
    <n v="12"/>
    <x v="2"/>
    <x v="0"/>
  </r>
  <r>
    <x v="3"/>
    <x v="2"/>
    <x v="2"/>
    <x v="1"/>
    <x v="119"/>
    <n v="11999.4"/>
    <n v="19999"/>
    <n v="3411829.4000000004"/>
    <x v="111"/>
    <x v="162"/>
    <n v="2528165.5854000002"/>
    <n v="713072.34459999995"/>
    <x v="2"/>
    <n v="12"/>
    <x v="2"/>
    <x v="0"/>
  </r>
  <r>
    <x v="3"/>
    <x v="3"/>
    <x v="3"/>
    <x v="1"/>
    <x v="124"/>
    <n v="19794"/>
    <n v="32990"/>
    <n v="6627691"/>
    <x v="112"/>
    <x v="163"/>
    <n v="4911119.0310000004"/>
    <n v="1385187.4189999998"/>
    <x v="10"/>
    <n v="10"/>
    <x v="7"/>
    <x v="0"/>
  </r>
  <r>
    <x v="4"/>
    <x v="4"/>
    <x v="4"/>
    <x v="1"/>
    <x v="126"/>
    <n v="13938"/>
    <n v="23230"/>
    <n v="6606612.0000000009"/>
    <x v="113"/>
    <x v="164"/>
    <n v="4518922.608"/>
    <n v="1757358.7920000004"/>
    <x v="8"/>
    <n v="2"/>
    <x v="8"/>
    <x v="0"/>
  </r>
  <r>
    <x v="2"/>
    <x v="5"/>
    <x v="4"/>
    <x v="1"/>
    <x v="94"/>
    <n v="13938"/>
    <n v="23230"/>
    <n v="4450868.0000000009"/>
    <x v="114"/>
    <x v="165"/>
    <n v="2536994.7600000002"/>
    <n v="1691329.8400000003"/>
    <x v="13"/>
    <n v="4"/>
    <x v="10"/>
    <x v="0"/>
  </r>
  <r>
    <x v="3"/>
    <x v="6"/>
    <x v="4"/>
    <x v="1"/>
    <x v="122"/>
    <n v="13938"/>
    <n v="23230"/>
    <n v="3647110"/>
    <x v="115"/>
    <x v="166"/>
    <n v="2702508.5100000002"/>
    <n v="762245.98999999976"/>
    <x v="1"/>
    <n v="6"/>
    <x v="1"/>
    <x v="0"/>
  </r>
  <r>
    <x v="4"/>
    <x v="5"/>
    <x v="4"/>
    <x v="1"/>
    <x v="127"/>
    <n v="13938"/>
    <n v="23230"/>
    <n v="4353302"/>
    <x v="116"/>
    <x v="167"/>
    <n v="2977658.568"/>
    <n v="1157978.3319999999"/>
    <x v="5"/>
    <n v="8"/>
    <x v="5"/>
    <x v="0"/>
  </r>
  <r>
    <x v="0"/>
    <x v="7"/>
    <x v="4"/>
    <x v="1"/>
    <x v="128"/>
    <n v="13938"/>
    <n v="23230"/>
    <n v="3814366.0000000005"/>
    <x v="117"/>
    <x v="168"/>
    <n v="2826445.2060000002"/>
    <n v="797202.49399999995"/>
    <x v="5"/>
    <n v="8"/>
    <x v="5"/>
    <x v="0"/>
  </r>
  <r>
    <x v="1"/>
    <x v="4"/>
    <x v="4"/>
    <x v="1"/>
    <x v="125"/>
    <n v="13938"/>
    <n v="23230"/>
    <n v="4518235"/>
    <x v="118"/>
    <x v="169"/>
    <n v="2790010.1125000003"/>
    <n v="1502313.1374999997"/>
    <x v="7"/>
    <n v="10"/>
    <x v="7"/>
    <x v="1"/>
  </r>
  <r>
    <x v="0"/>
    <x v="8"/>
    <x v="0"/>
    <x v="1"/>
    <x v="129"/>
    <n v="5579.4"/>
    <n v="9299"/>
    <n v="772746.9"/>
    <x v="119"/>
    <x v="170"/>
    <n v="572605.45290000003"/>
    <n v="161504.10210000002"/>
    <x v="14"/>
    <n v="5"/>
    <x v="11"/>
    <x v="0"/>
  </r>
  <r>
    <x v="0"/>
    <x v="9"/>
    <x v="2"/>
    <x v="1"/>
    <x v="130"/>
    <n v="11999.4"/>
    <n v="19999"/>
    <n v="3519824"/>
    <x v="120"/>
    <x v="171"/>
    <n v="2608189.5839999998"/>
    <n v="735643.21600000001"/>
    <x v="9"/>
    <n v="9"/>
    <x v="6"/>
    <x v="1"/>
  </r>
  <r>
    <x v="0"/>
    <x v="10"/>
    <x v="3"/>
    <x v="1"/>
    <x v="131"/>
    <n v="19794"/>
    <n v="32990"/>
    <n v="12702799.5"/>
    <x v="121"/>
    <x v="172"/>
    <n v="9412774.4295000006"/>
    <n v="2654885.0954999998"/>
    <x v="13"/>
    <n v="4"/>
    <x v="10"/>
    <x v="0"/>
  </r>
  <r>
    <x v="2"/>
    <x v="2"/>
    <x v="4"/>
    <x v="1"/>
    <x v="132"/>
    <n v="13938"/>
    <n v="23230"/>
    <n v="5758717"/>
    <x v="122"/>
    <x v="173"/>
    <n v="3282468.69"/>
    <n v="2188312.4600000004"/>
    <x v="0"/>
    <n v="1"/>
    <x v="0"/>
    <x v="0"/>
  </r>
  <r>
    <x v="1"/>
    <x v="11"/>
    <x v="1"/>
    <x v="1"/>
    <x v="133"/>
    <n v="8999.4"/>
    <n v="14999"/>
    <n v="3046296.9000000004"/>
    <x v="123"/>
    <x v="174"/>
    <n v="1881088.3357500001"/>
    <n v="1012893.7192500001"/>
    <x v="10"/>
    <n v="10"/>
    <x v="7"/>
    <x v="0"/>
  </r>
  <r>
    <x v="1"/>
    <x v="9"/>
    <x v="2"/>
    <x v="1"/>
    <x v="133"/>
    <n v="11999.4"/>
    <n v="19999"/>
    <n v="4061796.9000000004"/>
    <x v="124"/>
    <x v="175"/>
    <n v="2508159.5857500001"/>
    <n v="1350547.4692500001"/>
    <x v="10"/>
    <n v="10"/>
    <x v="7"/>
    <x v="0"/>
  </r>
  <r>
    <x v="1"/>
    <x v="1"/>
    <x v="2"/>
    <x v="1"/>
    <x v="134"/>
    <n v="11999.4"/>
    <n v="19999"/>
    <n v="4521773.9000000004"/>
    <x v="125"/>
    <x v="176"/>
    <n v="2792195.38325"/>
    <n v="1503489.8217500001"/>
    <x v="12"/>
    <n v="12"/>
    <x v="2"/>
    <x v="1"/>
  </r>
  <r>
    <x v="0"/>
    <x v="12"/>
    <x v="3"/>
    <x v="1"/>
    <x v="135"/>
    <n v="19794"/>
    <n v="32990"/>
    <n v="2428064.0000000005"/>
    <x v="126"/>
    <x v="177"/>
    <n v="1799195.4240000003"/>
    <n v="507465.37599999993"/>
    <x v="9"/>
    <n v="9"/>
    <x v="6"/>
    <x v="1"/>
  </r>
  <r>
    <x v="0"/>
    <x v="0"/>
    <x v="0"/>
    <x v="1"/>
    <x v="136"/>
    <n v="5579.4"/>
    <n v="9299"/>
    <n v="2651144.9000000004"/>
    <x v="127"/>
    <x v="178"/>
    <n v="1964498.3709000002"/>
    <n v="554089.28410000005"/>
    <x v="7"/>
    <n v="10"/>
    <x v="7"/>
    <x v="1"/>
  </r>
  <r>
    <x v="4"/>
    <x v="1"/>
    <x v="0"/>
    <x v="1"/>
    <x v="137"/>
    <n v="5579.4"/>
    <n v="9299"/>
    <n v="1879327.9000000001"/>
    <x v="128"/>
    <x v="179"/>
    <n v="1285460.2836"/>
    <n v="499901.22140000015"/>
    <x v="10"/>
    <n v="10"/>
    <x v="7"/>
    <x v="0"/>
  </r>
  <r>
    <x v="0"/>
    <x v="2"/>
    <x v="0"/>
    <x v="1"/>
    <x v="138"/>
    <n v="5579.4"/>
    <n v="9299"/>
    <n v="254792.6"/>
    <x v="129"/>
    <x v="180"/>
    <n v="188801.31660000002"/>
    <n v="53251.653399999981"/>
    <x v="2"/>
    <n v="12"/>
    <x v="2"/>
    <x v="0"/>
  </r>
  <r>
    <x v="1"/>
    <x v="3"/>
    <x v="1"/>
    <x v="1"/>
    <x v="139"/>
    <n v="8999.4"/>
    <n v="14999"/>
    <n v="2950303.3000000003"/>
    <x v="130"/>
    <x v="181"/>
    <n v="1821812.2877500001"/>
    <n v="980975.84725000011"/>
    <x v="3"/>
    <n v="3"/>
    <x v="3"/>
    <x v="0"/>
  </r>
  <r>
    <x v="4"/>
    <x v="4"/>
    <x v="1"/>
    <x v="1"/>
    <x v="140"/>
    <n v="8999.4"/>
    <n v="14999"/>
    <n v="2788314.1"/>
    <x v="131"/>
    <x v="182"/>
    <n v="1907206.8443999998"/>
    <n v="741691.55060000019"/>
    <x v="5"/>
    <n v="8"/>
    <x v="5"/>
    <x v="0"/>
  </r>
  <r>
    <x v="0"/>
    <x v="5"/>
    <x v="1"/>
    <x v="1"/>
    <x v="136"/>
    <n v="8999.4"/>
    <n v="14999"/>
    <n v="4276214.9000000004"/>
    <x v="132"/>
    <x v="183"/>
    <n v="3168675.2409000001"/>
    <n v="893728.91410000017"/>
    <x v="7"/>
    <n v="10"/>
    <x v="7"/>
    <x v="1"/>
  </r>
  <r>
    <x v="4"/>
    <x v="6"/>
    <x v="1"/>
    <x v="1"/>
    <x v="137"/>
    <n v="8999.4"/>
    <n v="14999"/>
    <n v="3031297.9000000004"/>
    <x v="133"/>
    <x v="184"/>
    <n v="2073407.7636000002"/>
    <n v="806325.24140000017"/>
    <x v="10"/>
    <n v="10"/>
    <x v="7"/>
    <x v="0"/>
  </r>
  <r>
    <x v="3"/>
    <x v="5"/>
    <x v="1"/>
    <x v="1"/>
    <x v="141"/>
    <n v="8999.4"/>
    <n v="14999"/>
    <n v="1706886.2000000002"/>
    <x v="134"/>
    <x v="185"/>
    <n v="1264802.6742000002"/>
    <n v="356739.21579999989"/>
    <x v="2"/>
    <n v="12"/>
    <x v="2"/>
    <x v="0"/>
  </r>
  <r>
    <x v="0"/>
    <x v="7"/>
    <x v="2"/>
    <x v="1"/>
    <x v="142"/>
    <n v="11999.4"/>
    <n v="19999"/>
    <n v="8501574.9000000004"/>
    <x v="135"/>
    <x v="186"/>
    <n v="6299667.0009000003"/>
    <n v="1776829.1540999999"/>
    <x v="0"/>
    <n v="1"/>
    <x v="0"/>
    <x v="0"/>
  </r>
  <r>
    <x v="3"/>
    <x v="4"/>
    <x v="2"/>
    <x v="1"/>
    <x v="143"/>
    <n v="11999.4"/>
    <n v="19999"/>
    <n v="1589920.5"/>
    <x v="136"/>
    <x v="187"/>
    <n v="1178131.0905000002"/>
    <n v="332293.38449999993"/>
    <x v="3"/>
    <n v="3"/>
    <x v="3"/>
    <x v="0"/>
  </r>
  <r>
    <x v="4"/>
    <x v="8"/>
    <x v="2"/>
    <x v="1"/>
    <x v="144"/>
    <n v="11999.4"/>
    <n v="19999"/>
    <n v="2828858.5500000003"/>
    <x v="137"/>
    <x v="188"/>
    <n v="1934939.2482"/>
    <n v="752476.37430000002"/>
    <x v="13"/>
    <n v="4"/>
    <x v="10"/>
    <x v="0"/>
  </r>
  <r>
    <x v="4"/>
    <x v="9"/>
    <x v="2"/>
    <x v="1"/>
    <x v="145"/>
    <n v="11999.4"/>
    <n v="19999"/>
    <n v="5835708.2000000002"/>
    <x v="138"/>
    <x v="189"/>
    <n v="3991624.4087999999"/>
    <n v="1552298.3812000002"/>
    <x v="14"/>
    <n v="5"/>
    <x v="11"/>
    <x v="0"/>
  </r>
  <r>
    <x v="0"/>
    <x v="10"/>
    <x v="2"/>
    <x v="1"/>
    <x v="146"/>
    <n v="11999.4"/>
    <n v="19999"/>
    <n v="6899655"/>
    <x v="139"/>
    <x v="190"/>
    <n v="5112644.3550000004"/>
    <n v="1442027.8949999996"/>
    <x v="4"/>
    <n v="7"/>
    <x v="4"/>
    <x v="0"/>
  </r>
  <r>
    <x v="3"/>
    <x v="2"/>
    <x v="2"/>
    <x v="1"/>
    <x v="147"/>
    <n v="11999.4"/>
    <n v="19999"/>
    <n v="5975701.2000000002"/>
    <x v="140"/>
    <x v="191"/>
    <n v="4427994.5892000003"/>
    <n v="1248921.5508000003"/>
    <x v="4"/>
    <n v="7"/>
    <x v="4"/>
    <x v="0"/>
  </r>
  <r>
    <x v="1"/>
    <x v="11"/>
    <x v="2"/>
    <x v="1"/>
    <x v="148"/>
    <n v="11999.4"/>
    <n v="19999"/>
    <n v="435978.2"/>
    <x v="141"/>
    <x v="192"/>
    <n v="269216.53850000002"/>
    <n v="144962.75150000001"/>
    <x v="6"/>
    <n v="9"/>
    <x v="6"/>
    <x v="0"/>
  </r>
  <r>
    <x v="0"/>
    <x v="9"/>
    <x v="2"/>
    <x v="1"/>
    <x v="149"/>
    <n v="11999.4"/>
    <n v="19999"/>
    <n v="4147792.6"/>
    <x v="142"/>
    <x v="193"/>
    <n v="3073514.3166000005"/>
    <n v="866888.65339999972"/>
    <x v="6"/>
    <n v="9"/>
    <x v="6"/>
    <x v="0"/>
  </r>
  <r>
    <x v="0"/>
    <x v="1"/>
    <x v="2"/>
    <x v="1"/>
    <x v="150"/>
    <n v="11999.4"/>
    <n v="19999"/>
    <n v="2111894.4000000004"/>
    <x v="143"/>
    <x v="194"/>
    <n v="1564913.7504000003"/>
    <n v="441385.92960000015"/>
    <x v="6"/>
    <n v="9"/>
    <x v="6"/>
    <x v="0"/>
  </r>
  <r>
    <x v="1"/>
    <x v="12"/>
    <x v="2"/>
    <x v="1"/>
    <x v="151"/>
    <n v="11999.4"/>
    <n v="19999"/>
    <n v="1341932.9000000001"/>
    <x v="144"/>
    <x v="195"/>
    <n v="828643.56575000007"/>
    <n v="446192.68925000005"/>
    <x v="7"/>
    <n v="10"/>
    <x v="7"/>
    <x v="1"/>
  </r>
  <r>
    <x v="1"/>
    <x v="0"/>
    <x v="2"/>
    <x v="1"/>
    <x v="62"/>
    <n v="11999.4"/>
    <n v="19999"/>
    <n v="3027848.6"/>
    <x v="22"/>
    <x v="73"/>
    <n v="1869696.5105000001"/>
    <n v="1006759.6594999998"/>
    <x v="7"/>
    <n v="10"/>
    <x v="7"/>
    <x v="1"/>
  </r>
  <r>
    <x v="0"/>
    <x v="1"/>
    <x v="2"/>
    <x v="1"/>
    <x v="138"/>
    <n v="11999.4"/>
    <n v="19999"/>
    <n v="547972.60000000009"/>
    <x v="145"/>
    <x v="196"/>
    <n v="406047.69660000008"/>
    <n v="114526.27340000001"/>
    <x v="2"/>
    <n v="12"/>
    <x v="2"/>
    <x v="0"/>
  </r>
  <r>
    <x v="3"/>
    <x v="2"/>
    <x v="2"/>
    <x v="1"/>
    <x v="141"/>
    <n v="11999.4"/>
    <n v="19999"/>
    <n v="2275886.2000000002"/>
    <x v="146"/>
    <x v="197"/>
    <n v="1686431.6742000002"/>
    <n v="475660.21579999989"/>
    <x v="2"/>
    <n v="12"/>
    <x v="2"/>
    <x v="0"/>
  </r>
  <r>
    <x v="2"/>
    <x v="3"/>
    <x v="3"/>
    <x v="1"/>
    <x v="152"/>
    <n v="19794"/>
    <n v="32990"/>
    <n v="4833035"/>
    <x v="147"/>
    <x v="198"/>
    <n v="2754829.9499999997"/>
    <n v="1836553.3000000003"/>
    <x v="3"/>
    <n v="3"/>
    <x v="3"/>
    <x v="0"/>
  </r>
  <r>
    <x v="0"/>
    <x v="4"/>
    <x v="3"/>
    <x v="1"/>
    <x v="153"/>
    <n v="19794"/>
    <n v="32990"/>
    <n v="8729154"/>
    <x v="148"/>
    <x v="199"/>
    <n v="6468303.1140000001"/>
    <n v="1824393.1859999998"/>
    <x v="9"/>
    <n v="9"/>
    <x v="6"/>
    <x v="1"/>
  </r>
  <r>
    <x v="0"/>
    <x v="5"/>
    <x v="3"/>
    <x v="1"/>
    <x v="154"/>
    <n v="19794"/>
    <n v="32990"/>
    <n v="7181923.0000000009"/>
    <x v="149"/>
    <x v="200"/>
    <n v="5321804.9430000009"/>
    <n v="1501021.9069999997"/>
    <x v="10"/>
    <n v="10"/>
    <x v="7"/>
    <x v="0"/>
  </r>
  <r>
    <x v="2"/>
    <x v="6"/>
    <x v="4"/>
    <x v="1"/>
    <x v="155"/>
    <n v="13938"/>
    <n v="23230"/>
    <n v="2011718.0000000002"/>
    <x v="150"/>
    <x v="201"/>
    <n v="1146679.26"/>
    <n v="764452.84000000008"/>
    <x v="14"/>
    <n v="5"/>
    <x v="11"/>
    <x v="0"/>
  </r>
  <r>
    <x v="0"/>
    <x v="5"/>
    <x v="4"/>
    <x v="1"/>
    <x v="156"/>
    <n v="13938"/>
    <n v="23230"/>
    <n v="810727"/>
    <x v="151"/>
    <x v="202"/>
    <n v="600748.70700000005"/>
    <n v="169441.94299999997"/>
    <x v="9"/>
    <n v="9"/>
    <x v="6"/>
    <x v="1"/>
  </r>
  <r>
    <x v="0"/>
    <x v="7"/>
    <x v="4"/>
    <x v="1"/>
    <x v="154"/>
    <n v="13938"/>
    <n v="23230"/>
    <n v="5057171"/>
    <x v="152"/>
    <x v="203"/>
    <n v="3747363.7110000001"/>
    <n v="1056948.7390000001"/>
    <x v="10"/>
    <n v="10"/>
    <x v="7"/>
    <x v="0"/>
  </r>
  <r>
    <x v="1"/>
    <x v="4"/>
    <x v="4"/>
    <x v="1"/>
    <x v="62"/>
    <n v="13938"/>
    <n v="23230"/>
    <n v="3517022"/>
    <x v="153"/>
    <x v="204"/>
    <n v="2171761.085"/>
    <n v="1169409.8149999999"/>
    <x v="7"/>
    <n v="10"/>
    <x v="7"/>
    <x v="1"/>
  </r>
  <r>
    <x v="0"/>
    <x v="8"/>
    <x v="5"/>
    <x v="1"/>
    <x v="157"/>
    <n v="11999.4"/>
    <n v="19999"/>
    <n v="3729813.5"/>
    <x v="154"/>
    <x v="205"/>
    <n v="2763791.8035000004"/>
    <n v="779531.0214999998"/>
    <x v="8"/>
    <n v="2"/>
    <x v="8"/>
    <x v="0"/>
  </r>
  <r>
    <x v="3"/>
    <x v="9"/>
    <x v="5"/>
    <x v="1"/>
    <x v="158"/>
    <n v="11999.4"/>
    <n v="19999"/>
    <n v="2147892.6"/>
    <x v="155"/>
    <x v="206"/>
    <n v="1591588.4166000001"/>
    <n v="448909.55340000009"/>
    <x v="13"/>
    <n v="4"/>
    <x v="10"/>
    <x v="0"/>
  </r>
  <r>
    <x v="0"/>
    <x v="10"/>
    <x v="5"/>
    <x v="1"/>
    <x v="159"/>
    <n v="11999.4"/>
    <n v="19999"/>
    <n v="3813809.3000000003"/>
    <x v="156"/>
    <x v="207"/>
    <n v="2826032.6913000005"/>
    <n v="797086.1436999999"/>
    <x v="6"/>
    <n v="9"/>
    <x v="6"/>
    <x v="0"/>
  </r>
  <r>
    <x v="1"/>
    <x v="2"/>
    <x v="5"/>
    <x v="1"/>
    <x v="151"/>
    <n v="11999.4"/>
    <n v="19999"/>
    <n v="1341932.9000000001"/>
    <x v="144"/>
    <x v="195"/>
    <n v="828643.56575000007"/>
    <n v="446192.68925000005"/>
    <x v="7"/>
    <n v="10"/>
    <x v="7"/>
    <x v="1"/>
  </r>
  <r>
    <x v="0"/>
    <x v="11"/>
    <x v="5"/>
    <x v="1"/>
    <x v="160"/>
    <n v="11999.4"/>
    <n v="19999"/>
    <n v="3555822.2"/>
    <x v="157"/>
    <x v="208"/>
    <n v="2634864.2502000001"/>
    <n v="743166.83980000019"/>
    <x v="12"/>
    <n v="12"/>
    <x v="2"/>
    <x v="1"/>
  </r>
  <r>
    <x v="0"/>
    <x v="9"/>
    <x v="1"/>
    <x v="2"/>
    <x v="161"/>
    <n v="8999.4"/>
    <n v="14999"/>
    <n v="1738384.1"/>
    <x v="158"/>
    <x v="209"/>
    <n v="1220345.6381999999"/>
    <n v="344200.05180000002"/>
    <x v="7"/>
    <n v="10"/>
    <x v="7"/>
    <x v="1"/>
  </r>
  <r>
    <x v="0"/>
    <x v="1"/>
    <x v="2"/>
    <x v="2"/>
    <x v="162"/>
    <n v="11999.4"/>
    <n v="19999"/>
    <n v="2743862.8000000003"/>
    <x v="159"/>
    <x v="210"/>
    <n v="1926191.6856000004"/>
    <n v="543284.83440000005"/>
    <x v="0"/>
    <n v="1"/>
    <x v="0"/>
    <x v="0"/>
  </r>
  <r>
    <x v="0"/>
    <x v="12"/>
    <x v="2"/>
    <x v="2"/>
    <x v="163"/>
    <n v="11999.4"/>
    <n v="19999"/>
    <n v="4697765.1000000006"/>
    <x v="160"/>
    <x v="211"/>
    <n v="3297831.1002000007"/>
    <n v="930157.4898000001"/>
    <x v="9"/>
    <n v="9"/>
    <x v="6"/>
    <x v="1"/>
  </r>
  <r>
    <x v="0"/>
    <x v="0"/>
    <x v="2"/>
    <x v="2"/>
    <x v="164"/>
    <n v="11999.4"/>
    <n v="19999"/>
    <n v="5377731.1000000006"/>
    <x v="161"/>
    <x v="212"/>
    <n v="3775167.2322000004"/>
    <n v="1064790.7577999998"/>
    <x v="10"/>
    <n v="10"/>
    <x v="7"/>
    <x v="0"/>
  </r>
  <r>
    <x v="2"/>
    <x v="1"/>
    <x v="2"/>
    <x v="2"/>
    <x v="165"/>
    <n v="11999.4"/>
    <n v="19999"/>
    <n v="4861756.9000000004"/>
    <x v="162"/>
    <x v="213"/>
    <n v="2625348.7259999998"/>
    <n v="1750232.4840000002"/>
    <x v="2"/>
    <n v="12"/>
    <x v="2"/>
    <x v="0"/>
  </r>
  <r>
    <x v="2"/>
    <x v="2"/>
    <x v="3"/>
    <x v="2"/>
    <x v="165"/>
    <n v="19794"/>
    <n v="32990"/>
    <n v="8019869.0000000009"/>
    <x v="163"/>
    <x v="214"/>
    <n v="4330729.26"/>
    <n v="2887152.8400000008"/>
    <x v="2"/>
    <n v="12"/>
    <x v="2"/>
    <x v="0"/>
  </r>
  <r>
    <x v="0"/>
    <x v="3"/>
    <x v="4"/>
    <x v="2"/>
    <x v="164"/>
    <n v="13938"/>
    <n v="23230"/>
    <n v="6246547.0000000009"/>
    <x v="164"/>
    <x v="215"/>
    <n v="4385075.9940000009"/>
    <n v="1236816.3059999999"/>
    <x v="10"/>
    <n v="10"/>
    <x v="7"/>
    <x v="0"/>
  </r>
  <r>
    <x v="0"/>
    <x v="4"/>
    <x v="5"/>
    <x v="2"/>
    <x v="166"/>
    <n v="11999.4"/>
    <n v="19999"/>
    <n v="3365831.7"/>
    <x v="165"/>
    <x v="216"/>
    <n v="2362813.8534000004"/>
    <n v="666434.67659999989"/>
    <x v="4"/>
    <n v="7"/>
    <x v="4"/>
    <x v="0"/>
  </r>
  <r>
    <x v="2"/>
    <x v="5"/>
    <x v="5"/>
    <x v="2"/>
    <x v="167"/>
    <n v="11999.4"/>
    <n v="19999"/>
    <n v="2245887.7000000002"/>
    <x v="166"/>
    <x v="217"/>
    <n v="1212779.358"/>
    <n v="808519.57200000016"/>
    <x v="5"/>
    <n v="8"/>
    <x v="5"/>
    <x v="0"/>
  </r>
  <r>
    <x v="0"/>
    <x v="6"/>
    <x v="5"/>
    <x v="2"/>
    <x v="161"/>
    <n v="11999.4"/>
    <n v="19999"/>
    <n v="2317884.1"/>
    <x v="167"/>
    <x v="218"/>
    <n v="1627154.6381999999"/>
    <n v="458941.05180000002"/>
    <x v="7"/>
    <n v="10"/>
    <x v="7"/>
    <x v="1"/>
  </r>
  <r>
    <x v="2"/>
    <x v="5"/>
    <x v="0"/>
    <x v="2"/>
    <x v="157"/>
    <n v="5579.4"/>
    <n v="9299"/>
    <n v="1734263.5"/>
    <x v="168"/>
    <x v="219"/>
    <n v="936502.28999999992"/>
    <n v="624334.86"/>
    <x v="8"/>
    <n v="2"/>
    <x v="8"/>
    <x v="0"/>
  </r>
  <r>
    <x v="2"/>
    <x v="7"/>
    <x v="0"/>
    <x v="2"/>
    <x v="168"/>
    <n v="5579.4"/>
    <n v="9299"/>
    <n v="1037768.4"/>
    <x v="169"/>
    <x v="220"/>
    <n v="560394.93599999999"/>
    <n v="373596.62400000007"/>
    <x v="8"/>
    <n v="2"/>
    <x v="8"/>
    <x v="0"/>
  </r>
  <r>
    <x v="0"/>
    <x v="4"/>
    <x v="0"/>
    <x v="2"/>
    <x v="169"/>
    <n v="5579.4"/>
    <n v="9299"/>
    <n v="1453433.7000000002"/>
    <x v="170"/>
    <x v="221"/>
    <n v="1020310.4574000001"/>
    <n v="287779.8726"/>
    <x v="14"/>
    <n v="5"/>
    <x v="11"/>
    <x v="0"/>
  </r>
  <r>
    <x v="4"/>
    <x v="8"/>
    <x v="0"/>
    <x v="2"/>
    <x v="170"/>
    <n v="5579.4"/>
    <n v="9299"/>
    <n v="921530.9"/>
    <x v="171"/>
    <x v="222"/>
    <n v="597152.02320000005"/>
    <n v="232225.7868"/>
    <x v="1"/>
    <n v="6"/>
    <x v="1"/>
    <x v="0"/>
  </r>
  <r>
    <x v="0"/>
    <x v="9"/>
    <x v="0"/>
    <x v="2"/>
    <x v="171"/>
    <n v="5579.4"/>
    <n v="9299"/>
    <n v="944778.4"/>
    <x v="172"/>
    <x v="223"/>
    <n v="663234.43680000002"/>
    <n v="187066.12320000003"/>
    <x v="11"/>
    <n v="11"/>
    <x v="9"/>
    <x v="1"/>
  </r>
  <r>
    <x v="1"/>
    <x v="10"/>
    <x v="0"/>
    <x v="2"/>
    <x v="172"/>
    <n v="5579.4"/>
    <n v="9299"/>
    <n v="2595350.9000000004"/>
    <x v="173"/>
    <x v="224"/>
    <n v="1518280.2765000004"/>
    <n v="817535.53350000014"/>
    <x v="15"/>
    <n v="11"/>
    <x v="9"/>
    <x v="0"/>
  </r>
  <r>
    <x v="0"/>
    <x v="2"/>
    <x v="0"/>
    <x v="2"/>
    <x v="173"/>
    <n v="5579.4"/>
    <n v="9299"/>
    <n v="530043"/>
    <x v="174"/>
    <x v="225"/>
    <n v="372090.18600000005"/>
    <n v="104948.51399999997"/>
    <x v="2"/>
    <n v="12"/>
    <x v="2"/>
    <x v="0"/>
  </r>
  <r>
    <x v="0"/>
    <x v="11"/>
    <x v="0"/>
    <x v="2"/>
    <x v="174"/>
    <n v="5579.4"/>
    <n v="9299"/>
    <n v="2312661.3000000003"/>
    <x v="175"/>
    <x v="226"/>
    <n v="1623488.2326000002"/>
    <n v="457906.93739999994"/>
    <x v="2"/>
    <n v="12"/>
    <x v="2"/>
    <x v="0"/>
  </r>
  <r>
    <x v="0"/>
    <x v="9"/>
    <x v="1"/>
    <x v="2"/>
    <x v="175"/>
    <n v="8999.4"/>
    <n v="14999"/>
    <n v="2076611.5500000003"/>
    <x v="176"/>
    <x v="227"/>
    <n v="1457781.3081000003"/>
    <n v="411169.08689999999"/>
    <x v="0"/>
    <n v="1"/>
    <x v="0"/>
    <x v="0"/>
  </r>
  <r>
    <x v="3"/>
    <x v="1"/>
    <x v="1"/>
    <x v="2"/>
    <x v="176"/>
    <n v="8999.4"/>
    <n v="14999"/>
    <n v="5440137.3000000007"/>
    <x v="177"/>
    <x v="228"/>
    <n v="3818976.3846000005"/>
    <n v="1077147.1853999998"/>
    <x v="4"/>
    <n v="7"/>
    <x v="4"/>
    <x v="0"/>
  </r>
  <r>
    <x v="0"/>
    <x v="12"/>
    <x v="1"/>
    <x v="2"/>
    <x v="177"/>
    <n v="8999.4"/>
    <n v="14999"/>
    <n v="1079928"/>
    <x v="178"/>
    <x v="229"/>
    <n v="758109.45600000001"/>
    <n v="213825.74399999995"/>
    <x v="9"/>
    <n v="9"/>
    <x v="6"/>
    <x v="1"/>
  </r>
  <r>
    <x v="2"/>
    <x v="0"/>
    <x v="1"/>
    <x v="2"/>
    <x v="178"/>
    <n v="8999.4"/>
    <n v="14999"/>
    <n v="3512765.8000000003"/>
    <x v="179"/>
    <x v="230"/>
    <n v="1896893.5320000001"/>
    <n v="1264595.6880000001"/>
    <x v="15"/>
    <n v="11"/>
    <x v="9"/>
    <x v="0"/>
  </r>
  <r>
    <x v="4"/>
    <x v="1"/>
    <x v="1"/>
    <x v="2"/>
    <x v="179"/>
    <n v="8999.4"/>
    <n v="14999"/>
    <n v="1649890"/>
    <x v="180"/>
    <x v="231"/>
    <n v="1069128.72"/>
    <n v="415772.28"/>
    <x v="12"/>
    <n v="12"/>
    <x v="2"/>
    <x v="1"/>
  </r>
  <r>
    <x v="0"/>
    <x v="2"/>
    <x v="2"/>
    <x v="2"/>
    <x v="180"/>
    <n v="11999.4"/>
    <n v="19999"/>
    <n v="2605869.7000000002"/>
    <x v="181"/>
    <x v="232"/>
    <n v="1829320.5294000001"/>
    <n v="515962.20059999987"/>
    <x v="8"/>
    <n v="2"/>
    <x v="8"/>
    <x v="0"/>
  </r>
  <r>
    <x v="3"/>
    <x v="3"/>
    <x v="2"/>
    <x v="2"/>
    <x v="181"/>
    <n v="11999.4"/>
    <n v="19999"/>
    <n v="5983700.7999999998"/>
    <x v="182"/>
    <x v="233"/>
    <n v="4200557.9616"/>
    <n v="1184772.7583999997"/>
    <x v="3"/>
    <n v="3"/>
    <x v="3"/>
    <x v="0"/>
  </r>
  <r>
    <x v="3"/>
    <x v="4"/>
    <x v="2"/>
    <x v="2"/>
    <x v="182"/>
    <n v="11999.4"/>
    <n v="19999"/>
    <n v="4769761.5"/>
    <x v="183"/>
    <x v="234"/>
    <n v="3348372.5729999999"/>
    <n v="944412.77699999977"/>
    <x v="3"/>
    <n v="3"/>
    <x v="3"/>
    <x v="0"/>
  </r>
  <r>
    <x v="4"/>
    <x v="5"/>
    <x v="2"/>
    <x v="2"/>
    <x v="183"/>
    <n v="11999.4"/>
    <n v="19999"/>
    <n v="3213839.3000000003"/>
    <x v="184"/>
    <x v="235"/>
    <n v="2082567.8663999999"/>
    <n v="809887.50360000017"/>
    <x v="13"/>
    <n v="4"/>
    <x v="10"/>
    <x v="0"/>
  </r>
  <r>
    <x v="0"/>
    <x v="6"/>
    <x v="2"/>
    <x v="2"/>
    <x v="184"/>
    <n v="11999.4"/>
    <n v="19999"/>
    <n v="4653767.3000000007"/>
    <x v="185"/>
    <x v="236"/>
    <n v="3266944.6446000007"/>
    <n v="921445.92540000007"/>
    <x v="14"/>
    <n v="5"/>
    <x v="11"/>
    <x v="0"/>
  </r>
  <r>
    <x v="4"/>
    <x v="5"/>
    <x v="2"/>
    <x v="2"/>
    <x v="170"/>
    <n v="11999.4"/>
    <n v="19999"/>
    <n v="1981900.9000000001"/>
    <x v="186"/>
    <x v="237"/>
    <n v="1284271.7831999999"/>
    <n v="499439.02680000011"/>
    <x v="1"/>
    <n v="6"/>
    <x v="1"/>
    <x v="0"/>
  </r>
  <r>
    <x v="0"/>
    <x v="7"/>
    <x v="2"/>
    <x v="2"/>
    <x v="185"/>
    <n v="11999.4"/>
    <n v="19999"/>
    <n v="1203939.8"/>
    <x v="187"/>
    <x v="238"/>
    <n v="845165.73960000009"/>
    <n v="238380.08039999998"/>
    <x v="1"/>
    <n v="6"/>
    <x v="1"/>
    <x v="0"/>
  </r>
  <r>
    <x v="1"/>
    <x v="4"/>
    <x v="2"/>
    <x v="2"/>
    <x v="186"/>
    <n v="11999.4"/>
    <n v="19999"/>
    <n v="5239738"/>
    <x v="188"/>
    <x v="239"/>
    <n v="3065246.7300000004"/>
    <n v="1650517.4699999997"/>
    <x v="6"/>
    <n v="9"/>
    <x v="6"/>
    <x v="0"/>
  </r>
  <r>
    <x v="0"/>
    <x v="8"/>
    <x v="2"/>
    <x v="2"/>
    <x v="187"/>
    <n v="11999.4"/>
    <n v="19999"/>
    <n v="2455877.2000000002"/>
    <x v="189"/>
    <x v="240"/>
    <n v="1724025.7944"/>
    <n v="486263.68559999997"/>
    <x v="7"/>
    <n v="10"/>
    <x v="7"/>
    <x v="1"/>
  </r>
  <r>
    <x v="0"/>
    <x v="9"/>
    <x v="2"/>
    <x v="2"/>
    <x v="188"/>
    <n v="11999.4"/>
    <n v="19999"/>
    <n v="2777861.1"/>
    <x v="190"/>
    <x v="241"/>
    <n v="1950058.4922000002"/>
    <n v="550016.49780000001"/>
    <x v="7"/>
    <n v="10"/>
    <x v="7"/>
    <x v="1"/>
  </r>
  <r>
    <x v="3"/>
    <x v="10"/>
    <x v="2"/>
    <x v="2"/>
    <x v="189"/>
    <n v="11999.4"/>
    <n v="19999"/>
    <n v="1721913.9000000001"/>
    <x v="191"/>
    <x v="242"/>
    <n v="1208783.5578000003"/>
    <n v="340938.95219999994"/>
    <x v="10"/>
    <n v="10"/>
    <x v="7"/>
    <x v="0"/>
  </r>
  <r>
    <x v="3"/>
    <x v="2"/>
    <x v="2"/>
    <x v="2"/>
    <x v="190"/>
    <n v="11999.4"/>
    <n v="19999"/>
    <n v="1407929.6"/>
    <x v="192"/>
    <x v="243"/>
    <n v="988366.57920000015"/>
    <n v="278770.06079999998"/>
    <x v="7"/>
    <n v="10"/>
    <x v="7"/>
    <x v="1"/>
  </r>
  <r>
    <x v="0"/>
    <x v="11"/>
    <x v="2"/>
    <x v="2"/>
    <x v="191"/>
    <n v="11999.4"/>
    <n v="19999"/>
    <n v="3603819.8000000003"/>
    <x v="193"/>
    <x v="244"/>
    <n v="2529881.4996000002"/>
    <n v="713556.32040000008"/>
    <x v="12"/>
    <n v="12"/>
    <x v="2"/>
    <x v="1"/>
  </r>
  <r>
    <x v="0"/>
    <x v="9"/>
    <x v="2"/>
    <x v="2"/>
    <x v="192"/>
    <n v="11999.4"/>
    <n v="19999"/>
    <n v="5325733.7"/>
    <x v="194"/>
    <x v="245"/>
    <n v="3738665.0574000003"/>
    <n v="1054495.2725999998"/>
    <x v="2"/>
    <n v="12"/>
    <x v="2"/>
    <x v="0"/>
  </r>
  <r>
    <x v="0"/>
    <x v="1"/>
    <x v="2"/>
    <x v="2"/>
    <x v="193"/>
    <n v="11999.4"/>
    <n v="19999"/>
    <n v="4271786.4000000004"/>
    <x v="195"/>
    <x v="246"/>
    <n v="2998794.0528000002"/>
    <n v="845813.70720000006"/>
    <x v="12"/>
    <n v="12"/>
    <x v="2"/>
    <x v="1"/>
  </r>
  <r>
    <x v="1"/>
    <x v="12"/>
    <x v="2"/>
    <x v="2"/>
    <x v="194"/>
    <n v="11999.4"/>
    <n v="19999"/>
    <n v="4231788.4000000004"/>
    <x v="196"/>
    <x v="247"/>
    <n v="2475596.2140000006"/>
    <n v="1333013.3459999999"/>
    <x v="12"/>
    <n v="12"/>
    <x v="2"/>
    <x v="1"/>
  </r>
  <r>
    <x v="1"/>
    <x v="0"/>
    <x v="3"/>
    <x v="2"/>
    <x v="195"/>
    <n v="19794"/>
    <n v="32990"/>
    <n v="1830945"/>
    <x v="197"/>
    <x v="248"/>
    <n v="1071102.825"/>
    <n v="576747.67500000005"/>
    <x v="0"/>
    <n v="1"/>
    <x v="0"/>
    <x v="0"/>
  </r>
  <r>
    <x v="1"/>
    <x v="1"/>
    <x v="3"/>
    <x v="2"/>
    <x v="196"/>
    <n v="19794"/>
    <n v="32990"/>
    <n v="9438439"/>
    <x v="198"/>
    <x v="249"/>
    <n v="5521486.8150000004"/>
    <n v="2973108.2849999992"/>
    <x v="0"/>
    <n v="1"/>
    <x v="0"/>
    <x v="0"/>
  </r>
  <r>
    <x v="3"/>
    <x v="2"/>
    <x v="3"/>
    <x v="2"/>
    <x v="197"/>
    <n v="19794"/>
    <n v="32990"/>
    <n v="2662293"/>
    <x v="199"/>
    <x v="250"/>
    <n v="1868929.6860000002"/>
    <n v="527134.01399999997"/>
    <x v="8"/>
    <n v="2"/>
    <x v="8"/>
    <x v="0"/>
  </r>
  <r>
    <x v="0"/>
    <x v="3"/>
    <x v="3"/>
    <x v="2"/>
    <x v="185"/>
    <n v="19794"/>
    <n v="32990"/>
    <n v="1985998"/>
    <x v="200"/>
    <x v="251"/>
    <n v="1394170.5959999999"/>
    <n v="393227.60400000005"/>
    <x v="1"/>
    <n v="6"/>
    <x v="1"/>
    <x v="0"/>
  </r>
  <r>
    <x v="0"/>
    <x v="4"/>
    <x v="3"/>
    <x v="2"/>
    <x v="198"/>
    <n v="19794"/>
    <n v="32990"/>
    <n v="9342768"/>
    <x v="201"/>
    <x v="252"/>
    <n v="6558623.1359999999"/>
    <n v="1849868.0639999993"/>
    <x v="5"/>
    <n v="8"/>
    <x v="5"/>
    <x v="0"/>
  </r>
  <r>
    <x v="0"/>
    <x v="5"/>
    <x v="3"/>
    <x v="2"/>
    <x v="199"/>
    <n v="19794"/>
    <n v="32990"/>
    <n v="5209121"/>
    <x v="202"/>
    <x v="253"/>
    <n v="3656802.9420000003"/>
    <n v="1031405.9580000001"/>
    <x v="5"/>
    <n v="8"/>
    <x v="5"/>
    <x v="0"/>
  </r>
  <r>
    <x v="3"/>
    <x v="6"/>
    <x v="3"/>
    <x v="2"/>
    <x v="189"/>
    <n v="19794"/>
    <n v="32990"/>
    <n v="2840439.0000000005"/>
    <x v="203"/>
    <x v="254"/>
    <n v="1993988.1780000005"/>
    <n v="562406.92200000002"/>
    <x v="10"/>
    <n v="10"/>
    <x v="7"/>
    <x v="0"/>
  </r>
  <r>
    <x v="3"/>
    <x v="13"/>
    <x v="3"/>
    <x v="2"/>
    <x v="190"/>
    <n v="19794"/>
    <n v="32990"/>
    <n v="2322496"/>
    <x v="204"/>
    <x v="255"/>
    <n v="1630392.192"/>
    <n v="459854.20799999987"/>
    <x v="7"/>
    <n v="10"/>
    <x v="7"/>
    <x v="1"/>
  </r>
  <r>
    <x v="0"/>
    <x v="7"/>
    <x v="3"/>
    <x v="2"/>
    <x v="200"/>
    <n v="19794"/>
    <n v="32990"/>
    <n v="3407867.0000000005"/>
    <x v="205"/>
    <x v="256"/>
    <n v="2392322.6340000001"/>
    <n v="674757.6660000002"/>
    <x v="12"/>
    <n v="12"/>
    <x v="2"/>
    <x v="1"/>
  </r>
  <r>
    <x v="4"/>
    <x v="4"/>
    <x v="3"/>
    <x v="2"/>
    <x v="201"/>
    <n v="19794"/>
    <n v="32990"/>
    <n v="4123750"/>
    <x v="206"/>
    <x v="257"/>
    <n v="2672190"/>
    <n v="1039185"/>
    <x v="2"/>
    <n v="12"/>
    <x v="2"/>
    <x v="0"/>
  </r>
  <r>
    <x v="0"/>
    <x v="8"/>
    <x v="4"/>
    <x v="2"/>
    <x v="188"/>
    <n v="13938"/>
    <n v="23230"/>
    <n v="3226647"/>
    <x v="207"/>
    <x v="258"/>
    <n v="2265106.1940000001"/>
    <n v="638876.10599999968"/>
    <x v="7"/>
    <n v="10"/>
    <x v="7"/>
    <x v="1"/>
  </r>
  <r>
    <x v="0"/>
    <x v="9"/>
    <x v="4"/>
    <x v="2"/>
    <x v="202"/>
    <n v="13938"/>
    <n v="23230"/>
    <n v="2938595"/>
    <x v="208"/>
    <x v="259"/>
    <n v="2062893.6900000002"/>
    <n v="581841.80999999982"/>
    <x v="11"/>
    <n v="11"/>
    <x v="9"/>
    <x v="1"/>
  </r>
  <r>
    <x v="0"/>
    <x v="10"/>
    <x v="4"/>
    <x v="2"/>
    <x v="203"/>
    <n v="13938"/>
    <n v="23230"/>
    <n v="5335931"/>
    <x v="209"/>
    <x v="260"/>
    <n v="3745823.5620000004"/>
    <n v="1056514.338"/>
    <x v="11"/>
    <n v="11"/>
    <x v="9"/>
    <x v="1"/>
  </r>
  <r>
    <x v="0"/>
    <x v="2"/>
    <x v="4"/>
    <x v="2"/>
    <x v="192"/>
    <n v="13938"/>
    <n v="23230"/>
    <n v="6186149"/>
    <x v="210"/>
    <x v="261"/>
    <n v="4342676.5980000002"/>
    <n v="1224857.5019999994"/>
    <x v="2"/>
    <n v="12"/>
    <x v="2"/>
    <x v="0"/>
  </r>
  <r>
    <x v="0"/>
    <x v="11"/>
    <x v="4"/>
    <x v="2"/>
    <x v="173"/>
    <n v="13938"/>
    <n v="23230"/>
    <n v="1324110"/>
    <x v="211"/>
    <x v="262"/>
    <n v="929525.22000000009"/>
    <n v="262173.77999999991"/>
    <x v="2"/>
    <n v="12"/>
    <x v="2"/>
    <x v="0"/>
  </r>
  <r>
    <x v="0"/>
    <x v="9"/>
    <x v="4"/>
    <x v="2"/>
    <x v="174"/>
    <n v="13938"/>
    <n v="23230"/>
    <n v="5777301"/>
    <x v="212"/>
    <x v="263"/>
    <n v="4055665.3020000006"/>
    <n v="1143905.5979999998"/>
    <x v="2"/>
    <n v="12"/>
    <x v="2"/>
    <x v="0"/>
  </r>
  <r>
    <x v="0"/>
    <x v="1"/>
    <x v="5"/>
    <x v="2"/>
    <x v="204"/>
    <n v="11999.4"/>
    <n v="19999"/>
    <n v="2699865"/>
    <x v="213"/>
    <x v="264"/>
    <n v="1895305.23"/>
    <n v="534573.27"/>
    <x v="8"/>
    <n v="2"/>
    <x v="8"/>
    <x v="0"/>
  </r>
  <r>
    <x v="0"/>
    <x v="12"/>
    <x v="5"/>
    <x v="2"/>
    <x v="205"/>
    <n v="11999.4"/>
    <n v="19999"/>
    <n v="1103944.8"/>
    <x v="214"/>
    <x v="265"/>
    <n v="774969.2496000001"/>
    <n v="218581.07039999997"/>
    <x v="5"/>
    <n v="8"/>
    <x v="5"/>
    <x v="0"/>
  </r>
  <r>
    <x v="0"/>
    <x v="0"/>
    <x v="5"/>
    <x v="2"/>
    <x v="187"/>
    <n v="11999.4"/>
    <n v="19999"/>
    <n v="2455877.2000000002"/>
    <x v="189"/>
    <x v="240"/>
    <n v="1724025.7944"/>
    <n v="486263.68559999997"/>
    <x v="7"/>
    <n v="10"/>
    <x v="7"/>
    <x v="1"/>
  </r>
  <r>
    <x v="4"/>
    <x v="1"/>
    <x v="5"/>
    <x v="2"/>
    <x v="201"/>
    <n v="11999.4"/>
    <n v="19999"/>
    <n v="2499875"/>
    <x v="215"/>
    <x v="266"/>
    <n v="1619919"/>
    <n v="629968.5"/>
    <x v="2"/>
    <n v="12"/>
    <x v="2"/>
    <x v="0"/>
  </r>
  <r>
    <x v="1"/>
    <x v="2"/>
    <x v="2"/>
    <x v="2"/>
    <x v="206"/>
    <n v="11999.4"/>
    <n v="19999"/>
    <n v="7601619.9000000004"/>
    <x v="216"/>
    <x v="267"/>
    <n v="4446947.6414999999"/>
    <n v="2394510.2685000002"/>
    <x v="13"/>
    <n v="4"/>
    <x v="10"/>
    <x v="0"/>
  </r>
  <r>
    <x v="0"/>
    <x v="3"/>
    <x v="0"/>
    <x v="2"/>
    <x v="207"/>
    <n v="5579.4"/>
    <n v="9299"/>
    <n v="1039163.25"/>
    <x v="217"/>
    <x v="268"/>
    <n v="729492.60150000011"/>
    <n v="205754.32349999994"/>
    <x v="0"/>
    <n v="1"/>
    <x v="0"/>
    <x v="0"/>
  </r>
  <r>
    <x v="1"/>
    <x v="4"/>
    <x v="0"/>
    <x v="2"/>
    <x v="126"/>
    <n v="5579.4"/>
    <n v="9299"/>
    <n v="2644635.6"/>
    <x v="218"/>
    <x v="269"/>
    <n v="1547111.8260000001"/>
    <n v="833060.21399999992"/>
    <x v="1"/>
    <n v="6"/>
    <x v="1"/>
    <x v="0"/>
  </r>
  <r>
    <x v="2"/>
    <x v="5"/>
    <x v="0"/>
    <x v="2"/>
    <x v="208"/>
    <n v="5579.4"/>
    <n v="9299"/>
    <n v="522603.80000000005"/>
    <x v="219"/>
    <x v="270"/>
    <n v="282206.05200000003"/>
    <n v="188137.36800000002"/>
    <x v="6"/>
    <n v="9"/>
    <x v="6"/>
    <x v="0"/>
  </r>
  <r>
    <x v="2"/>
    <x v="6"/>
    <x v="0"/>
    <x v="2"/>
    <x v="209"/>
    <n v="5579.4"/>
    <n v="9299"/>
    <n v="2137840.1"/>
    <x v="220"/>
    <x v="271"/>
    <n v="1154433.6540000001"/>
    <n v="769622.43599999999"/>
    <x v="7"/>
    <n v="10"/>
    <x v="7"/>
    <x v="1"/>
  </r>
  <r>
    <x v="1"/>
    <x v="13"/>
    <x v="0"/>
    <x v="2"/>
    <x v="210"/>
    <n v="5579.4"/>
    <n v="9299"/>
    <n v="1887697"/>
    <x v="221"/>
    <x v="272"/>
    <n v="1104302.7450000001"/>
    <n v="594624.55499999993"/>
    <x v="15"/>
    <n v="11"/>
    <x v="9"/>
    <x v="0"/>
  </r>
  <r>
    <x v="0"/>
    <x v="7"/>
    <x v="0"/>
    <x v="2"/>
    <x v="73"/>
    <n v="5579.4"/>
    <n v="9299"/>
    <n v="244563.7"/>
    <x v="222"/>
    <x v="273"/>
    <n v="171683.71740000002"/>
    <n v="48423.612599999993"/>
    <x v="11"/>
    <n v="11"/>
    <x v="9"/>
    <x v="1"/>
  </r>
  <r>
    <x v="3"/>
    <x v="4"/>
    <x v="0"/>
    <x v="2"/>
    <x v="211"/>
    <n v="5579.4"/>
    <n v="9299"/>
    <n v="824821.3"/>
    <x v="223"/>
    <x v="274"/>
    <n v="579024.55260000005"/>
    <n v="163314.61739999999"/>
    <x v="12"/>
    <n v="12"/>
    <x v="2"/>
    <x v="1"/>
  </r>
  <r>
    <x v="0"/>
    <x v="8"/>
    <x v="1"/>
    <x v="2"/>
    <x v="212"/>
    <n v="8999.4"/>
    <n v="14999"/>
    <n v="1469902"/>
    <x v="224"/>
    <x v="275"/>
    <n v="1031871.204"/>
    <n v="291040.59600000002"/>
    <x v="13"/>
    <n v="4"/>
    <x v="10"/>
    <x v="0"/>
  </r>
  <r>
    <x v="0"/>
    <x v="9"/>
    <x v="1"/>
    <x v="2"/>
    <x v="213"/>
    <n v="8999.4"/>
    <n v="14999"/>
    <n v="2189854"/>
    <x v="225"/>
    <x v="276"/>
    <n v="1537277.5080000001"/>
    <n v="433591.09199999995"/>
    <x v="14"/>
    <n v="5"/>
    <x v="11"/>
    <x v="0"/>
  </r>
  <r>
    <x v="0"/>
    <x v="10"/>
    <x v="1"/>
    <x v="2"/>
    <x v="214"/>
    <n v="8999.4"/>
    <n v="14999"/>
    <n v="2104359.7000000002"/>
    <x v="226"/>
    <x v="277"/>
    <n v="1477260.5094000003"/>
    <n v="416663.22059999988"/>
    <x v="7"/>
    <n v="10"/>
    <x v="7"/>
    <x v="1"/>
  </r>
  <r>
    <x v="2"/>
    <x v="2"/>
    <x v="1"/>
    <x v="2"/>
    <x v="215"/>
    <n v="8999.4"/>
    <n v="14999"/>
    <n v="4084227.7"/>
    <x v="227"/>
    <x v="278"/>
    <n v="2205482.9580000001"/>
    <n v="1470321.9720000001"/>
    <x v="15"/>
    <n v="11"/>
    <x v="9"/>
    <x v="0"/>
  </r>
  <r>
    <x v="0"/>
    <x v="11"/>
    <x v="2"/>
    <x v="2"/>
    <x v="216"/>
    <n v="11999.4"/>
    <n v="19999"/>
    <n v="2991850.4"/>
    <x v="228"/>
    <x v="279"/>
    <n v="2100278.9808"/>
    <n v="592386.37919999985"/>
    <x v="1"/>
    <n v="6"/>
    <x v="1"/>
    <x v="0"/>
  </r>
  <r>
    <x v="2"/>
    <x v="9"/>
    <x v="2"/>
    <x v="2"/>
    <x v="209"/>
    <n v="11999.4"/>
    <n v="19999"/>
    <n v="4597770.1000000006"/>
    <x v="229"/>
    <x v="280"/>
    <n v="2482795.8540000003"/>
    <n v="1655197.236"/>
    <x v="7"/>
    <n v="10"/>
    <x v="7"/>
    <x v="1"/>
  </r>
  <r>
    <x v="0"/>
    <x v="1"/>
    <x v="2"/>
    <x v="2"/>
    <x v="64"/>
    <n v="11999.4"/>
    <n v="19999"/>
    <n v="1453927.3"/>
    <x v="230"/>
    <x v="281"/>
    <n v="1020656.9646000001"/>
    <n v="287877.6054"/>
    <x v="7"/>
    <n v="10"/>
    <x v="7"/>
    <x v="1"/>
  </r>
  <r>
    <x v="3"/>
    <x v="12"/>
    <x v="3"/>
    <x v="2"/>
    <x v="217"/>
    <n v="19794"/>
    <n v="32990"/>
    <n v="3140648"/>
    <x v="231"/>
    <x v="282"/>
    <n v="2204734.8960000002"/>
    <n v="621848.304"/>
    <x v="8"/>
    <n v="2"/>
    <x v="8"/>
    <x v="0"/>
  </r>
  <r>
    <x v="3"/>
    <x v="0"/>
    <x v="3"/>
    <x v="2"/>
    <x v="218"/>
    <n v="19794"/>
    <n v="32990"/>
    <n v="9088745"/>
    <x v="232"/>
    <x v="283"/>
    <n v="6380298.9900000002"/>
    <n v="1799571.5099999998"/>
    <x v="8"/>
    <n v="2"/>
    <x v="8"/>
    <x v="0"/>
  </r>
  <r>
    <x v="1"/>
    <x v="1"/>
    <x v="3"/>
    <x v="2"/>
    <x v="219"/>
    <n v="19794"/>
    <n v="32990"/>
    <n v="5047470"/>
    <x v="233"/>
    <x v="284"/>
    <n v="2952769.95"/>
    <n v="1589953.0499999998"/>
    <x v="14"/>
    <n v="5"/>
    <x v="11"/>
    <x v="0"/>
  </r>
  <r>
    <x v="0"/>
    <x v="2"/>
    <x v="3"/>
    <x v="2"/>
    <x v="216"/>
    <n v="19794"/>
    <n v="32990"/>
    <n v="4935304"/>
    <x v="234"/>
    <x v="285"/>
    <n v="3464583.4079999998"/>
    <n v="977190.19199999981"/>
    <x v="1"/>
    <n v="6"/>
    <x v="1"/>
    <x v="0"/>
  </r>
  <r>
    <x v="0"/>
    <x v="3"/>
    <x v="3"/>
    <x v="2"/>
    <x v="220"/>
    <n v="19794"/>
    <n v="32990"/>
    <n v="4941902"/>
    <x v="235"/>
    <x v="286"/>
    <n v="3469215.2039999999"/>
    <n v="978496.5959999999"/>
    <x v="1"/>
    <n v="6"/>
    <x v="1"/>
    <x v="0"/>
  </r>
  <r>
    <x v="4"/>
    <x v="4"/>
    <x v="3"/>
    <x v="2"/>
    <x v="221"/>
    <n v="19794"/>
    <n v="32990"/>
    <n v="4028079.0000000005"/>
    <x v="236"/>
    <x v="287"/>
    <n v="2610195.1920000003"/>
    <n v="1015075.9080000003"/>
    <x v="7"/>
    <n v="10"/>
    <x v="7"/>
    <x v="1"/>
  </r>
  <r>
    <x v="0"/>
    <x v="5"/>
    <x v="3"/>
    <x v="2"/>
    <x v="222"/>
    <n v="19794"/>
    <n v="32990"/>
    <n v="6848724.0000000009"/>
    <x v="237"/>
    <x v="288"/>
    <n v="4807804.2480000006"/>
    <n v="1356047.352"/>
    <x v="7"/>
    <n v="10"/>
    <x v="7"/>
    <x v="1"/>
  </r>
  <r>
    <x v="1"/>
    <x v="6"/>
    <x v="4"/>
    <x v="2"/>
    <x v="126"/>
    <n v="13938"/>
    <n v="23230"/>
    <n v="6606612.0000000009"/>
    <x v="238"/>
    <x v="289"/>
    <n v="3864868.0200000005"/>
    <n v="2081082.7800000003"/>
    <x v="1"/>
    <n v="6"/>
    <x v="1"/>
    <x v="0"/>
  </r>
  <r>
    <x v="0"/>
    <x v="13"/>
    <x v="4"/>
    <x v="2"/>
    <x v="220"/>
    <n v="13938"/>
    <n v="23230"/>
    <n v="3479854.0000000005"/>
    <x v="239"/>
    <x v="290"/>
    <n v="2442857.5080000004"/>
    <n v="689011.09200000018"/>
    <x v="1"/>
    <n v="6"/>
    <x v="1"/>
    <x v="0"/>
  </r>
  <r>
    <x v="4"/>
    <x v="7"/>
    <x v="4"/>
    <x v="2"/>
    <x v="221"/>
    <n v="13938"/>
    <n v="23230"/>
    <n v="2836383"/>
    <x v="240"/>
    <x v="291"/>
    <n v="1837976.1840000001"/>
    <n v="714768.51600000006"/>
    <x v="7"/>
    <n v="10"/>
    <x v="7"/>
    <x v="1"/>
  </r>
  <r>
    <x v="0"/>
    <x v="4"/>
    <x v="4"/>
    <x v="2"/>
    <x v="167"/>
    <n v="13938"/>
    <n v="23230"/>
    <n v="2608729.0000000005"/>
    <x v="241"/>
    <x v="292"/>
    <n v="1831327.7580000006"/>
    <n v="516528.34199999995"/>
    <x v="11"/>
    <n v="11"/>
    <x v="9"/>
    <x v="1"/>
  </r>
  <r>
    <x v="4"/>
    <x v="8"/>
    <x v="4"/>
    <x v="2"/>
    <x v="223"/>
    <n v="13938"/>
    <n v="23230"/>
    <n v="5658828.0000000009"/>
    <x v="242"/>
    <x v="293"/>
    <n v="3666920.5440000007"/>
    <n v="1426024.6560000004"/>
    <x v="12"/>
    <n v="12"/>
    <x v="2"/>
    <x v="1"/>
  </r>
  <r>
    <x v="3"/>
    <x v="9"/>
    <x v="5"/>
    <x v="2"/>
    <x v="224"/>
    <n v="11999.4"/>
    <n v="19999"/>
    <n v="3974801.25"/>
    <x v="243"/>
    <x v="294"/>
    <n v="2790310.4775"/>
    <n v="787010.64749999996"/>
    <x v="0"/>
    <n v="1"/>
    <x v="0"/>
    <x v="0"/>
  </r>
  <r>
    <x v="0"/>
    <x v="10"/>
    <x v="5"/>
    <x v="2"/>
    <x v="225"/>
    <n v="11999.4"/>
    <n v="19999"/>
    <n v="3357832.1"/>
    <x v="244"/>
    <x v="295"/>
    <n v="2357198.1342000002"/>
    <n v="664850.75579999993"/>
    <x v="6"/>
    <n v="9"/>
    <x v="6"/>
    <x v="0"/>
  </r>
  <r>
    <x v="0"/>
    <x v="2"/>
    <x v="5"/>
    <x v="2"/>
    <x v="64"/>
    <n v="11999.4"/>
    <n v="19999"/>
    <n v="1453927.3"/>
    <x v="230"/>
    <x v="281"/>
    <n v="1020656.9646000001"/>
    <n v="287877.6054"/>
    <x v="7"/>
    <n v="10"/>
    <x v="7"/>
    <x v="1"/>
  </r>
  <r>
    <x v="0"/>
    <x v="11"/>
    <x v="5"/>
    <x v="2"/>
    <x v="214"/>
    <n v="11999.4"/>
    <n v="19999"/>
    <n v="2805859.7"/>
    <x v="245"/>
    <x v="296"/>
    <n v="1969713.5094000001"/>
    <n v="555560.22059999988"/>
    <x v="7"/>
    <n v="10"/>
    <x v="7"/>
    <x v="1"/>
  </r>
  <r>
    <x v="0"/>
    <x v="9"/>
    <x v="5"/>
    <x v="2"/>
    <x v="222"/>
    <n v="11999.4"/>
    <n v="19999"/>
    <n v="4151792.4000000004"/>
    <x v="246"/>
    <x v="297"/>
    <n v="2914558.2648"/>
    <n v="822054.89520000014"/>
    <x v="7"/>
    <n v="10"/>
    <x v="7"/>
    <x v="1"/>
  </r>
  <r>
    <x v="0"/>
    <x v="1"/>
    <x v="1"/>
    <x v="2"/>
    <x v="226"/>
    <n v="8999.4"/>
    <n v="14999"/>
    <n v="2635324.3000000003"/>
    <x v="247"/>
    <x v="298"/>
    <n v="1849997.6586000002"/>
    <n v="521794.21139999991"/>
    <x v="7"/>
    <n v="10"/>
    <x v="7"/>
    <x v="1"/>
  </r>
  <r>
    <x v="1"/>
    <x v="12"/>
    <x v="2"/>
    <x v="2"/>
    <x v="227"/>
    <n v="11999.4"/>
    <n v="19999"/>
    <n v="4395780.2"/>
    <x v="248"/>
    <x v="299"/>
    <n v="2571531.4170000004"/>
    <n v="1384670.7629999998"/>
    <x v="5"/>
    <n v="8"/>
    <x v="5"/>
    <x v="0"/>
  </r>
  <r>
    <x v="1"/>
    <x v="0"/>
    <x v="2"/>
    <x v="2"/>
    <x v="228"/>
    <n v="11999.4"/>
    <n v="19999"/>
    <n v="3485825.7"/>
    <x v="249"/>
    <x v="300"/>
    <n v="2039208.0345000001"/>
    <n v="1098035.0954999998"/>
    <x v="5"/>
    <n v="8"/>
    <x v="5"/>
    <x v="0"/>
  </r>
  <r>
    <x v="1"/>
    <x v="1"/>
    <x v="2"/>
    <x v="2"/>
    <x v="229"/>
    <n v="11999.4"/>
    <n v="19999"/>
    <n v="2305884.7000000002"/>
    <x v="250"/>
    <x v="301"/>
    <n v="1348942.5495000002"/>
    <n v="726353.68050000002"/>
    <x v="10"/>
    <n v="10"/>
    <x v="7"/>
    <x v="0"/>
  </r>
  <r>
    <x v="0"/>
    <x v="2"/>
    <x v="2"/>
    <x v="2"/>
    <x v="226"/>
    <n v="11999.4"/>
    <n v="19999"/>
    <n v="3513824.3000000003"/>
    <x v="251"/>
    <x v="302"/>
    <n v="2466704.6586000002"/>
    <n v="695737.21139999991"/>
    <x v="7"/>
    <n v="10"/>
    <x v="7"/>
    <x v="1"/>
  </r>
  <r>
    <x v="0"/>
    <x v="3"/>
    <x v="3"/>
    <x v="2"/>
    <x v="230"/>
    <n v="19794"/>
    <n v="32990"/>
    <n v="3302299.0000000005"/>
    <x v="252"/>
    <x v="303"/>
    <n v="2318213.8980000005"/>
    <n v="653855.20200000005"/>
    <x v="5"/>
    <n v="8"/>
    <x v="5"/>
    <x v="0"/>
  </r>
  <r>
    <x v="0"/>
    <x v="11"/>
    <x v="3"/>
    <x v="2"/>
    <x v="231"/>
    <n v="19794"/>
    <n v="32990"/>
    <n v="4397567"/>
    <x v="253"/>
    <x v="304"/>
    <n v="3087092.034"/>
    <n v="870718.26599999983"/>
    <x v="15"/>
    <n v="11"/>
    <x v="9"/>
    <x v="0"/>
  </r>
  <r>
    <x v="1"/>
    <x v="5"/>
    <x v="4"/>
    <x v="2"/>
    <x v="229"/>
    <n v="13938"/>
    <n v="23230"/>
    <n v="2678419.0000000005"/>
    <x v="254"/>
    <x v="305"/>
    <n v="1566875.1150000005"/>
    <n v="843701.9850000001"/>
    <x v="10"/>
    <n v="10"/>
    <x v="7"/>
    <x v="0"/>
  </r>
  <r>
    <x v="2"/>
    <x v="6"/>
    <x v="0"/>
    <x v="2"/>
    <x v="64"/>
    <n v="5579.4"/>
    <n v="9299"/>
    <n v="676037.3"/>
    <x v="255"/>
    <x v="306"/>
    <n v="365060.14200000005"/>
    <n v="243373.42800000001"/>
    <x v="8"/>
    <n v="2"/>
    <x v="8"/>
    <x v="0"/>
  </r>
  <r>
    <x v="2"/>
    <x v="13"/>
    <x v="0"/>
    <x v="2"/>
    <x v="232"/>
    <n v="5579.4"/>
    <n v="9299"/>
    <n v="1751931.6"/>
    <x v="256"/>
    <x v="307"/>
    <n v="946043.0639999999"/>
    <n v="630695.37600000005"/>
    <x v="5"/>
    <n v="8"/>
    <x v="5"/>
    <x v="0"/>
  </r>
  <r>
    <x v="0"/>
    <x v="7"/>
    <x v="0"/>
    <x v="2"/>
    <x v="233"/>
    <n v="5579.4"/>
    <n v="9299"/>
    <n v="1705436.6"/>
    <x v="257"/>
    <x v="308"/>
    <n v="1197216.4931999999"/>
    <n v="337676.44680000003"/>
    <x v="9"/>
    <n v="9"/>
    <x v="6"/>
    <x v="1"/>
  </r>
  <r>
    <x v="2"/>
    <x v="4"/>
    <x v="1"/>
    <x v="2"/>
    <x v="234"/>
    <n v="8999.4"/>
    <n v="14999"/>
    <n v="3509766"/>
    <x v="258"/>
    <x v="309"/>
    <n v="1895273.64"/>
    <n v="1263515.76"/>
    <x v="0"/>
    <n v="1"/>
    <x v="0"/>
    <x v="0"/>
  </r>
  <r>
    <x v="2"/>
    <x v="8"/>
    <x v="1"/>
    <x v="2"/>
    <x v="178"/>
    <n v="8999.4"/>
    <n v="14999"/>
    <n v="3512765.8000000003"/>
    <x v="179"/>
    <x v="230"/>
    <n v="1896893.5320000001"/>
    <n v="1264595.6880000001"/>
    <x v="15"/>
    <n v="11"/>
    <x v="9"/>
    <x v="0"/>
  </r>
  <r>
    <x v="0"/>
    <x v="9"/>
    <x v="2"/>
    <x v="2"/>
    <x v="235"/>
    <n v="11999.4"/>
    <n v="19999"/>
    <n v="2061896.9000000001"/>
    <x v="259"/>
    <x v="310"/>
    <n v="1447451.6238000002"/>
    <n v="408255.58620000002"/>
    <x v="9"/>
    <n v="9"/>
    <x v="6"/>
    <x v="1"/>
  </r>
  <r>
    <x v="1"/>
    <x v="10"/>
    <x v="3"/>
    <x v="2"/>
    <x v="236"/>
    <n v="19794"/>
    <n v="32990"/>
    <n v="4163338"/>
    <x v="260"/>
    <x v="311"/>
    <n v="2435552.73"/>
    <n v="1311451.4700000002"/>
    <x v="14"/>
    <n v="5"/>
    <x v="11"/>
    <x v="0"/>
  </r>
  <r>
    <x v="0"/>
    <x v="2"/>
    <x v="3"/>
    <x v="2"/>
    <x v="237"/>
    <n v="19794"/>
    <n v="32990"/>
    <n v="3744365"/>
    <x v="261"/>
    <x v="312"/>
    <n v="2628544.23"/>
    <n v="741384.27"/>
    <x v="1"/>
    <n v="6"/>
    <x v="1"/>
    <x v="0"/>
  </r>
  <r>
    <x v="0"/>
    <x v="11"/>
    <x v="3"/>
    <x v="2"/>
    <x v="238"/>
    <n v="19794"/>
    <n v="32990"/>
    <n v="1804553"/>
    <x v="262"/>
    <x v="313"/>
    <n v="1266796.206"/>
    <n v="357301.49399999995"/>
    <x v="15"/>
    <n v="11"/>
    <x v="9"/>
    <x v="0"/>
  </r>
  <r>
    <x v="0"/>
    <x v="9"/>
    <x v="3"/>
    <x v="2"/>
    <x v="239"/>
    <n v="19794"/>
    <n v="32990"/>
    <n v="5219018.0000000009"/>
    <x v="263"/>
    <x v="314"/>
    <n v="3663750.6360000009"/>
    <n v="1033365.5640000002"/>
    <x v="2"/>
    <n v="12"/>
    <x v="2"/>
    <x v="0"/>
  </r>
  <r>
    <x v="2"/>
    <x v="1"/>
    <x v="4"/>
    <x v="2"/>
    <x v="240"/>
    <n v="13938"/>
    <n v="23230"/>
    <n v="4038535.5000000005"/>
    <x v="264"/>
    <x v="315"/>
    <n v="2180809.17"/>
    <n v="1453872.7800000003"/>
    <x v="13"/>
    <n v="4"/>
    <x v="10"/>
    <x v="0"/>
  </r>
  <r>
    <x v="2"/>
    <x v="12"/>
    <x v="4"/>
    <x v="2"/>
    <x v="241"/>
    <n v="13938"/>
    <n v="23230"/>
    <n v="5145445"/>
    <x v="265"/>
    <x v="316"/>
    <n v="2778540.3"/>
    <n v="1852360.2000000002"/>
    <x v="9"/>
    <n v="9"/>
    <x v="6"/>
    <x v="1"/>
  </r>
  <r>
    <x v="0"/>
    <x v="0"/>
    <x v="4"/>
    <x v="2"/>
    <x v="239"/>
    <n v="13938"/>
    <n v="23230"/>
    <n v="3674986.0000000005"/>
    <x v="266"/>
    <x v="317"/>
    <n v="2579840.1720000003"/>
    <n v="727647.22800000012"/>
    <x v="2"/>
    <n v="12"/>
    <x v="2"/>
    <x v="0"/>
  </r>
  <r>
    <x v="0"/>
    <x v="1"/>
    <x v="5"/>
    <x v="2"/>
    <x v="237"/>
    <n v="11999.4"/>
    <n v="19999"/>
    <n v="2269886.5"/>
    <x v="267"/>
    <x v="318"/>
    <n v="1593460.3230000001"/>
    <n v="449437.527"/>
    <x v="1"/>
    <n v="6"/>
    <x v="1"/>
    <x v="0"/>
  </r>
  <r>
    <x v="0"/>
    <x v="2"/>
    <x v="0"/>
    <x v="2"/>
    <x v="242"/>
    <n v="5579.4"/>
    <n v="9299"/>
    <n v="1637553.9000000001"/>
    <x v="268"/>
    <x v="319"/>
    <n v="1149562.8378000003"/>
    <n v="324235.67219999991"/>
    <x v="3"/>
    <n v="3"/>
    <x v="3"/>
    <x v="0"/>
  </r>
  <r>
    <x v="4"/>
    <x v="3"/>
    <x v="0"/>
    <x v="2"/>
    <x v="243"/>
    <n v="5579.4"/>
    <n v="9299"/>
    <n v="416595.20000000001"/>
    <x v="269"/>
    <x v="320"/>
    <n v="269953.68959999998"/>
    <n v="104981.99040000001"/>
    <x v="1"/>
    <n v="6"/>
    <x v="1"/>
    <x v="0"/>
  </r>
  <r>
    <x v="4"/>
    <x v="11"/>
    <x v="0"/>
    <x v="2"/>
    <x v="244"/>
    <n v="5579.4"/>
    <n v="9299"/>
    <n v="2028111.9000000001"/>
    <x v="270"/>
    <x v="321"/>
    <n v="1314216.5112000001"/>
    <n v="511084.19880000013"/>
    <x v="10"/>
    <n v="10"/>
    <x v="7"/>
    <x v="0"/>
  </r>
  <r>
    <x v="0"/>
    <x v="5"/>
    <x v="1"/>
    <x v="2"/>
    <x v="245"/>
    <n v="8999.4"/>
    <n v="14999"/>
    <n v="2963802.4000000004"/>
    <x v="271"/>
    <x v="322"/>
    <n v="2080589.2848000003"/>
    <n v="586832.87519999989"/>
    <x v="10"/>
    <n v="10"/>
    <x v="7"/>
    <x v="0"/>
  </r>
  <r>
    <x v="4"/>
    <x v="6"/>
    <x v="1"/>
    <x v="2"/>
    <x v="244"/>
    <n v="8999.4"/>
    <n v="14999"/>
    <n v="3271281.9000000004"/>
    <x v="272"/>
    <x v="323"/>
    <n v="2119790.6712000002"/>
    <n v="824363.03880000021"/>
    <x v="10"/>
    <n v="10"/>
    <x v="7"/>
    <x v="0"/>
  </r>
  <r>
    <x v="3"/>
    <x v="13"/>
    <x v="1"/>
    <x v="2"/>
    <x v="246"/>
    <n v="8999.4"/>
    <n v="14999"/>
    <n v="3749750"/>
    <x v="273"/>
    <x v="324"/>
    <n v="2632324.5"/>
    <n v="742450.5"/>
    <x v="11"/>
    <n v="11"/>
    <x v="9"/>
    <x v="1"/>
  </r>
  <r>
    <x v="4"/>
    <x v="7"/>
    <x v="2"/>
    <x v="2"/>
    <x v="247"/>
    <n v="11999.4"/>
    <n v="19999"/>
    <n v="3403829.8000000003"/>
    <x v="274"/>
    <x v="325"/>
    <n v="2205681.7104000002"/>
    <n v="857765.10960000008"/>
    <x v="14"/>
    <n v="5"/>
    <x v="11"/>
    <x v="0"/>
  </r>
  <r>
    <x v="4"/>
    <x v="4"/>
    <x v="2"/>
    <x v="2"/>
    <x v="243"/>
    <n v="11999.4"/>
    <n v="19999"/>
    <n v="895955.20000000007"/>
    <x v="275"/>
    <x v="326"/>
    <n v="580578.96960000007"/>
    <n v="225780.71039999998"/>
    <x v="1"/>
    <n v="6"/>
    <x v="1"/>
    <x v="0"/>
  </r>
  <r>
    <x v="3"/>
    <x v="8"/>
    <x v="2"/>
    <x v="2"/>
    <x v="248"/>
    <n v="11999.4"/>
    <n v="19999"/>
    <n v="7025648.7000000002"/>
    <x v="276"/>
    <x v="327"/>
    <n v="4932005.3874000004"/>
    <n v="1391078.4425999997"/>
    <x v="4"/>
    <n v="7"/>
    <x v="4"/>
    <x v="0"/>
  </r>
  <r>
    <x v="1"/>
    <x v="9"/>
    <x v="2"/>
    <x v="2"/>
    <x v="249"/>
    <n v="11999.4"/>
    <n v="19999"/>
    <n v="4201789.9000000004"/>
    <x v="277"/>
    <x v="328"/>
    <n v="2458047.0915000001"/>
    <n v="1323563.8185000001"/>
    <x v="5"/>
    <n v="8"/>
    <x v="5"/>
    <x v="0"/>
  </r>
  <r>
    <x v="1"/>
    <x v="10"/>
    <x v="2"/>
    <x v="2"/>
    <x v="250"/>
    <n v="11999.4"/>
    <n v="19999"/>
    <n v="5861706.9000000004"/>
    <x v="278"/>
    <x v="329"/>
    <n v="3429098.5364999999"/>
    <n v="1846437.6735"/>
    <x v="9"/>
    <n v="9"/>
    <x v="6"/>
    <x v="1"/>
  </r>
  <r>
    <x v="0"/>
    <x v="2"/>
    <x v="2"/>
    <x v="2"/>
    <x v="251"/>
    <n v="11999.4"/>
    <n v="19999"/>
    <n v="3069846.5"/>
    <x v="279"/>
    <x v="330"/>
    <n v="2155032.2430000002"/>
    <n v="607829.60699999984"/>
    <x v="6"/>
    <n v="9"/>
    <x v="6"/>
    <x v="0"/>
  </r>
  <r>
    <x v="4"/>
    <x v="11"/>
    <x v="2"/>
    <x v="2"/>
    <x v="167"/>
    <n v="11999.4"/>
    <n v="19999"/>
    <n v="2245887.7000000002"/>
    <x v="166"/>
    <x v="217"/>
    <n v="1455335.2296"/>
    <n v="565963.70040000021"/>
    <x v="9"/>
    <n v="9"/>
    <x v="6"/>
    <x v="1"/>
  </r>
  <r>
    <x v="4"/>
    <x v="9"/>
    <x v="2"/>
    <x v="2"/>
    <x v="252"/>
    <n v="11999.4"/>
    <n v="19999"/>
    <n v="2807859.6"/>
    <x v="280"/>
    <x v="331"/>
    <n v="1819493.0208000001"/>
    <n v="707580.61920000007"/>
    <x v="11"/>
    <n v="11"/>
    <x v="9"/>
    <x v="1"/>
  </r>
  <r>
    <x v="2"/>
    <x v="1"/>
    <x v="2"/>
    <x v="2"/>
    <x v="253"/>
    <n v="11999.4"/>
    <n v="19999"/>
    <n v="5525723.7000000002"/>
    <x v="281"/>
    <x v="332"/>
    <n v="2983890.798"/>
    <n v="1989260.5320000001"/>
    <x v="11"/>
    <n v="11"/>
    <x v="9"/>
    <x v="1"/>
  </r>
  <r>
    <x v="0"/>
    <x v="12"/>
    <x v="2"/>
    <x v="2"/>
    <x v="254"/>
    <n v="11999.4"/>
    <n v="19999"/>
    <n v="4249787.5"/>
    <x v="282"/>
    <x v="333"/>
    <n v="2983350.8250000002"/>
    <n v="841457.92499999981"/>
    <x v="12"/>
    <n v="12"/>
    <x v="2"/>
    <x v="1"/>
  </r>
  <r>
    <x v="4"/>
    <x v="0"/>
    <x v="3"/>
    <x v="2"/>
    <x v="255"/>
    <n v="19794"/>
    <n v="32990"/>
    <n v="5473041"/>
    <x v="283"/>
    <x v="334"/>
    <n v="3546530.568"/>
    <n v="1379206.3320000004"/>
    <x v="4"/>
    <n v="7"/>
    <x v="4"/>
    <x v="0"/>
  </r>
  <r>
    <x v="0"/>
    <x v="1"/>
    <x v="3"/>
    <x v="2"/>
    <x v="256"/>
    <n v="19794"/>
    <n v="32990"/>
    <n v="2009091.0000000002"/>
    <x v="284"/>
    <x v="335"/>
    <n v="1410381.8820000002"/>
    <n v="397800.01799999992"/>
    <x v="5"/>
    <n v="8"/>
    <x v="5"/>
    <x v="0"/>
  </r>
  <r>
    <x v="3"/>
    <x v="2"/>
    <x v="3"/>
    <x v="2"/>
    <x v="257"/>
    <n v="19794"/>
    <n v="32990"/>
    <n v="6885013.0000000009"/>
    <x v="285"/>
    <x v="336"/>
    <n v="4833279.1260000011"/>
    <n v="1363232.574"/>
    <x v="6"/>
    <n v="9"/>
    <x v="6"/>
    <x v="0"/>
  </r>
  <r>
    <x v="0"/>
    <x v="3"/>
    <x v="3"/>
    <x v="2"/>
    <x v="245"/>
    <n v="19794"/>
    <n v="32990"/>
    <n v="6518824.0000000009"/>
    <x v="286"/>
    <x v="337"/>
    <n v="4576214.4480000008"/>
    <n v="1290727.1519999998"/>
    <x v="10"/>
    <n v="10"/>
    <x v="7"/>
    <x v="0"/>
  </r>
  <r>
    <x v="0"/>
    <x v="11"/>
    <x v="3"/>
    <x v="2"/>
    <x v="258"/>
    <n v="19794"/>
    <n v="32990"/>
    <n v="4687879"/>
    <x v="287"/>
    <x v="338"/>
    <n v="3290891.0579999997"/>
    <n v="928200.0419999999"/>
    <x v="12"/>
    <n v="12"/>
    <x v="2"/>
    <x v="1"/>
  </r>
  <r>
    <x v="4"/>
    <x v="5"/>
    <x v="3"/>
    <x v="2"/>
    <x v="162"/>
    <n v="19794"/>
    <n v="32990"/>
    <n v="4526228.0000000009"/>
    <x v="288"/>
    <x v="339"/>
    <n v="2932995.7440000004"/>
    <n v="1140609.4560000002"/>
    <x v="2"/>
    <n v="12"/>
    <x v="2"/>
    <x v="0"/>
  </r>
  <r>
    <x v="0"/>
    <x v="6"/>
    <x v="3"/>
    <x v="2"/>
    <x v="259"/>
    <n v="19794"/>
    <n v="32990"/>
    <n v="1939812.0000000002"/>
    <x v="289"/>
    <x v="340"/>
    <n v="1361748.0240000002"/>
    <n v="384082.77600000007"/>
    <x v="12"/>
    <n v="12"/>
    <x v="2"/>
    <x v="1"/>
  </r>
  <r>
    <x v="2"/>
    <x v="13"/>
    <x v="4"/>
    <x v="2"/>
    <x v="260"/>
    <n v="13938"/>
    <n v="23230"/>
    <n v="7536973.5000000009"/>
    <x v="290"/>
    <x v="341"/>
    <n v="4069965.69"/>
    <n v="2713310.4600000004"/>
    <x v="0"/>
    <n v="1"/>
    <x v="0"/>
    <x v="0"/>
  </r>
  <r>
    <x v="4"/>
    <x v="7"/>
    <x v="4"/>
    <x v="2"/>
    <x v="261"/>
    <n v="13938"/>
    <n v="23230"/>
    <n v="2227757"/>
    <x v="291"/>
    <x v="342"/>
    <n v="1443586.5360000001"/>
    <n v="561394.76399999997"/>
    <x v="8"/>
    <n v="2"/>
    <x v="8"/>
    <x v="0"/>
  </r>
  <r>
    <x v="4"/>
    <x v="4"/>
    <x v="4"/>
    <x v="2"/>
    <x v="262"/>
    <n v="13938"/>
    <n v="23230"/>
    <n v="6381281"/>
    <x v="292"/>
    <x v="343"/>
    <n v="4135070.088"/>
    <n v="1608082.8120000004"/>
    <x v="8"/>
    <n v="2"/>
    <x v="8"/>
    <x v="0"/>
  </r>
  <r>
    <x v="3"/>
    <x v="8"/>
    <x v="5"/>
    <x v="2"/>
    <x v="263"/>
    <n v="11999.4"/>
    <n v="19999"/>
    <n v="3289835.5"/>
    <x v="293"/>
    <x v="344"/>
    <n v="2309464.5210000002"/>
    <n v="651387.429"/>
    <x v="14"/>
    <n v="5"/>
    <x v="11"/>
    <x v="0"/>
  </r>
  <r>
    <x v="0"/>
    <x v="9"/>
    <x v="5"/>
    <x v="2"/>
    <x v="264"/>
    <n v="11999.4"/>
    <n v="19999"/>
    <n v="5751712.4000000004"/>
    <x v="294"/>
    <x v="345"/>
    <n v="4037702.1048000003"/>
    <n v="1138839.0551999998"/>
    <x v="6"/>
    <n v="9"/>
    <x v="6"/>
    <x v="0"/>
  </r>
  <r>
    <x v="3"/>
    <x v="10"/>
    <x v="5"/>
    <x v="2"/>
    <x v="265"/>
    <n v="11999.4"/>
    <n v="19999"/>
    <n v="1987900.6"/>
    <x v="295"/>
    <x v="346"/>
    <n v="1395506.2212"/>
    <n v="393604.31880000001"/>
    <x v="9"/>
    <n v="9"/>
    <x v="6"/>
    <x v="1"/>
  </r>
  <r>
    <x v="0"/>
    <x v="2"/>
    <x v="5"/>
    <x v="2"/>
    <x v="266"/>
    <n v="11999.4"/>
    <n v="19999"/>
    <n v="2235888.2000000002"/>
    <x v="296"/>
    <x v="347"/>
    <n v="1569593.5164000001"/>
    <n v="442705.86360000004"/>
    <x v="15"/>
    <n v="11"/>
    <x v="9"/>
    <x v="0"/>
  </r>
  <r>
    <x v="4"/>
    <x v="11"/>
    <x v="5"/>
    <x v="2"/>
    <x v="162"/>
    <n v="11999.4"/>
    <n v="19999"/>
    <n v="2743862.8000000003"/>
    <x v="159"/>
    <x v="210"/>
    <n v="1778023.0944000003"/>
    <n v="691453.42560000019"/>
    <x v="2"/>
    <n v="12"/>
    <x v="2"/>
    <x v="0"/>
  </r>
  <r>
    <x v="0"/>
    <x v="9"/>
    <x v="1"/>
    <x v="2"/>
    <x v="267"/>
    <n v="8999.4"/>
    <n v="14999"/>
    <n v="731951.20000000007"/>
    <x v="297"/>
    <x v="348"/>
    <n v="513829.7424000001"/>
    <n v="144926.33759999997"/>
    <x v="8"/>
    <n v="2"/>
    <x v="8"/>
    <x v="0"/>
  </r>
  <r>
    <x v="0"/>
    <x v="1"/>
    <x v="1"/>
    <x v="2"/>
    <x v="268"/>
    <n v="8999.4"/>
    <n v="14999"/>
    <n v="1922871.8000000003"/>
    <x v="298"/>
    <x v="349"/>
    <n v="1349856.0036000002"/>
    <n v="380728.61639999994"/>
    <x v="1"/>
    <n v="6"/>
    <x v="1"/>
    <x v="0"/>
  </r>
  <r>
    <x v="0"/>
    <x v="12"/>
    <x v="2"/>
    <x v="2"/>
    <x v="269"/>
    <n v="11999.4"/>
    <n v="19999"/>
    <n v="513974.30000000005"/>
    <x v="299"/>
    <x v="350"/>
    <n v="360809.95860000007"/>
    <n v="101766.91139999998"/>
    <x v="14"/>
    <n v="5"/>
    <x v="11"/>
    <x v="0"/>
  </r>
  <r>
    <x v="0"/>
    <x v="0"/>
    <x v="5"/>
    <x v="2"/>
    <x v="268"/>
    <n v="11999.4"/>
    <n v="19999"/>
    <n v="2563871.8000000003"/>
    <x v="300"/>
    <x v="351"/>
    <n v="1799838.0036000002"/>
    <n v="507646.61639999994"/>
    <x v="1"/>
    <n v="6"/>
    <x v="1"/>
    <x v="0"/>
  </r>
  <r>
    <x v="3"/>
    <x v="1"/>
    <x v="0"/>
    <x v="2"/>
    <x v="270"/>
    <n v="5579.4"/>
    <n v="9299"/>
    <n v="1432046"/>
    <x v="301"/>
    <x v="352"/>
    <n v="1005296.292"/>
    <n v="283545.10799999989"/>
    <x v="5"/>
    <n v="8"/>
    <x v="5"/>
    <x v="0"/>
  </r>
  <r>
    <x v="1"/>
    <x v="2"/>
    <x v="0"/>
    <x v="2"/>
    <x v="271"/>
    <n v="5579.4"/>
    <n v="9299"/>
    <n v="455651"/>
    <x v="302"/>
    <x v="353"/>
    <n v="266555.83500000002"/>
    <n v="143530.065"/>
    <x v="15"/>
    <n v="11"/>
    <x v="9"/>
    <x v="0"/>
  </r>
  <r>
    <x v="0"/>
    <x v="3"/>
    <x v="0"/>
    <x v="2"/>
    <x v="272"/>
    <n v="5579.4"/>
    <n v="9299"/>
    <n v="1266523.8"/>
    <x v="303"/>
    <x v="354"/>
    <n v="889099.70759999997"/>
    <n v="250771.71239999996"/>
    <x v="2"/>
    <n v="12"/>
    <x v="2"/>
    <x v="0"/>
  </r>
  <r>
    <x v="1"/>
    <x v="11"/>
    <x v="1"/>
    <x v="2"/>
    <x v="273"/>
    <n v="8999.4"/>
    <n v="14999"/>
    <n v="3751249.9000000004"/>
    <x v="304"/>
    <x v="355"/>
    <n v="2194481.1915000002"/>
    <n v="1181643.7185"/>
    <x v="3"/>
    <n v="3"/>
    <x v="3"/>
    <x v="0"/>
  </r>
  <r>
    <x v="0"/>
    <x v="5"/>
    <x v="1"/>
    <x v="2"/>
    <x v="274"/>
    <n v="8999.4"/>
    <n v="14999"/>
    <n v="1061929.2"/>
    <x v="305"/>
    <x v="356"/>
    <n v="745474.29839999997"/>
    <n v="210261.98159999994"/>
    <x v="1"/>
    <n v="6"/>
    <x v="1"/>
    <x v="0"/>
  </r>
  <r>
    <x v="0"/>
    <x v="6"/>
    <x v="1"/>
    <x v="2"/>
    <x v="275"/>
    <n v="8999.4"/>
    <n v="14999"/>
    <n v="967435.5"/>
    <x v="306"/>
    <x v="357"/>
    <n v="679139.72100000002"/>
    <n v="191552.22899999993"/>
    <x v="4"/>
    <n v="7"/>
    <x v="4"/>
    <x v="0"/>
  </r>
  <r>
    <x v="4"/>
    <x v="13"/>
    <x v="1"/>
    <x v="2"/>
    <x v="276"/>
    <n v="8999.4"/>
    <n v="14999"/>
    <n v="2342843.8000000003"/>
    <x v="307"/>
    <x v="358"/>
    <n v="1518162.7824000001"/>
    <n v="590396.63760000025"/>
    <x v="5"/>
    <n v="8"/>
    <x v="5"/>
    <x v="0"/>
  </r>
  <r>
    <x v="4"/>
    <x v="7"/>
    <x v="1"/>
    <x v="2"/>
    <x v="277"/>
    <n v="8999.4"/>
    <n v="14999"/>
    <n v="1924371.7000000002"/>
    <x v="308"/>
    <x v="359"/>
    <n v="1246992.8616000002"/>
    <n v="484941.66840000008"/>
    <x v="9"/>
    <n v="9"/>
    <x v="6"/>
    <x v="1"/>
  </r>
  <r>
    <x v="1"/>
    <x v="4"/>
    <x v="1"/>
    <x v="2"/>
    <x v="278"/>
    <n v="8999.4"/>
    <n v="14999"/>
    <n v="1066428.9000000001"/>
    <x v="309"/>
    <x v="360"/>
    <n v="623860.90650000016"/>
    <n v="335925.10349999997"/>
    <x v="2"/>
    <n v="12"/>
    <x v="2"/>
    <x v="0"/>
  </r>
  <r>
    <x v="3"/>
    <x v="8"/>
    <x v="2"/>
    <x v="2"/>
    <x v="279"/>
    <n v="11999.4"/>
    <n v="19999"/>
    <n v="2227888.6"/>
    <x v="310"/>
    <x v="361"/>
    <n v="1563977.7972000001"/>
    <n v="441121.94279999984"/>
    <x v="3"/>
    <n v="3"/>
    <x v="3"/>
    <x v="0"/>
  </r>
  <r>
    <x v="0"/>
    <x v="9"/>
    <x v="2"/>
    <x v="2"/>
    <x v="280"/>
    <n v="11999.4"/>
    <n v="19999"/>
    <n v="2517874.1"/>
    <x v="311"/>
    <x v="362"/>
    <n v="1767547.6181999999"/>
    <n v="498539.07180000003"/>
    <x v="13"/>
    <n v="4"/>
    <x v="10"/>
    <x v="0"/>
  </r>
  <r>
    <x v="0"/>
    <x v="10"/>
    <x v="2"/>
    <x v="2"/>
    <x v="281"/>
    <n v="11999.4"/>
    <n v="19999"/>
    <n v="2189890.5"/>
    <x v="312"/>
    <x v="363"/>
    <n v="1537303.1310000001"/>
    <n v="433598.3189999999"/>
    <x v="14"/>
    <n v="5"/>
    <x v="11"/>
    <x v="0"/>
  </r>
  <r>
    <x v="0"/>
    <x v="2"/>
    <x v="2"/>
    <x v="2"/>
    <x v="282"/>
    <n v="11999.4"/>
    <n v="19999"/>
    <n v="2731863.4"/>
    <x v="313"/>
    <x v="364"/>
    <n v="1917768.1068000002"/>
    <n v="540908.95319999987"/>
    <x v="1"/>
    <n v="6"/>
    <x v="1"/>
    <x v="0"/>
  </r>
  <r>
    <x v="4"/>
    <x v="11"/>
    <x v="2"/>
    <x v="2"/>
    <x v="283"/>
    <n v="11999.4"/>
    <n v="19999"/>
    <n v="4919754"/>
    <x v="314"/>
    <x v="365"/>
    <n v="3188000.5919999997"/>
    <n v="1239778.0079999999"/>
    <x v="1"/>
    <n v="6"/>
    <x v="1"/>
    <x v="0"/>
  </r>
  <r>
    <x v="0"/>
    <x v="9"/>
    <x v="2"/>
    <x v="2"/>
    <x v="284"/>
    <n v="11999.4"/>
    <n v="19999"/>
    <n v="1355932.2"/>
    <x v="315"/>
    <x v="366"/>
    <n v="951864.4044"/>
    <n v="268474.57559999998"/>
    <x v="5"/>
    <n v="8"/>
    <x v="5"/>
    <x v="0"/>
  </r>
  <r>
    <x v="0"/>
    <x v="1"/>
    <x v="2"/>
    <x v="2"/>
    <x v="285"/>
    <n v="11999.4"/>
    <n v="19999"/>
    <n v="3195840.2"/>
    <x v="316"/>
    <x v="367"/>
    <n v="2243479.8204000001"/>
    <n v="632776.35960000008"/>
    <x v="5"/>
    <n v="8"/>
    <x v="5"/>
    <x v="0"/>
  </r>
  <r>
    <x v="0"/>
    <x v="12"/>
    <x v="2"/>
    <x v="2"/>
    <x v="286"/>
    <n v="11999.4"/>
    <n v="19999"/>
    <n v="4817759.1000000006"/>
    <x v="317"/>
    <x v="368"/>
    <n v="3382066.8882000004"/>
    <n v="953916.30180000002"/>
    <x v="9"/>
    <n v="9"/>
    <x v="6"/>
    <x v="1"/>
  </r>
  <r>
    <x v="0"/>
    <x v="0"/>
    <x v="2"/>
    <x v="2"/>
    <x v="287"/>
    <n v="11999.4"/>
    <n v="19999"/>
    <n v="3867806.6"/>
    <x v="318"/>
    <x v="369"/>
    <n v="2715200.2332000001"/>
    <n v="765825.70679999981"/>
    <x v="6"/>
    <n v="9"/>
    <x v="6"/>
    <x v="0"/>
  </r>
  <r>
    <x v="0"/>
    <x v="1"/>
    <x v="2"/>
    <x v="2"/>
    <x v="288"/>
    <n v="11999.4"/>
    <n v="19999"/>
    <n v="5985700.7000000002"/>
    <x v="319"/>
    <x v="370"/>
    <n v="4201961.8914000001"/>
    <n v="1185168.7385999998"/>
    <x v="6"/>
    <n v="9"/>
    <x v="6"/>
    <x v="0"/>
  </r>
  <r>
    <x v="0"/>
    <x v="2"/>
    <x v="2"/>
    <x v="2"/>
    <x v="12"/>
    <n v="11999.4"/>
    <n v="19999"/>
    <n v="4291785.4000000004"/>
    <x v="320"/>
    <x v="371"/>
    <n v="3012833.3508000006"/>
    <n v="849773.50919999974"/>
    <x v="11"/>
    <n v="11"/>
    <x v="9"/>
    <x v="1"/>
  </r>
  <r>
    <x v="0"/>
    <x v="3"/>
    <x v="2"/>
    <x v="2"/>
    <x v="289"/>
    <n v="11999.4"/>
    <n v="19999"/>
    <n v="3891805.4000000004"/>
    <x v="321"/>
    <x v="372"/>
    <n v="2732047.3908000002"/>
    <n v="770577.46920000017"/>
    <x v="12"/>
    <n v="12"/>
    <x v="2"/>
    <x v="1"/>
  </r>
  <r>
    <x v="0"/>
    <x v="11"/>
    <x v="2"/>
    <x v="2"/>
    <x v="272"/>
    <n v="11999.4"/>
    <n v="19999"/>
    <n v="2723863.8000000003"/>
    <x v="322"/>
    <x v="373"/>
    <n v="1912152.3876000005"/>
    <n v="539325.03239999991"/>
    <x v="2"/>
    <n v="12"/>
    <x v="2"/>
    <x v="0"/>
  </r>
  <r>
    <x v="2"/>
    <x v="5"/>
    <x v="3"/>
    <x v="2"/>
    <x v="290"/>
    <n v="19794"/>
    <n v="32990"/>
    <n v="1972802.0000000002"/>
    <x v="323"/>
    <x v="374"/>
    <n v="1065313.08"/>
    <n v="710208.7200000002"/>
    <x v="3"/>
    <n v="3"/>
    <x v="3"/>
    <x v="0"/>
  </r>
  <r>
    <x v="0"/>
    <x v="6"/>
    <x v="3"/>
    <x v="2"/>
    <x v="291"/>
    <n v="19794"/>
    <n v="32990"/>
    <n v="9590193"/>
    <x v="324"/>
    <x v="375"/>
    <n v="6732315.4859999996"/>
    <n v="1898858.2139999997"/>
    <x v="1"/>
    <n v="6"/>
    <x v="1"/>
    <x v="0"/>
  </r>
  <r>
    <x v="0"/>
    <x v="13"/>
    <x v="3"/>
    <x v="2"/>
    <x v="292"/>
    <n v="19794"/>
    <n v="32990"/>
    <n v="7713062"/>
    <x v="325"/>
    <x v="376"/>
    <n v="5414569.5240000002"/>
    <n v="1527186.2759999996"/>
    <x v="1"/>
    <n v="6"/>
    <x v="1"/>
    <x v="0"/>
  </r>
  <r>
    <x v="4"/>
    <x v="7"/>
    <x v="3"/>
    <x v="2"/>
    <x v="293"/>
    <n v="19794"/>
    <n v="32990"/>
    <n v="1273414"/>
    <x v="326"/>
    <x v="377"/>
    <n v="825172.272"/>
    <n v="320900.3280000001"/>
    <x v="11"/>
    <n v="11"/>
    <x v="9"/>
    <x v="1"/>
  </r>
  <r>
    <x v="4"/>
    <x v="4"/>
    <x v="3"/>
    <x v="2"/>
    <x v="294"/>
    <n v="19794"/>
    <n v="32990"/>
    <n v="2094865"/>
    <x v="327"/>
    <x v="378"/>
    <n v="1357472.52"/>
    <n v="527905.98"/>
    <x v="2"/>
    <n v="12"/>
    <x v="2"/>
    <x v="0"/>
  </r>
  <r>
    <x v="0"/>
    <x v="8"/>
    <x v="4"/>
    <x v="2"/>
    <x v="295"/>
    <n v="13938"/>
    <n v="23230"/>
    <n v="1334563.5"/>
    <x v="328"/>
    <x v="379"/>
    <n v="936863.57699999993"/>
    <n v="264243.57299999997"/>
    <x v="13"/>
    <n v="4"/>
    <x v="10"/>
    <x v="0"/>
  </r>
  <r>
    <x v="0"/>
    <x v="9"/>
    <x v="4"/>
    <x v="2"/>
    <x v="292"/>
    <n v="13938"/>
    <n v="23230"/>
    <n v="5431174"/>
    <x v="329"/>
    <x v="380"/>
    <n v="3812684.148"/>
    <n v="1075372.4519999996"/>
    <x v="1"/>
    <n v="6"/>
    <x v="1"/>
    <x v="0"/>
  </r>
  <r>
    <x v="0"/>
    <x v="10"/>
    <x v="4"/>
    <x v="2"/>
    <x v="296"/>
    <n v="13938"/>
    <n v="23230"/>
    <n v="885063"/>
    <x v="330"/>
    <x v="381"/>
    <n v="621314.22600000002"/>
    <n v="175242.47399999993"/>
    <x v="5"/>
    <n v="8"/>
    <x v="5"/>
    <x v="0"/>
  </r>
  <r>
    <x v="0"/>
    <x v="2"/>
    <x v="4"/>
    <x v="2"/>
    <x v="297"/>
    <n v="13938"/>
    <n v="23230"/>
    <n v="980306.00000000012"/>
    <x v="331"/>
    <x v="382"/>
    <n v="688174.81200000015"/>
    <n v="194100.58799999999"/>
    <x v="5"/>
    <n v="8"/>
    <x v="5"/>
    <x v="0"/>
  </r>
  <r>
    <x v="4"/>
    <x v="11"/>
    <x v="4"/>
    <x v="2"/>
    <x v="298"/>
    <n v="13938"/>
    <n v="23230"/>
    <n v="4957282"/>
    <x v="332"/>
    <x v="383"/>
    <n v="3212318.7359999996"/>
    <n v="1249235.0640000002"/>
    <x v="6"/>
    <n v="9"/>
    <x v="6"/>
    <x v="0"/>
  </r>
  <r>
    <x v="4"/>
    <x v="9"/>
    <x v="4"/>
    <x v="2"/>
    <x v="299"/>
    <n v="13938"/>
    <n v="23230"/>
    <n v="1876984.0000000002"/>
    <x v="333"/>
    <x v="384"/>
    <n v="1216285.632"/>
    <n v="472999.96800000011"/>
    <x v="12"/>
    <n v="12"/>
    <x v="2"/>
    <x v="1"/>
  </r>
  <r>
    <x v="0"/>
    <x v="1"/>
    <x v="5"/>
    <x v="2"/>
    <x v="274"/>
    <n v="11999.4"/>
    <n v="19999"/>
    <n v="1415929.2"/>
    <x v="334"/>
    <x v="385"/>
    <n v="993982.29840000009"/>
    <n v="280353.98159999994"/>
    <x v="1"/>
    <n v="6"/>
    <x v="1"/>
    <x v="0"/>
  </r>
  <r>
    <x v="0"/>
    <x v="12"/>
    <x v="5"/>
    <x v="2"/>
    <x v="291"/>
    <n v="11999.4"/>
    <n v="19999"/>
    <n v="5813709.2999999998"/>
    <x v="335"/>
    <x v="386"/>
    <n v="4081223.9286000002"/>
    <n v="1151114.4413999999"/>
    <x v="1"/>
    <n v="6"/>
    <x v="1"/>
    <x v="0"/>
  </r>
  <r>
    <x v="0"/>
    <x v="0"/>
    <x v="5"/>
    <x v="2"/>
    <x v="282"/>
    <n v="11999.4"/>
    <n v="19999"/>
    <n v="2731863.4"/>
    <x v="313"/>
    <x v="364"/>
    <n v="1917768.1068000002"/>
    <n v="540908.95319999987"/>
    <x v="1"/>
    <n v="6"/>
    <x v="1"/>
    <x v="0"/>
  </r>
  <r>
    <x v="4"/>
    <x v="1"/>
    <x v="5"/>
    <x v="2"/>
    <x v="283"/>
    <n v="11999.4"/>
    <n v="19999"/>
    <n v="4919754"/>
    <x v="314"/>
    <x v="365"/>
    <n v="3188000.5919999997"/>
    <n v="1239778.0079999999"/>
    <x v="1"/>
    <n v="6"/>
    <x v="1"/>
    <x v="0"/>
  </r>
  <r>
    <x v="0"/>
    <x v="2"/>
    <x v="5"/>
    <x v="2"/>
    <x v="300"/>
    <n v="11999.4"/>
    <n v="19999"/>
    <n v="3039848"/>
    <x v="336"/>
    <x v="387"/>
    <n v="2133973.2960000001"/>
    <n v="601889.9040000001"/>
    <x v="15"/>
    <n v="11"/>
    <x v="9"/>
    <x v="0"/>
  </r>
  <r>
    <x v="1"/>
    <x v="3"/>
    <x v="5"/>
    <x v="2"/>
    <x v="278"/>
    <n v="11999.4"/>
    <n v="19999"/>
    <n v="1421928.9000000001"/>
    <x v="337"/>
    <x v="388"/>
    <n v="831828.40650000016"/>
    <n v="447907.60350000008"/>
    <x v="2"/>
    <n v="12"/>
    <x v="2"/>
    <x v="0"/>
  </r>
  <r>
    <x v="2"/>
    <x v="11"/>
    <x v="5"/>
    <x v="2"/>
    <x v="301"/>
    <n v="11999.4"/>
    <n v="19999"/>
    <n v="2749862.5"/>
    <x v="338"/>
    <x v="389"/>
    <n v="1484925.75"/>
    <n v="989950.5"/>
    <x v="12"/>
    <n v="12"/>
    <x v="2"/>
    <x v="1"/>
  </r>
  <r>
    <x v="4"/>
    <x v="5"/>
    <x v="5"/>
    <x v="2"/>
    <x v="294"/>
    <n v="11999.4"/>
    <n v="19999"/>
    <n v="1269936.5"/>
    <x v="339"/>
    <x v="390"/>
    <n v="822918.85200000007"/>
    <n v="320023.99800000002"/>
    <x v="2"/>
    <n v="12"/>
    <x v="2"/>
    <x v="0"/>
  </r>
  <r>
    <x v="0"/>
    <x v="6"/>
    <x v="4"/>
    <x v="2"/>
    <x v="302"/>
    <n v="13938"/>
    <n v="23230"/>
    <n v="1013989.5000000001"/>
    <x v="340"/>
    <x v="391"/>
    <n v="711820.62900000007"/>
    <n v="200769.92099999997"/>
    <x v="4"/>
    <n v="7"/>
    <x v="4"/>
    <x v="0"/>
  </r>
  <r>
    <x v="4"/>
    <x v="13"/>
    <x v="0"/>
    <x v="2"/>
    <x v="303"/>
    <n v="5579.4"/>
    <n v="9299"/>
    <n v="1017310.6000000001"/>
    <x v="341"/>
    <x v="392"/>
    <n v="659217.26879999996"/>
    <n v="256362.27120000008"/>
    <x v="1"/>
    <n v="6"/>
    <x v="1"/>
    <x v="0"/>
  </r>
  <r>
    <x v="2"/>
    <x v="7"/>
    <x v="0"/>
    <x v="2"/>
    <x v="18"/>
    <n v="5579.4"/>
    <n v="9299"/>
    <n v="341273.30000000005"/>
    <x v="342"/>
    <x v="393"/>
    <n v="184287.58200000002"/>
    <n v="122858.38800000001"/>
    <x v="7"/>
    <n v="10"/>
    <x v="7"/>
    <x v="1"/>
  </r>
  <r>
    <x v="4"/>
    <x v="4"/>
    <x v="1"/>
    <x v="2"/>
    <x v="304"/>
    <n v="8999.4"/>
    <n v="14999"/>
    <n v="5703369.75"/>
    <x v="343"/>
    <x v="394"/>
    <n v="3695783.5980000002"/>
    <n v="1437249.1770000001"/>
    <x v="13"/>
    <n v="4"/>
    <x v="10"/>
    <x v="0"/>
  </r>
  <r>
    <x v="0"/>
    <x v="8"/>
    <x v="1"/>
    <x v="2"/>
    <x v="305"/>
    <n v="8999.4"/>
    <n v="14999"/>
    <n v="2498833.4000000004"/>
    <x v="344"/>
    <x v="395"/>
    <n v="1754181.0468000004"/>
    <n v="494769.01320000016"/>
    <x v="14"/>
    <n v="5"/>
    <x v="11"/>
    <x v="0"/>
  </r>
  <r>
    <x v="4"/>
    <x v="9"/>
    <x v="1"/>
    <x v="2"/>
    <x v="306"/>
    <n v="8999.4"/>
    <n v="14999"/>
    <n v="482967.80000000005"/>
    <x v="345"/>
    <x v="396"/>
    <n v="312963.13439999998"/>
    <n v="121707.88560000004"/>
    <x v="9"/>
    <n v="9"/>
    <x v="6"/>
    <x v="1"/>
  </r>
  <r>
    <x v="2"/>
    <x v="10"/>
    <x v="1"/>
    <x v="2"/>
    <x v="307"/>
    <n v="8999.4"/>
    <n v="14999"/>
    <n v="3481267.9000000004"/>
    <x v="346"/>
    <x v="397"/>
    <n v="1879884.6660000002"/>
    <n v="1253256.4440000001"/>
    <x v="15"/>
    <n v="11"/>
    <x v="9"/>
    <x v="0"/>
  </r>
  <r>
    <x v="3"/>
    <x v="2"/>
    <x v="1"/>
    <x v="2"/>
    <x v="308"/>
    <n v="8999.4"/>
    <n v="14999"/>
    <n v="2785314.3000000003"/>
    <x v="347"/>
    <x v="398"/>
    <n v="1955290.6386000002"/>
    <n v="551492.23139999993"/>
    <x v="11"/>
    <n v="11"/>
    <x v="9"/>
    <x v="1"/>
  </r>
  <r>
    <x v="0"/>
    <x v="11"/>
    <x v="1"/>
    <x v="2"/>
    <x v="309"/>
    <n v="8999.4"/>
    <n v="14999"/>
    <n v="2416338.9000000004"/>
    <x v="348"/>
    <x v="399"/>
    <n v="1696269.9078000002"/>
    <n v="478435.10220000008"/>
    <x v="12"/>
    <n v="12"/>
    <x v="2"/>
    <x v="1"/>
  </r>
  <r>
    <x v="3"/>
    <x v="9"/>
    <x v="1"/>
    <x v="2"/>
    <x v="310"/>
    <n v="8999.4"/>
    <n v="14999"/>
    <n v="4195220.3"/>
    <x v="349"/>
    <x v="400"/>
    <n v="2945044.6505999998"/>
    <n v="830653.61939999973"/>
    <x v="2"/>
    <n v="12"/>
    <x v="2"/>
    <x v="0"/>
  </r>
  <r>
    <x v="4"/>
    <x v="1"/>
    <x v="1"/>
    <x v="2"/>
    <x v="311"/>
    <n v="8999.4"/>
    <n v="14999"/>
    <n v="500966.6"/>
    <x v="350"/>
    <x v="401"/>
    <n v="324626.35679999995"/>
    <n v="126243.58319999999"/>
    <x v="12"/>
    <n v="12"/>
    <x v="2"/>
    <x v="1"/>
  </r>
  <r>
    <x v="4"/>
    <x v="12"/>
    <x v="2"/>
    <x v="2"/>
    <x v="312"/>
    <n v="11999.4"/>
    <n v="19999"/>
    <n v="5129743.5"/>
    <x v="351"/>
    <x v="402"/>
    <n v="3324073.7880000002"/>
    <n v="1292695.3620000002"/>
    <x v="0"/>
    <n v="1"/>
    <x v="0"/>
    <x v="0"/>
  </r>
  <r>
    <x v="0"/>
    <x v="0"/>
    <x v="2"/>
    <x v="2"/>
    <x v="313"/>
    <n v="11999.4"/>
    <n v="19999"/>
    <n v="4833758.3000000007"/>
    <x v="352"/>
    <x v="403"/>
    <n v="3393298.3266000007"/>
    <n v="957084.14339999994"/>
    <x v="0"/>
    <n v="1"/>
    <x v="0"/>
    <x v="0"/>
  </r>
  <r>
    <x v="1"/>
    <x v="1"/>
    <x v="2"/>
    <x v="2"/>
    <x v="314"/>
    <n v="11999.4"/>
    <n v="19999"/>
    <n v="7349632.5"/>
    <x v="353"/>
    <x v="404"/>
    <n v="4299535.0125000002"/>
    <n v="2315134.2374999998"/>
    <x v="13"/>
    <n v="4"/>
    <x v="10"/>
    <x v="0"/>
  </r>
  <r>
    <x v="4"/>
    <x v="2"/>
    <x v="2"/>
    <x v="2"/>
    <x v="303"/>
    <n v="11999.4"/>
    <n v="19999"/>
    <n v="2187890.6"/>
    <x v="354"/>
    <x v="405"/>
    <n v="1417753.1088"/>
    <n v="551348.43119999999"/>
    <x v="1"/>
    <n v="6"/>
    <x v="1"/>
    <x v="0"/>
  </r>
  <r>
    <x v="1"/>
    <x v="3"/>
    <x v="2"/>
    <x v="2"/>
    <x v="315"/>
    <n v="11999.4"/>
    <n v="19999"/>
    <n v="2453877.3000000003"/>
    <x v="355"/>
    <x v="406"/>
    <n v="1435518.2205000003"/>
    <n v="772971.34950000001"/>
    <x v="10"/>
    <n v="10"/>
    <x v="7"/>
    <x v="0"/>
  </r>
  <r>
    <x v="2"/>
    <x v="11"/>
    <x v="2"/>
    <x v="2"/>
    <x v="18"/>
    <n v="11999.4"/>
    <n v="19999"/>
    <n v="733963.3"/>
    <x v="356"/>
    <x v="407"/>
    <n v="396340.18200000003"/>
    <n v="264226.78800000006"/>
    <x v="7"/>
    <n v="10"/>
    <x v="7"/>
    <x v="1"/>
  </r>
  <r>
    <x v="4"/>
    <x v="5"/>
    <x v="2"/>
    <x v="2"/>
    <x v="316"/>
    <n v="11999.4"/>
    <n v="19999"/>
    <n v="2647867.6"/>
    <x v="357"/>
    <x v="408"/>
    <n v="1715818.2047999997"/>
    <n v="667262.63520000014"/>
    <x v="15"/>
    <n v="11"/>
    <x v="9"/>
    <x v="0"/>
  </r>
  <r>
    <x v="2"/>
    <x v="6"/>
    <x v="2"/>
    <x v="2"/>
    <x v="317"/>
    <n v="11999.4"/>
    <n v="19999"/>
    <n v="3549822.5"/>
    <x v="358"/>
    <x v="409"/>
    <n v="1916904.15"/>
    <n v="1277936.1000000001"/>
    <x v="11"/>
    <n v="11"/>
    <x v="9"/>
    <x v="1"/>
  </r>
  <r>
    <x v="3"/>
    <x v="13"/>
    <x v="2"/>
    <x v="2"/>
    <x v="310"/>
    <n v="11999.4"/>
    <n v="19999"/>
    <n v="5593720.2999999998"/>
    <x v="359"/>
    <x v="410"/>
    <n v="3926791.6505999998"/>
    <n v="1107556.6193999997"/>
    <x v="2"/>
    <n v="12"/>
    <x v="2"/>
    <x v="0"/>
  </r>
  <r>
    <x v="1"/>
    <x v="7"/>
    <x v="3"/>
    <x v="2"/>
    <x v="318"/>
    <n v="19794"/>
    <n v="32990"/>
    <n v="808255"/>
    <x v="360"/>
    <x v="411"/>
    <n v="472829.17499999999"/>
    <n v="254600.32500000001"/>
    <x v="14"/>
    <n v="5"/>
    <x v="11"/>
    <x v="0"/>
  </r>
  <r>
    <x v="4"/>
    <x v="4"/>
    <x v="3"/>
    <x v="2"/>
    <x v="319"/>
    <n v="19794"/>
    <n v="32990"/>
    <n v="12514756.5"/>
    <x v="361"/>
    <x v="412"/>
    <n v="8109562.2119999994"/>
    <n v="3153718.6380000003"/>
    <x v="4"/>
    <n v="7"/>
    <x v="4"/>
    <x v="0"/>
  </r>
  <r>
    <x v="0"/>
    <x v="8"/>
    <x v="3"/>
    <x v="2"/>
    <x v="320"/>
    <n v="19794"/>
    <n v="32990"/>
    <n v="4311793.0000000009"/>
    <x v="362"/>
    <x v="413"/>
    <n v="3026878.6860000007"/>
    <n v="853735.01399999997"/>
    <x v="4"/>
    <n v="7"/>
    <x v="4"/>
    <x v="0"/>
  </r>
  <r>
    <x v="3"/>
    <x v="9"/>
    <x v="3"/>
    <x v="2"/>
    <x v="321"/>
    <n v="19794"/>
    <n v="32990"/>
    <n v="1870533"/>
    <x v="363"/>
    <x v="414"/>
    <n v="1313114.166"/>
    <n v="370365.53399999999"/>
    <x v="6"/>
    <n v="9"/>
    <x v="6"/>
    <x v="0"/>
  </r>
  <r>
    <x v="3"/>
    <x v="10"/>
    <x v="3"/>
    <x v="2"/>
    <x v="322"/>
    <n v="19794"/>
    <n v="32990"/>
    <n v="6960890"/>
    <x v="364"/>
    <x v="415"/>
    <n v="4886544.78"/>
    <n v="1378256.2199999997"/>
    <x v="6"/>
    <n v="9"/>
    <x v="6"/>
    <x v="0"/>
  </r>
  <r>
    <x v="0"/>
    <x v="2"/>
    <x v="3"/>
    <x v="2"/>
    <x v="323"/>
    <n v="19794"/>
    <n v="32990"/>
    <n v="4186431"/>
    <x v="365"/>
    <x v="416"/>
    <n v="2938874.5619999999"/>
    <n v="828913.33799999999"/>
    <x v="10"/>
    <n v="10"/>
    <x v="7"/>
    <x v="0"/>
  </r>
  <r>
    <x v="2"/>
    <x v="11"/>
    <x v="4"/>
    <x v="2"/>
    <x v="324"/>
    <n v="13938"/>
    <n v="23230"/>
    <n v="4543788.0000000009"/>
    <x v="366"/>
    <x v="417"/>
    <n v="2453645.5200000005"/>
    <n v="1635763.6800000002"/>
    <x v="0"/>
    <n v="1"/>
    <x v="0"/>
    <x v="0"/>
  </r>
  <r>
    <x v="4"/>
    <x v="9"/>
    <x v="4"/>
    <x v="2"/>
    <x v="325"/>
    <n v="13938"/>
    <n v="23230"/>
    <n v="6176857.0000000009"/>
    <x v="367"/>
    <x v="418"/>
    <n v="4002603.3360000006"/>
    <n v="1556567.9640000002"/>
    <x v="8"/>
    <n v="2"/>
    <x v="8"/>
    <x v="0"/>
  </r>
  <r>
    <x v="0"/>
    <x v="1"/>
    <x v="4"/>
    <x v="2"/>
    <x v="326"/>
    <n v="13938"/>
    <n v="23230"/>
    <n v="3139534.5"/>
    <x v="368"/>
    <x v="419"/>
    <n v="2203953.219"/>
    <n v="621627.83099999977"/>
    <x v="13"/>
    <n v="4"/>
    <x v="10"/>
    <x v="0"/>
  </r>
  <r>
    <x v="2"/>
    <x v="12"/>
    <x v="4"/>
    <x v="2"/>
    <x v="327"/>
    <n v="13938"/>
    <n v="23230"/>
    <n v="2044240"/>
    <x v="369"/>
    <x v="420"/>
    <n v="1103889.5999999999"/>
    <n v="735926.40000000014"/>
    <x v="14"/>
    <n v="5"/>
    <x v="11"/>
    <x v="0"/>
  </r>
  <r>
    <x v="4"/>
    <x v="0"/>
    <x v="4"/>
    <x v="2"/>
    <x v="328"/>
    <n v="13938"/>
    <n v="23230"/>
    <n v="4337041"/>
    <x v="370"/>
    <x v="421"/>
    <n v="2810402.568"/>
    <n v="1092934.3319999999"/>
    <x v="6"/>
    <n v="9"/>
    <x v="6"/>
    <x v="0"/>
  </r>
  <r>
    <x v="2"/>
    <x v="1"/>
    <x v="4"/>
    <x v="2"/>
    <x v="329"/>
    <n v="13938"/>
    <n v="23230"/>
    <n v="5189582"/>
    <x v="371"/>
    <x v="422"/>
    <n v="2802374.28"/>
    <n v="1868249.52"/>
    <x v="9"/>
    <n v="9"/>
    <x v="6"/>
    <x v="1"/>
  </r>
  <r>
    <x v="1"/>
    <x v="2"/>
    <x v="4"/>
    <x v="2"/>
    <x v="315"/>
    <n v="13938"/>
    <n v="23230"/>
    <n v="2850321"/>
    <x v="372"/>
    <x v="423"/>
    <n v="1667437.7849999999"/>
    <n v="897851.11499999999"/>
    <x v="10"/>
    <n v="10"/>
    <x v="7"/>
    <x v="0"/>
  </r>
  <r>
    <x v="3"/>
    <x v="3"/>
    <x v="4"/>
    <x v="2"/>
    <x v="330"/>
    <n v="13938"/>
    <n v="23230"/>
    <n v="2037271"/>
    <x v="373"/>
    <x v="424"/>
    <n v="1430164.2420000001"/>
    <n v="403379.65799999982"/>
    <x v="15"/>
    <n v="11"/>
    <x v="9"/>
    <x v="0"/>
  </r>
  <r>
    <x v="0"/>
    <x v="11"/>
    <x v="5"/>
    <x v="2"/>
    <x v="331"/>
    <n v="11999.4"/>
    <n v="19999"/>
    <n v="4141792.9000000004"/>
    <x v="374"/>
    <x v="425"/>
    <n v="2907538.6158000003"/>
    <n v="820074.99420000007"/>
    <x v="6"/>
    <n v="9"/>
    <x v="6"/>
    <x v="0"/>
  </r>
  <r>
    <x v="0"/>
    <x v="5"/>
    <x v="5"/>
    <x v="2"/>
    <x v="323"/>
    <n v="11999.4"/>
    <n v="19999"/>
    <n v="2537873.1"/>
    <x v="375"/>
    <x v="426"/>
    <n v="1781586.9162000001"/>
    <n v="502498.87379999994"/>
    <x v="10"/>
    <n v="10"/>
    <x v="7"/>
    <x v="0"/>
  </r>
  <r>
    <x v="1"/>
    <x v="6"/>
    <x v="5"/>
    <x v="2"/>
    <x v="332"/>
    <n v="11999.4"/>
    <n v="19999"/>
    <n v="1939903"/>
    <x v="376"/>
    <x v="427"/>
    <n v="1134843.2550000001"/>
    <n v="611069.44499999983"/>
    <x v="11"/>
    <n v="11"/>
    <x v="9"/>
    <x v="1"/>
  </r>
  <r>
    <x v="0"/>
    <x v="13"/>
    <x v="5"/>
    <x v="2"/>
    <x v="333"/>
    <n v="11999.4"/>
    <n v="19999"/>
    <n v="3387830.6"/>
    <x v="377"/>
    <x v="428"/>
    <n v="2378257.0811999999"/>
    <n v="670790.45880000014"/>
    <x v="15"/>
    <n v="11"/>
    <x v="9"/>
    <x v="0"/>
  </r>
  <r>
    <x v="0"/>
    <x v="7"/>
    <x v="0"/>
    <x v="2"/>
    <x v="61"/>
    <n v="5579.4"/>
    <n v="9299"/>
    <n v="616523.69999999995"/>
    <x v="378"/>
    <x v="429"/>
    <n v="432799.63740000001"/>
    <n v="122071.69259999995"/>
    <x v="14"/>
    <n v="5"/>
    <x v="11"/>
    <x v="0"/>
  </r>
  <r>
    <x v="0"/>
    <x v="4"/>
    <x v="0"/>
    <x v="2"/>
    <x v="334"/>
    <n v="5579.4"/>
    <n v="9299"/>
    <n v="761588.10000000009"/>
    <x v="379"/>
    <x v="430"/>
    <n v="534634.84620000003"/>
    <n v="150794.44380000001"/>
    <x v="4"/>
    <n v="7"/>
    <x v="4"/>
    <x v="0"/>
  </r>
  <r>
    <x v="2"/>
    <x v="8"/>
    <x v="0"/>
    <x v="2"/>
    <x v="335"/>
    <n v="5579.4"/>
    <n v="9299"/>
    <n v="1469242"/>
    <x v="380"/>
    <x v="431"/>
    <n v="793390.68"/>
    <n v="528927.12"/>
    <x v="6"/>
    <n v="9"/>
    <x v="6"/>
    <x v="0"/>
  </r>
  <r>
    <x v="0"/>
    <x v="14"/>
    <x v="0"/>
    <x v="2"/>
    <x v="336"/>
    <n v="5579.4"/>
    <n v="9299"/>
    <n v="484477.9"/>
    <x v="381"/>
    <x v="432"/>
    <n v="340103.48580000002"/>
    <n v="95926.624199999962"/>
    <x v="2"/>
    <n v="12"/>
    <x v="2"/>
    <x v="0"/>
  </r>
  <r>
    <x v="0"/>
    <x v="10"/>
    <x v="2"/>
    <x v="2"/>
    <x v="337"/>
    <n v="11999.4"/>
    <n v="19999"/>
    <n v="1945902.7000000002"/>
    <x v="382"/>
    <x v="433"/>
    <n v="1366023.6954000001"/>
    <n v="385288.73460000008"/>
    <x v="3"/>
    <n v="3"/>
    <x v="3"/>
    <x v="0"/>
  </r>
  <r>
    <x v="0"/>
    <x v="2"/>
    <x v="2"/>
    <x v="2"/>
    <x v="338"/>
    <n v="11999.4"/>
    <n v="19999"/>
    <n v="2075896.2000000002"/>
    <x v="383"/>
    <x v="434"/>
    <n v="1457279.1324"/>
    <n v="411027.44760000007"/>
    <x v="1"/>
    <n v="6"/>
    <x v="1"/>
    <x v="0"/>
  </r>
  <r>
    <x v="0"/>
    <x v="11"/>
    <x v="2"/>
    <x v="2"/>
    <x v="339"/>
    <n v="11999.4"/>
    <n v="19999"/>
    <n v="719964"/>
    <x v="384"/>
    <x v="435"/>
    <n v="505414.728"/>
    <n v="142552.87199999997"/>
    <x v="10"/>
    <n v="10"/>
    <x v="7"/>
    <x v="0"/>
  </r>
  <r>
    <x v="2"/>
    <x v="9"/>
    <x v="3"/>
    <x v="2"/>
    <x v="139"/>
    <n v="19794"/>
    <n v="32990"/>
    <n v="6489133.0000000009"/>
    <x v="385"/>
    <x v="436"/>
    <n v="3504131.8200000008"/>
    <n v="2336087.8800000004"/>
    <x v="3"/>
    <n v="3"/>
    <x v="3"/>
    <x v="0"/>
  </r>
  <r>
    <x v="1"/>
    <x v="1"/>
    <x v="3"/>
    <x v="2"/>
    <x v="340"/>
    <n v="19794"/>
    <n v="32990"/>
    <n v="8669772"/>
    <x v="386"/>
    <x v="437"/>
    <n v="5071816.62"/>
    <n v="2730978.1799999997"/>
    <x v="13"/>
    <n v="4"/>
    <x v="10"/>
    <x v="0"/>
  </r>
  <r>
    <x v="0"/>
    <x v="12"/>
    <x v="4"/>
    <x v="2"/>
    <x v="339"/>
    <n v="13938"/>
    <n v="23230"/>
    <n v="836280"/>
    <x v="387"/>
    <x v="438"/>
    <n v="587068.56000000006"/>
    <n v="165583.43999999994"/>
    <x v="10"/>
    <n v="10"/>
    <x v="7"/>
    <x v="0"/>
  </r>
  <r>
    <x v="0"/>
    <x v="0"/>
    <x v="4"/>
    <x v="2"/>
    <x v="341"/>
    <n v="13938"/>
    <n v="23230"/>
    <n v="6230286"/>
    <x v="388"/>
    <x v="439"/>
    <n v="4373660.7720000008"/>
    <n v="1233596.6279999996"/>
    <x v="11"/>
    <n v="11"/>
    <x v="9"/>
    <x v="1"/>
  </r>
  <r>
    <x v="0"/>
    <x v="1"/>
    <x v="4"/>
    <x v="2"/>
    <x v="336"/>
    <n v="13938"/>
    <n v="23230"/>
    <n v="1210283"/>
    <x v="389"/>
    <x v="440"/>
    <n v="849618.66599999997"/>
    <n v="239636.03399999999"/>
    <x v="2"/>
    <n v="12"/>
    <x v="2"/>
    <x v="0"/>
  </r>
  <r>
    <x v="0"/>
    <x v="2"/>
    <x v="5"/>
    <x v="2"/>
    <x v="338"/>
    <n v="11999.4"/>
    <n v="19999"/>
    <n v="2075896.2000000002"/>
    <x v="383"/>
    <x v="434"/>
    <n v="1457279.1324"/>
    <n v="411027.44760000007"/>
    <x v="1"/>
    <n v="6"/>
    <x v="1"/>
    <x v="0"/>
  </r>
  <r>
    <x v="1"/>
    <x v="3"/>
    <x v="5"/>
    <x v="2"/>
    <x v="342"/>
    <n v="11999.4"/>
    <n v="19999"/>
    <n v="3260836.95"/>
    <x v="390"/>
    <x v="441"/>
    <n v="1907589.6157499999"/>
    <n v="1027163.63925"/>
    <x v="4"/>
    <n v="7"/>
    <x v="4"/>
    <x v="0"/>
  </r>
  <r>
    <x v="2"/>
    <x v="11"/>
    <x v="5"/>
    <x v="2"/>
    <x v="343"/>
    <n v="11999.4"/>
    <n v="19999"/>
    <n v="611969.4"/>
    <x v="391"/>
    <x v="442"/>
    <n v="330463.47599999997"/>
    <n v="220308.984"/>
    <x v="12"/>
    <n v="12"/>
    <x v="2"/>
    <x v="1"/>
  </r>
  <r>
    <x v="2"/>
    <x v="5"/>
    <x v="0"/>
    <x v="3"/>
    <x v="293"/>
    <n v="5579.4"/>
    <n v="9299"/>
    <n v="358941.4"/>
    <x v="392"/>
    <x v="443"/>
    <n v="183060.114"/>
    <n v="122040.076"/>
    <x v="7"/>
    <n v="10"/>
    <x v="7"/>
    <x v="1"/>
  </r>
  <r>
    <x v="0"/>
    <x v="6"/>
    <x v="1"/>
    <x v="3"/>
    <x v="344"/>
    <n v="8999.4"/>
    <n v="14999"/>
    <n v="3491767.2"/>
    <x v="393"/>
    <x v="444"/>
    <n v="2315041.6536000003"/>
    <n v="652960.4663999998"/>
    <x v="6"/>
    <n v="9"/>
    <x v="6"/>
    <x v="0"/>
  </r>
  <r>
    <x v="2"/>
    <x v="13"/>
    <x v="2"/>
    <x v="3"/>
    <x v="293"/>
    <n v="11999.4"/>
    <n v="19999"/>
    <n v="771961.4"/>
    <x v="394"/>
    <x v="445"/>
    <n v="393700.31400000001"/>
    <n v="262466.87600000005"/>
    <x v="7"/>
    <n v="10"/>
    <x v="7"/>
    <x v="1"/>
  </r>
  <r>
    <x v="3"/>
    <x v="7"/>
    <x v="0"/>
    <x v="3"/>
    <x v="345"/>
    <n v="5579.4"/>
    <n v="9299"/>
    <n v="3203970.45"/>
    <x v="395"/>
    <x v="446"/>
    <n v="2124232.4083500002"/>
    <n v="599142.47415000014"/>
    <x v="13"/>
    <n v="4"/>
    <x v="10"/>
    <x v="0"/>
  </r>
  <r>
    <x v="3"/>
    <x v="4"/>
    <x v="0"/>
    <x v="3"/>
    <x v="346"/>
    <n v="5579.4"/>
    <n v="9299"/>
    <n v="1378111.8"/>
    <x v="396"/>
    <x v="447"/>
    <n v="913688.12340000004"/>
    <n v="257706.90659999999"/>
    <x v="12"/>
    <n v="12"/>
    <x v="2"/>
    <x v="1"/>
  </r>
  <r>
    <x v="0"/>
    <x v="8"/>
    <x v="1"/>
    <x v="3"/>
    <x v="347"/>
    <n v="8999.4"/>
    <n v="14999"/>
    <n v="3469268.7"/>
    <x v="397"/>
    <x v="448"/>
    <n v="2300125.1480999999"/>
    <n v="648753.24690000014"/>
    <x v="14"/>
    <n v="5"/>
    <x v="11"/>
    <x v="0"/>
  </r>
  <r>
    <x v="3"/>
    <x v="14"/>
    <x v="1"/>
    <x v="3"/>
    <x v="29"/>
    <n v="8999.4"/>
    <n v="14999"/>
    <n v="2705819.6"/>
    <x v="398"/>
    <x v="449"/>
    <n v="1793958.3948000001"/>
    <n v="505988.26520000002"/>
    <x v="11"/>
    <n v="11"/>
    <x v="9"/>
    <x v="1"/>
  </r>
  <r>
    <x v="1"/>
    <x v="10"/>
    <x v="1"/>
    <x v="3"/>
    <x v="348"/>
    <n v="8999.4"/>
    <n v="14999"/>
    <n v="3107792.8000000003"/>
    <x v="399"/>
    <x v="450"/>
    <n v="1717055.5220000003"/>
    <n v="924568.35800000001"/>
    <x v="2"/>
    <n v="12"/>
    <x v="2"/>
    <x v="0"/>
  </r>
  <r>
    <x v="0"/>
    <x v="2"/>
    <x v="2"/>
    <x v="3"/>
    <x v="349"/>
    <n v="11999.4"/>
    <n v="19999"/>
    <n v="3907804.6"/>
    <x v="400"/>
    <x v="451"/>
    <n v="2590874.4498000001"/>
    <n v="730759.46020000009"/>
    <x v="3"/>
    <n v="3"/>
    <x v="3"/>
    <x v="0"/>
  </r>
  <r>
    <x v="4"/>
    <x v="11"/>
    <x v="2"/>
    <x v="3"/>
    <x v="350"/>
    <n v="11999.4"/>
    <n v="19999"/>
    <n v="1181940.9000000001"/>
    <x v="401"/>
    <x v="452"/>
    <n v="723347.83080000011"/>
    <n v="281301.93420000002"/>
    <x v="14"/>
    <n v="5"/>
    <x v="11"/>
    <x v="0"/>
  </r>
  <r>
    <x v="1"/>
    <x v="9"/>
    <x v="2"/>
    <x v="3"/>
    <x v="351"/>
    <n v="11999.4"/>
    <n v="19999"/>
    <n v="4333783.3000000007"/>
    <x v="402"/>
    <x v="453"/>
    <n v="2394415.2732500006"/>
    <n v="1289300.5317500001"/>
    <x v="7"/>
    <n v="10"/>
    <x v="7"/>
    <x v="1"/>
  </r>
  <r>
    <x v="0"/>
    <x v="1"/>
    <x v="2"/>
    <x v="3"/>
    <x v="352"/>
    <n v="11999.4"/>
    <n v="19999"/>
    <n v="481975.9"/>
    <x v="403"/>
    <x v="454"/>
    <n v="319550.02170000004"/>
    <n v="90129.493299999973"/>
    <x v="10"/>
    <n v="10"/>
    <x v="7"/>
    <x v="0"/>
  </r>
  <r>
    <x v="1"/>
    <x v="12"/>
    <x v="3"/>
    <x v="3"/>
    <x v="353"/>
    <n v="19794"/>
    <n v="32990"/>
    <n v="2246619.0000000005"/>
    <x v="404"/>
    <x v="455"/>
    <n v="1241256.9975000003"/>
    <n v="668369.15250000008"/>
    <x v="0"/>
    <n v="1"/>
    <x v="0"/>
    <x v="0"/>
  </r>
  <r>
    <x v="1"/>
    <x v="0"/>
    <x v="3"/>
    <x v="3"/>
    <x v="354"/>
    <n v="19794"/>
    <n v="32990"/>
    <n v="1682490"/>
    <x v="405"/>
    <x v="456"/>
    <n v="929575.72499999998"/>
    <n v="500540.77500000002"/>
    <x v="13"/>
    <n v="4"/>
    <x v="10"/>
    <x v="0"/>
  </r>
  <r>
    <x v="1"/>
    <x v="1"/>
    <x v="3"/>
    <x v="3"/>
    <x v="355"/>
    <n v="19794"/>
    <n v="32990"/>
    <n v="2606210"/>
    <x v="406"/>
    <x v="457"/>
    <n v="1439931.0250000001"/>
    <n v="775347.47499999986"/>
    <x v="14"/>
    <n v="5"/>
    <x v="11"/>
    <x v="0"/>
  </r>
  <r>
    <x v="0"/>
    <x v="2"/>
    <x v="3"/>
    <x v="3"/>
    <x v="44"/>
    <n v="19794"/>
    <n v="32990"/>
    <n v="2108061"/>
    <x v="407"/>
    <x v="458"/>
    <n v="1397644.4430000002"/>
    <n v="394207.40699999989"/>
    <x v="4"/>
    <n v="7"/>
    <x v="4"/>
    <x v="0"/>
  </r>
  <r>
    <x v="3"/>
    <x v="3"/>
    <x v="3"/>
    <x v="3"/>
    <x v="356"/>
    <n v="19794"/>
    <n v="32990"/>
    <n v="5265204.0000000009"/>
    <x v="408"/>
    <x v="459"/>
    <n v="3490830.2520000003"/>
    <n v="984593.14800000004"/>
    <x v="6"/>
    <n v="9"/>
    <x v="6"/>
    <x v="0"/>
  </r>
  <r>
    <x v="4"/>
    <x v="11"/>
    <x v="3"/>
    <x v="3"/>
    <x v="357"/>
    <n v="19794"/>
    <n v="32990"/>
    <n v="7567906"/>
    <x v="409"/>
    <x v="460"/>
    <n v="4631558.4719999991"/>
    <n v="1801161.6280000005"/>
    <x v="7"/>
    <n v="10"/>
    <x v="7"/>
    <x v="1"/>
  </r>
  <r>
    <x v="0"/>
    <x v="5"/>
    <x v="3"/>
    <x v="3"/>
    <x v="352"/>
    <n v="19794"/>
    <n v="32990"/>
    <n v="795059"/>
    <x v="410"/>
    <x v="461"/>
    <n v="527124.11700000009"/>
    <n v="148676.03299999994"/>
    <x v="10"/>
    <n v="10"/>
    <x v="7"/>
    <x v="0"/>
  </r>
  <r>
    <x v="0"/>
    <x v="6"/>
    <x v="3"/>
    <x v="3"/>
    <x v="358"/>
    <n v="19794"/>
    <n v="32990"/>
    <n v="8791835"/>
    <x v="411"/>
    <x v="462"/>
    <n v="5828986.6050000004"/>
    <n v="1644073.1449999996"/>
    <x v="15"/>
    <n v="11"/>
    <x v="9"/>
    <x v="0"/>
  </r>
  <r>
    <x v="3"/>
    <x v="13"/>
    <x v="3"/>
    <x v="3"/>
    <x v="94"/>
    <n v="19794"/>
    <n v="32990"/>
    <n v="6320884.0000000009"/>
    <x v="412"/>
    <x v="463"/>
    <n v="4190746.0920000006"/>
    <n v="1182005.3079999997"/>
    <x v="12"/>
    <n v="12"/>
    <x v="2"/>
    <x v="1"/>
  </r>
  <r>
    <x v="4"/>
    <x v="7"/>
    <x v="3"/>
    <x v="3"/>
    <x v="359"/>
    <n v="19794"/>
    <n v="32990"/>
    <n v="2814047.0000000005"/>
    <x v="413"/>
    <x v="464"/>
    <n v="1722196.764"/>
    <n v="669743.18600000022"/>
    <x v="2"/>
    <n v="12"/>
    <x v="2"/>
    <x v="0"/>
  </r>
  <r>
    <x v="3"/>
    <x v="4"/>
    <x v="4"/>
    <x v="3"/>
    <x v="360"/>
    <n v="13938"/>
    <n v="23230"/>
    <n v="792143"/>
    <x v="414"/>
    <x v="465"/>
    <n v="525190.80900000001"/>
    <n v="148130.74100000004"/>
    <x v="14"/>
    <n v="5"/>
    <x v="11"/>
    <x v="0"/>
  </r>
  <r>
    <x v="1"/>
    <x v="8"/>
    <x v="4"/>
    <x v="3"/>
    <x v="361"/>
    <n v="13938"/>
    <n v="23230"/>
    <n v="1489043.0000000002"/>
    <x v="415"/>
    <x v="466"/>
    <n v="822696.25750000018"/>
    <n v="442990.2925000001"/>
    <x v="4"/>
    <n v="7"/>
    <x v="4"/>
    <x v="0"/>
  </r>
  <r>
    <x v="0"/>
    <x v="14"/>
    <x v="4"/>
    <x v="3"/>
    <x v="362"/>
    <n v="13938"/>
    <n v="23230"/>
    <n v="6520661"/>
    <x v="416"/>
    <x v="467"/>
    <n v="4323198.2429999998"/>
    <n v="1219363.6069999998"/>
    <x v="5"/>
    <n v="8"/>
    <x v="5"/>
    <x v="0"/>
  </r>
  <r>
    <x v="4"/>
    <x v="10"/>
    <x v="4"/>
    <x v="3"/>
    <x v="363"/>
    <n v="13938"/>
    <n v="23230"/>
    <n v="1003536.0000000001"/>
    <x v="417"/>
    <x v="468"/>
    <n v="614164.03200000001"/>
    <n v="238841.56800000009"/>
    <x v="6"/>
    <n v="9"/>
    <x v="6"/>
    <x v="0"/>
  </r>
  <r>
    <x v="4"/>
    <x v="2"/>
    <x v="4"/>
    <x v="3"/>
    <x v="357"/>
    <n v="13938"/>
    <n v="23230"/>
    <n v="5328962"/>
    <x v="418"/>
    <x v="469"/>
    <n v="3261324.7439999999"/>
    <n v="1268292.9560000002"/>
    <x v="7"/>
    <n v="10"/>
    <x v="7"/>
    <x v="1"/>
  </r>
  <r>
    <x v="1"/>
    <x v="11"/>
    <x v="4"/>
    <x v="3"/>
    <x v="351"/>
    <n v="13938"/>
    <n v="23230"/>
    <n v="5033941"/>
    <x v="419"/>
    <x v="470"/>
    <n v="2781252.4024999999"/>
    <n v="1497597.4474999998"/>
    <x v="7"/>
    <n v="10"/>
    <x v="7"/>
    <x v="1"/>
  </r>
  <r>
    <x v="3"/>
    <x v="9"/>
    <x v="4"/>
    <x v="3"/>
    <x v="48"/>
    <n v="13938"/>
    <n v="23230"/>
    <n v="5874867"/>
    <x v="420"/>
    <x v="471"/>
    <n v="3895036.8210000005"/>
    <n v="1098600.1289999997"/>
    <x v="15"/>
    <n v="11"/>
    <x v="9"/>
    <x v="0"/>
  </r>
  <r>
    <x v="0"/>
    <x v="1"/>
    <x v="4"/>
    <x v="3"/>
    <x v="364"/>
    <n v="13938"/>
    <n v="23230"/>
    <n v="4344010"/>
    <x v="421"/>
    <x v="472"/>
    <n v="2880078.63"/>
    <n v="812329.87000000011"/>
    <x v="12"/>
    <n v="12"/>
    <x v="2"/>
    <x v="1"/>
  </r>
  <r>
    <x v="3"/>
    <x v="12"/>
    <x v="5"/>
    <x v="3"/>
    <x v="365"/>
    <n v="11999.4"/>
    <n v="19999"/>
    <n v="1157942.1000000001"/>
    <x v="422"/>
    <x v="473"/>
    <n v="767715.61230000015"/>
    <n v="216535.1727"/>
    <x v="0"/>
    <n v="1"/>
    <x v="0"/>
    <x v="0"/>
  </r>
  <r>
    <x v="0"/>
    <x v="0"/>
    <x v="5"/>
    <x v="3"/>
    <x v="366"/>
    <n v="11999.4"/>
    <n v="19999"/>
    <n v="4479776"/>
    <x v="423"/>
    <x v="474"/>
    <n v="2970091.4880000004"/>
    <n v="837718.11199999973"/>
    <x v="8"/>
    <n v="2"/>
    <x v="8"/>
    <x v="0"/>
  </r>
  <r>
    <x v="4"/>
    <x v="1"/>
    <x v="5"/>
    <x v="3"/>
    <x v="288"/>
    <n v="11999.4"/>
    <n v="19999"/>
    <n v="5985700.7000000002"/>
    <x v="424"/>
    <x v="475"/>
    <n v="3663248.8284000005"/>
    <n v="1424596.7666000002"/>
    <x v="3"/>
    <n v="3"/>
    <x v="3"/>
    <x v="0"/>
  </r>
  <r>
    <x v="2"/>
    <x v="2"/>
    <x v="5"/>
    <x v="3"/>
    <x v="367"/>
    <n v="11999.4"/>
    <n v="19999"/>
    <n v="7040647.9500000002"/>
    <x v="425"/>
    <x v="476"/>
    <n v="3590730.4545"/>
    <n v="2393820.3030000003"/>
    <x v="13"/>
    <n v="4"/>
    <x v="10"/>
    <x v="0"/>
  </r>
  <r>
    <x v="0"/>
    <x v="3"/>
    <x v="5"/>
    <x v="3"/>
    <x v="368"/>
    <n v="11999.4"/>
    <n v="19999"/>
    <n v="4077796.1"/>
    <x v="426"/>
    <x v="477"/>
    <n v="2703578.8143000002"/>
    <n v="762547.87069999985"/>
    <x v="14"/>
    <n v="5"/>
    <x v="11"/>
    <x v="0"/>
  </r>
  <r>
    <x v="2"/>
    <x v="15"/>
    <x v="5"/>
    <x v="3"/>
    <x v="369"/>
    <n v="11999.4"/>
    <n v="19999"/>
    <n v="5147742.6000000006"/>
    <x v="427"/>
    <x v="478"/>
    <n v="2625348.7260000003"/>
    <n v="1750232.4840000006"/>
    <x v="5"/>
    <n v="8"/>
    <x v="5"/>
    <x v="0"/>
  </r>
  <r>
    <x v="0"/>
    <x v="5"/>
    <x v="5"/>
    <x v="3"/>
    <x v="370"/>
    <n v="11999.4"/>
    <n v="19999"/>
    <n v="1413929.3"/>
    <x v="428"/>
    <x v="479"/>
    <n v="937435.1259000001"/>
    <n v="264404.77909999993"/>
    <x v="6"/>
    <n v="9"/>
    <x v="6"/>
    <x v="0"/>
  </r>
  <r>
    <x v="1"/>
    <x v="6"/>
    <x v="5"/>
    <x v="3"/>
    <x v="348"/>
    <n v="11999.4"/>
    <n v="19999"/>
    <n v="4143792.8000000003"/>
    <x v="429"/>
    <x v="480"/>
    <n v="2289445.5220000003"/>
    <n v="1232778.358"/>
    <x v="2"/>
    <n v="12"/>
    <x v="2"/>
    <x v="0"/>
  </r>
  <r>
    <x v="4"/>
    <x v="13"/>
    <x v="5"/>
    <x v="3"/>
    <x v="359"/>
    <n v="11999.4"/>
    <n v="19999"/>
    <n v="1705914.7000000002"/>
    <x v="430"/>
    <x v="481"/>
    <n v="1044019.7964"/>
    <n v="406007.69860000012"/>
    <x v="2"/>
    <n v="12"/>
    <x v="2"/>
    <x v="0"/>
  </r>
  <r>
    <x v="2"/>
    <x v="7"/>
    <x v="0"/>
    <x v="3"/>
    <x v="371"/>
    <n v="5579.4"/>
    <n v="9299"/>
    <n v="1114020.2000000002"/>
    <x v="431"/>
    <x v="482"/>
    <n v="568150.30200000003"/>
    <n v="378766.86800000013"/>
    <x v="7"/>
    <n v="10"/>
    <x v="7"/>
    <x v="1"/>
  </r>
  <r>
    <x v="0"/>
    <x v="4"/>
    <x v="2"/>
    <x v="3"/>
    <x v="372"/>
    <n v="11999.4"/>
    <n v="19999"/>
    <n v="5063746.8000000007"/>
    <x v="432"/>
    <x v="483"/>
    <n v="3357264.1284000003"/>
    <n v="946920.65159999998"/>
    <x v="13"/>
    <n v="4"/>
    <x v="10"/>
    <x v="0"/>
  </r>
  <r>
    <x v="2"/>
    <x v="8"/>
    <x v="2"/>
    <x v="3"/>
    <x v="371"/>
    <n v="11999.4"/>
    <n v="19999"/>
    <n v="2395880.2000000002"/>
    <x v="433"/>
    <x v="484"/>
    <n v="1221898.902"/>
    <n v="814599.26800000016"/>
    <x v="7"/>
    <n v="10"/>
    <x v="7"/>
    <x v="1"/>
  </r>
  <r>
    <x v="1"/>
    <x v="14"/>
    <x v="3"/>
    <x v="3"/>
    <x v="373"/>
    <n v="19794"/>
    <n v="32990"/>
    <n v="1266816.0000000002"/>
    <x v="434"/>
    <x v="485"/>
    <n v="699915.84000000008"/>
    <n v="376877.76"/>
    <x v="0"/>
    <n v="1"/>
    <x v="0"/>
    <x v="0"/>
  </r>
  <r>
    <x v="2"/>
    <x v="10"/>
    <x v="3"/>
    <x v="3"/>
    <x v="374"/>
    <n v="19794"/>
    <n v="32990"/>
    <n v="1557128"/>
    <x v="435"/>
    <x v="486"/>
    <n v="794135.28"/>
    <n v="529423.52"/>
    <x v="10"/>
    <n v="10"/>
    <x v="7"/>
    <x v="0"/>
  </r>
  <r>
    <x v="0"/>
    <x v="2"/>
    <x v="4"/>
    <x v="3"/>
    <x v="199"/>
    <n v="13938"/>
    <n v="23230"/>
    <n v="3668017"/>
    <x v="436"/>
    <x v="487"/>
    <n v="2431895.2710000002"/>
    <n v="685919.179"/>
    <x v="3"/>
    <n v="3"/>
    <x v="3"/>
    <x v="0"/>
  </r>
  <r>
    <x v="2"/>
    <x v="11"/>
    <x v="4"/>
    <x v="3"/>
    <x v="375"/>
    <n v="13938"/>
    <n v="23230"/>
    <n v="2334615"/>
    <x v="437"/>
    <x v="488"/>
    <n v="1190653.6499999999"/>
    <n v="793769.10000000009"/>
    <x v="9"/>
    <n v="9"/>
    <x v="6"/>
    <x v="1"/>
  </r>
  <r>
    <x v="1"/>
    <x v="9"/>
    <x v="5"/>
    <x v="3"/>
    <x v="376"/>
    <n v="11999.4"/>
    <n v="19999"/>
    <n v="6398680.0500000007"/>
    <x v="438"/>
    <x v="489"/>
    <n v="3535270.7276250003"/>
    <n v="1903607.3148750002"/>
    <x v="4"/>
    <n v="7"/>
    <x v="4"/>
    <x v="0"/>
  </r>
  <r>
    <x v="2"/>
    <x v="1"/>
    <x v="5"/>
    <x v="3"/>
    <x v="374"/>
    <n v="11999.4"/>
    <n v="19999"/>
    <n v="943952.8"/>
    <x v="334"/>
    <x v="490"/>
    <n v="481415.92799999996"/>
    <n v="320943.95200000005"/>
    <x v="10"/>
    <n v="10"/>
    <x v="7"/>
    <x v="0"/>
  </r>
  <r>
    <x v="2"/>
    <x v="12"/>
    <x v="0"/>
    <x v="3"/>
    <x v="377"/>
    <n v="5579.4"/>
    <n v="9299"/>
    <n v="1801216.3"/>
    <x v="439"/>
    <x v="491"/>
    <n v="918620.31299999997"/>
    <n v="612413.54200000002"/>
    <x v="8"/>
    <n v="2"/>
    <x v="8"/>
    <x v="0"/>
  </r>
  <r>
    <x v="0"/>
    <x v="0"/>
    <x v="0"/>
    <x v="3"/>
    <x v="378"/>
    <n v="5579.4"/>
    <n v="9299"/>
    <n v="736480.8"/>
    <x v="440"/>
    <x v="492"/>
    <n v="488286.77040000004"/>
    <n v="137721.90960000001"/>
    <x v="3"/>
    <n v="3"/>
    <x v="3"/>
    <x v="0"/>
  </r>
  <r>
    <x v="4"/>
    <x v="1"/>
    <x v="0"/>
    <x v="3"/>
    <x v="379"/>
    <n v="5579.4"/>
    <n v="9299"/>
    <n v="2613948.9000000004"/>
    <x v="441"/>
    <x v="493"/>
    <n v="1599736.7268000003"/>
    <n v="622119.83820000011"/>
    <x v="4"/>
    <n v="7"/>
    <x v="4"/>
    <x v="0"/>
  </r>
  <r>
    <x v="3"/>
    <x v="2"/>
    <x v="0"/>
    <x v="3"/>
    <x v="380"/>
    <n v="5579.4"/>
    <n v="9299"/>
    <n v="2269885.9000000004"/>
    <x v="442"/>
    <x v="494"/>
    <n v="1504934.3517000002"/>
    <n v="424468.66330000013"/>
    <x v="10"/>
    <n v="10"/>
    <x v="7"/>
    <x v="0"/>
  </r>
  <r>
    <x v="1"/>
    <x v="3"/>
    <x v="0"/>
    <x v="3"/>
    <x v="381"/>
    <n v="5579.4"/>
    <n v="9299"/>
    <n v="1450644"/>
    <x v="443"/>
    <x v="495"/>
    <n v="801480.80999999994"/>
    <n v="431566.58999999997"/>
    <x v="11"/>
    <n v="11"/>
    <x v="9"/>
    <x v="1"/>
  </r>
  <r>
    <x v="0"/>
    <x v="15"/>
    <x v="0"/>
    <x v="3"/>
    <x v="382"/>
    <n v="5579.4"/>
    <n v="9299"/>
    <n v="2516309.4000000004"/>
    <x v="444"/>
    <x v="496"/>
    <n v="1668313.1322000003"/>
    <n v="470549.85779999988"/>
    <x v="11"/>
    <n v="11"/>
    <x v="9"/>
    <x v="1"/>
  </r>
  <r>
    <x v="0"/>
    <x v="5"/>
    <x v="1"/>
    <x v="3"/>
    <x v="52"/>
    <n v="8999.4"/>
    <n v="14999"/>
    <n v="1148923.4000000001"/>
    <x v="445"/>
    <x v="497"/>
    <n v="761736.21420000016"/>
    <n v="214848.67579999997"/>
    <x v="0"/>
    <n v="1"/>
    <x v="0"/>
    <x v="0"/>
  </r>
  <r>
    <x v="0"/>
    <x v="6"/>
    <x v="1"/>
    <x v="3"/>
    <x v="181"/>
    <n v="8999.4"/>
    <n v="14999"/>
    <n v="4487700.8"/>
    <x v="446"/>
    <x v="498"/>
    <n v="2975345.6303999997"/>
    <n v="839200.04960000003"/>
    <x v="7"/>
    <n v="10"/>
    <x v="7"/>
    <x v="1"/>
  </r>
  <r>
    <x v="1"/>
    <x v="13"/>
    <x v="1"/>
    <x v="3"/>
    <x v="383"/>
    <n v="8999.4"/>
    <n v="14999"/>
    <n v="3235284.3000000003"/>
    <x v="447"/>
    <x v="499"/>
    <n v="1787494.5757500003"/>
    <n v="962497.07924999995"/>
    <x v="2"/>
    <n v="12"/>
    <x v="2"/>
    <x v="0"/>
  </r>
  <r>
    <x v="4"/>
    <x v="7"/>
    <x v="2"/>
    <x v="3"/>
    <x v="384"/>
    <n v="11999.4"/>
    <n v="19999"/>
    <n v="1745912.7000000002"/>
    <x v="448"/>
    <x v="500"/>
    <n v="1068498.5724000002"/>
    <n v="415527.22259999998"/>
    <x v="0"/>
    <n v="1"/>
    <x v="0"/>
    <x v="0"/>
  </r>
  <r>
    <x v="0"/>
    <x v="4"/>
    <x v="2"/>
    <x v="3"/>
    <x v="385"/>
    <n v="11999.4"/>
    <n v="19999"/>
    <n v="2243887.8000000003"/>
    <x v="165"/>
    <x v="501"/>
    <n v="1487697.6114000003"/>
    <n v="419607.01860000007"/>
    <x v="3"/>
    <n v="3"/>
    <x v="3"/>
    <x v="0"/>
  </r>
  <r>
    <x v="0"/>
    <x v="8"/>
    <x v="2"/>
    <x v="3"/>
    <x v="386"/>
    <n v="11999.4"/>
    <n v="19999"/>
    <n v="4208789.5500000007"/>
    <x v="449"/>
    <x v="502"/>
    <n v="2790427.4716500007"/>
    <n v="787043.64584999997"/>
    <x v="4"/>
    <n v="7"/>
    <x v="4"/>
    <x v="0"/>
  </r>
  <r>
    <x v="2"/>
    <x v="14"/>
    <x v="2"/>
    <x v="3"/>
    <x v="387"/>
    <n v="11999.4"/>
    <n v="19999"/>
    <n v="8051597.4000000004"/>
    <x v="450"/>
    <x v="503"/>
    <n v="4106314.6739999996"/>
    <n v="2737543.1160000004"/>
    <x v="4"/>
    <n v="7"/>
    <x v="4"/>
    <x v="0"/>
  </r>
  <r>
    <x v="2"/>
    <x v="10"/>
    <x v="2"/>
    <x v="3"/>
    <x v="388"/>
    <n v="11999.4"/>
    <n v="19999"/>
    <n v="4850757.45"/>
    <x v="451"/>
    <x v="504"/>
    <n v="2473886.2994999997"/>
    <n v="1649257.5330000003"/>
    <x v="4"/>
    <n v="7"/>
    <x v="4"/>
    <x v="0"/>
  </r>
  <r>
    <x v="0"/>
    <x v="2"/>
    <x v="2"/>
    <x v="3"/>
    <x v="389"/>
    <n v="11999.4"/>
    <n v="19999"/>
    <n v="4787760.6000000006"/>
    <x v="452"/>
    <x v="505"/>
    <n v="3174285.2778000007"/>
    <n v="895311.23219999997"/>
    <x v="5"/>
    <n v="8"/>
    <x v="5"/>
    <x v="0"/>
  </r>
  <r>
    <x v="1"/>
    <x v="11"/>
    <x v="2"/>
    <x v="3"/>
    <x v="390"/>
    <n v="11999.4"/>
    <n v="19999"/>
    <n v="3967801.6"/>
    <x v="453"/>
    <x v="506"/>
    <n v="2192210.3840000001"/>
    <n v="1180420.9760000003"/>
    <x v="5"/>
    <n v="8"/>
    <x v="5"/>
    <x v="0"/>
  </r>
  <r>
    <x v="3"/>
    <x v="9"/>
    <x v="2"/>
    <x v="3"/>
    <x v="380"/>
    <n v="11999.4"/>
    <n v="19999"/>
    <n v="4881755.9000000004"/>
    <x v="454"/>
    <x v="507"/>
    <n v="3236604.1617000005"/>
    <n v="912888.35330000008"/>
    <x v="10"/>
    <n v="10"/>
    <x v="7"/>
    <x v="0"/>
  </r>
  <r>
    <x v="0"/>
    <x v="1"/>
    <x v="2"/>
    <x v="3"/>
    <x v="181"/>
    <n v="11999.4"/>
    <n v="19999"/>
    <n v="5983700.7999999998"/>
    <x v="455"/>
    <x v="508"/>
    <n v="3967193.6303999997"/>
    <n v="1118952.0496"/>
    <x v="7"/>
    <n v="10"/>
    <x v="7"/>
    <x v="1"/>
  </r>
  <r>
    <x v="4"/>
    <x v="12"/>
    <x v="2"/>
    <x v="3"/>
    <x v="282"/>
    <n v="11999.4"/>
    <n v="19999"/>
    <n v="2731863.4"/>
    <x v="456"/>
    <x v="509"/>
    <n v="1671900.4007999999"/>
    <n v="650183.48920000019"/>
    <x v="15"/>
    <n v="11"/>
    <x v="9"/>
    <x v="0"/>
  </r>
  <r>
    <x v="0"/>
    <x v="0"/>
    <x v="3"/>
    <x v="3"/>
    <x v="391"/>
    <n v="19794"/>
    <n v="32990"/>
    <n v="9253695"/>
    <x v="457"/>
    <x v="510"/>
    <n v="6135199.7850000001"/>
    <n v="1730440.9649999999"/>
    <x v="9"/>
    <n v="9"/>
    <x v="6"/>
    <x v="1"/>
  </r>
  <r>
    <x v="1"/>
    <x v="1"/>
    <x v="3"/>
    <x v="3"/>
    <x v="392"/>
    <n v="19794"/>
    <n v="32990"/>
    <n v="2160845"/>
    <x v="458"/>
    <x v="511"/>
    <n v="1193866.8625"/>
    <n v="642851.38749999995"/>
    <x v="9"/>
    <n v="9"/>
    <x v="6"/>
    <x v="1"/>
  </r>
  <r>
    <x v="0"/>
    <x v="2"/>
    <x v="3"/>
    <x v="3"/>
    <x v="393"/>
    <n v="19794"/>
    <n v="32990"/>
    <n v="1134856"/>
    <x v="459"/>
    <x v="512"/>
    <n v="752409.52800000005"/>
    <n v="212218.07199999993"/>
    <x v="7"/>
    <n v="10"/>
    <x v="7"/>
    <x v="1"/>
  </r>
  <r>
    <x v="0"/>
    <x v="3"/>
    <x v="3"/>
    <x v="3"/>
    <x v="394"/>
    <n v="19794"/>
    <n v="32990"/>
    <n v="5964592"/>
    <x v="460"/>
    <x v="513"/>
    <n v="3954524.4960000003"/>
    <n v="1115378.7039999999"/>
    <x v="15"/>
    <n v="11"/>
    <x v="9"/>
    <x v="0"/>
  </r>
  <r>
    <x v="2"/>
    <x v="15"/>
    <x v="4"/>
    <x v="3"/>
    <x v="395"/>
    <n v="13938"/>
    <n v="23230"/>
    <n v="4028082"/>
    <x v="461"/>
    <x v="514"/>
    <n v="2054321.82"/>
    <n v="1369547.8800000001"/>
    <x v="0"/>
    <n v="1"/>
    <x v="0"/>
    <x v="0"/>
  </r>
  <r>
    <x v="3"/>
    <x v="5"/>
    <x v="4"/>
    <x v="3"/>
    <x v="396"/>
    <n v="13938"/>
    <n v="23230"/>
    <n v="1286942.0000000002"/>
    <x v="462"/>
    <x v="515"/>
    <n v="853242.54600000021"/>
    <n v="240658.15399999998"/>
    <x v="0"/>
    <n v="1"/>
    <x v="0"/>
    <x v="0"/>
  </r>
  <r>
    <x v="0"/>
    <x v="6"/>
    <x v="4"/>
    <x v="3"/>
    <x v="397"/>
    <n v="13938"/>
    <n v="23230"/>
    <n v="6818005"/>
    <x v="463"/>
    <x v="516"/>
    <n v="4520337.3150000004"/>
    <n v="1274966.9349999996"/>
    <x v="11"/>
    <n v="11"/>
    <x v="9"/>
    <x v="1"/>
  </r>
  <r>
    <x v="3"/>
    <x v="13"/>
    <x v="5"/>
    <x v="3"/>
    <x v="398"/>
    <n v="11999.4"/>
    <n v="19999"/>
    <n v="6329683.5"/>
    <x v="464"/>
    <x v="517"/>
    <n v="4196580.1605000002"/>
    <n v="1183650.8144999994"/>
    <x v="0"/>
    <n v="1"/>
    <x v="0"/>
    <x v="0"/>
  </r>
  <r>
    <x v="0"/>
    <x v="7"/>
    <x v="5"/>
    <x v="3"/>
    <x v="399"/>
    <n v="11999.4"/>
    <n v="19999"/>
    <n v="5257737.1000000006"/>
    <x v="465"/>
    <x v="518"/>
    <n v="3485879.6973000001"/>
    <n v="983196.83770000003"/>
    <x v="0"/>
    <n v="1"/>
    <x v="0"/>
    <x v="0"/>
  </r>
  <r>
    <x v="3"/>
    <x v="4"/>
    <x v="5"/>
    <x v="3"/>
    <x v="400"/>
    <n v="11999.4"/>
    <n v="19999"/>
    <n v="2865856.7"/>
    <x v="466"/>
    <x v="519"/>
    <n v="1900062.9921000004"/>
    <n v="535915.20289999992"/>
    <x v="14"/>
    <n v="5"/>
    <x v="11"/>
    <x v="0"/>
  </r>
  <r>
    <x v="3"/>
    <x v="8"/>
    <x v="5"/>
    <x v="3"/>
    <x v="401"/>
    <n v="11999.4"/>
    <n v="19999"/>
    <n v="1893905.3"/>
    <x v="467"/>
    <x v="520"/>
    <n v="1255659.2139000001"/>
    <n v="354160.29110000003"/>
    <x v="9"/>
    <n v="9"/>
    <x v="6"/>
    <x v="1"/>
  </r>
  <r>
    <x v="0"/>
    <x v="14"/>
    <x v="5"/>
    <x v="3"/>
    <x v="393"/>
    <n v="11999.4"/>
    <n v="19999"/>
    <n v="687965.6"/>
    <x v="468"/>
    <x v="521"/>
    <n v="456121.19280000002"/>
    <n v="128649.56719999999"/>
    <x v="7"/>
    <n v="10"/>
    <x v="7"/>
    <x v="1"/>
  </r>
  <r>
    <x v="1"/>
    <x v="10"/>
    <x v="5"/>
    <x v="3"/>
    <x v="383"/>
    <n v="11999.4"/>
    <n v="19999"/>
    <n v="4313784.3000000007"/>
    <x v="469"/>
    <x v="522"/>
    <n v="2383365.8257500008"/>
    <n v="1283350.82925"/>
    <x v="2"/>
    <n v="12"/>
    <x v="2"/>
    <x v="0"/>
  </r>
  <r>
    <x v="0"/>
    <x v="2"/>
    <x v="2"/>
    <x v="3"/>
    <x v="402"/>
    <n v="11999.4"/>
    <n v="19999"/>
    <n v="759962"/>
    <x v="470"/>
    <x v="523"/>
    <n v="503854.80599999998"/>
    <n v="142112.89399999997"/>
    <x v="9"/>
    <n v="9"/>
    <x v="6"/>
    <x v="1"/>
  </r>
  <r>
    <x v="0"/>
    <x v="11"/>
    <x v="0"/>
    <x v="3"/>
    <x v="403"/>
    <n v="5579.4"/>
    <n v="9299"/>
    <n v="823891.4"/>
    <x v="471"/>
    <x v="524"/>
    <n v="546239.99820000003"/>
    <n v="154067.69180000003"/>
    <x v="1"/>
    <n v="6"/>
    <x v="1"/>
    <x v="0"/>
  </r>
  <r>
    <x v="3"/>
    <x v="9"/>
    <x v="0"/>
    <x v="3"/>
    <x v="404"/>
    <n v="5579.4"/>
    <n v="9299"/>
    <n v="2246638.4000000004"/>
    <x v="472"/>
    <x v="525"/>
    <n v="1489521.2592000004"/>
    <n v="420121.38079999993"/>
    <x v="9"/>
    <n v="9"/>
    <x v="6"/>
    <x v="1"/>
  </r>
  <r>
    <x v="3"/>
    <x v="1"/>
    <x v="0"/>
    <x v="3"/>
    <x v="405"/>
    <n v="5579.4"/>
    <n v="9299"/>
    <n v="2004864.4000000001"/>
    <x v="473"/>
    <x v="526"/>
    <n v="1329225.0972000002"/>
    <n v="374909.64280000003"/>
    <x v="10"/>
    <n v="10"/>
    <x v="7"/>
    <x v="0"/>
  </r>
  <r>
    <x v="1"/>
    <x v="12"/>
    <x v="0"/>
    <x v="3"/>
    <x v="164"/>
    <n v="5579.4"/>
    <n v="9299"/>
    <n v="2500501.1"/>
    <x v="474"/>
    <x v="527"/>
    <n v="1381526.8577500002"/>
    <n v="743899.07724999986"/>
    <x v="15"/>
    <n v="11"/>
    <x v="9"/>
    <x v="0"/>
  </r>
  <r>
    <x v="1"/>
    <x v="0"/>
    <x v="1"/>
    <x v="3"/>
    <x v="406"/>
    <n v="8999.4"/>
    <n v="14999"/>
    <n v="1015432.3"/>
    <x v="475"/>
    <x v="528"/>
    <n v="561026.34575000009"/>
    <n v="302091.10924999998"/>
    <x v="3"/>
    <n v="3"/>
    <x v="3"/>
    <x v="0"/>
  </r>
  <r>
    <x v="4"/>
    <x v="1"/>
    <x v="1"/>
    <x v="3"/>
    <x v="407"/>
    <n v="8999.4"/>
    <n v="14999"/>
    <n v="2659322.7000000002"/>
    <x v="476"/>
    <x v="529"/>
    <n v="1627505.4923999999"/>
    <n v="632918.80260000005"/>
    <x v="13"/>
    <n v="4"/>
    <x v="10"/>
    <x v="0"/>
  </r>
  <r>
    <x v="0"/>
    <x v="2"/>
    <x v="1"/>
    <x v="3"/>
    <x v="408"/>
    <n v="8999.4"/>
    <n v="14999"/>
    <n v="3629758"/>
    <x v="477"/>
    <x v="530"/>
    <n v="2406529.554"/>
    <n v="678764.74599999981"/>
    <x v="6"/>
    <n v="9"/>
    <x v="6"/>
    <x v="0"/>
  </r>
  <r>
    <x v="0"/>
    <x v="3"/>
    <x v="1"/>
    <x v="3"/>
    <x v="409"/>
    <n v="8999.4"/>
    <n v="14999"/>
    <n v="4100726.6000000006"/>
    <x v="478"/>
    <x v="531"/>
    <n v="2718781.7358000004"/>
    <n v="766835.87419999996"/>
    <x v="10"/>
    <n v="10"/>
    <x v="7"/>
    <x v="0"/>
  </r>
  <r>
    <x v="0"/>
    <x v="15"/>
    <x v="1"/>
    <x v="3"/>
    <x v="410"/>
    <n v="8999.4"/>
    <n v="14999"/>
    <n v="2572328.5"/>
    <x v="479"/>
    <x v="532"/>
    <n v="1705453.7955000002"/>
    <n v="481025.42949999985"/>
    <x v="7"/>
    <n v="10"/>
    <x v="7"/>
    <x v="1"/>
  </r>
  <r>
    <x v="4"/>
    <x v="5"/>
    <x v="1"/>
    <x v="3"/>
    <x v="411"/>
    <n v="8999.4"/>
    <n v="14999"/>
    <n v="1778881.4000000001"/>
    <x v="480"/>
    <x v="533"/>
    <n v="1088675.4168"/>
    <n v="423373.77320000017"/>
    <x v="12"/>
    <n v="12"/>
    <x v="2"/>
    <x v="1"/>
  </r>
  <r>
    <x v="4"/>
    <x v="6"/>
    <x v="2"/>
    <x v="3"/>
    <x v="412"/>
    <n v="11999.4"/>
    <n v="19999"/>
    <n v="6989650.5"/>
    <x v="481"/>
    <x v="534"/>
    <n v="4277666.1059999997"/>
    <n v="1663536.8190000001"/>
    <x v="0"/>
    <n v="1"/>
    <x v="0"/>
    <x v="0"/>
  </r>
  <r>
    <x v="0"/>
    <x v="13"/>
    <x v="2"/>
    <x v="3"/>
    <x v="403"/>
    <n v="11999.4"/>
    <n v="19999"/>
    <n v="1771911.4000000001"/>
    <x v="482"/>
    <x v="535"/>
    <n v="1174777.2582000003"/>
    <n v="331347.4317999999"/>
    <x v="1"/>
    <n v="6"/>
    <x v="1"/>
    <x v="0"/>
  </r>
  <r>
    <x v="3"/>
    <x v="7"/>
    <x v="2"/>
    <x v="3"/>
    <x v="405"/>
    <n v="11999.4"/>
    <n v="19999"/>
    <n v="4311784.4000000004"/>
    <x v="483"/>
    <x v="536"/>
    <n v="2858713.0572000002"/>
    <n v="806303.68280000007"/>
    <x v="10"/>
    <n v="10"/>
    <x v="7"/>
    <x v="0"/>
  </r>
  <r>
    <x v="0"/>
    <x v="4"/>
    <x v="2"/>
    <x v="3"/>
    <x v="413"/>
    <n v="11999.4"/>
    <n v="19999"/>
    <n v="1809909.5"/>
    <x v="484"/>
    <x v="537"/>
    <n v="1199969.9985"/>
    <n v="338453.07649999997"/>
    <x v="10"/>
    <n v="10"/>
    <x v="7"/>
    <x v="0"/>
  </r>
  <r>
    <x v="0"/>
    <x v="8"/>
    <x v="2"/>
    <x v="3"/>
    <x v="410"/>
    <n v="11999.4"/>
    <n v="19999"/>
    <n v="3429828.5"/>
    <x v="485"/>
    <x v="538"/>
    <n v="2273976.2955"/>
    <n v="641377.92950000009"/>
    <x v="7"/>
    <n v="10"/>
    <x v="7"/>
    <x v="1"/>
  </r>
  <r>
    <x v="0"/>
    <x v="14"/>
    <x v="2"/>
    <x v="3"/>
    <x v="414"/>
    <n v="11999.4"/>
    <n v="19999"/>
    <n v="3187840.6"/>
    <x v="486"/>
    <x v="539"/>
    <n v="2113538.3178000003"/>
    <n v="596126.19219999993"/>
    <x v="15"/>
    <n v="11"/>
    <x v="9"/>
    <x v="0"/>
  </r>
  <r>
    <x v="4"/>
    <x v="10"/>
    <x v="2"/>
    <x v="3"/>
    <x v="415"/>
    <n v="11999.4"/>
    <n v="19999"/>
    <n v="2717864.1"/>
    <x v="487"/>
    <x v="540"/>
    <n v="1663332.8292000003"/>
    <n v="646851.65580000007"/>
    <x v="15"/>
    <n v="11"/>
    <x v="9"/>
    <x v="0"/>
  </r>
  <r>
    <x v="4"/>
    <x v="2"/>
    <x v="2"/>
    <x v="3"/>
    <x v="416"/>
    <n v="11999.4"/>
    <n v="19999"/>
    <n v="4299785"/>
    <x v="488"/>
    <x v="541"/>
    <n v="2631468.42"/>
    <n v="1023348.8300000001"/>
    <x v="15"/>
    <n v="11"/>
    <x v="9"/>
    <x v="0"/>
  </r>
  <r>
    <x v="0"/>
    <x v="11"/>
    <x v="2"/>
    <x v="3"/>
    <x v="417"/>
    <n v="11999.4"/>
    <n v="19999"/>
    <n v="2393880.3000000003"/>
    <x v="489"/>
    <x v="542"/>
    <n v="1587142.6389000004"/>
    <n v="447655.61609999998"/>
    <x v="15"/>
    <n v="11"/>
    <x v="9"/>
    <x v="0"/>
  </r>
  <r>
    <x v="1"/>
    <x v="9"/>
    <x v="2"/>
    <x v="3"/>
    <x v="402"/>
    <n v="11999.4"/>
    <n v="19999"/>
    <n v="759962"/>
    <x v="470"/>
    <x v="523"/>
    <n v="419879.005"/>
    <n v="226088.69499999995"/>
    <x v="12"/>
    <n v="12"/>
    <x v="2"/>
    <x v="1"/>
  </r>
  <r>
    <x v="0"/>
    <x v="1"/>
    <x v="2"/>
    <x v="3"/>
    <x v="418"/>
    <n v="11999.4"/>
    <n v="19999"/>
    <n v="2465876.7000000002"/>
    <x v="490"/>
    <x v="543"/>
    <n v="1634876.2521000004"/>
    <n v="461118.94289999991"/>
    <x v="2"/>
    <n v="12"/>
    <x v="2"/>
    <x v="0"/>
  </r>
  <r>
    <x v="0"/>
    <x v="12"/>
    <x v="3"/>
    <x v="3"/>
    <x v="419"/>
    <n v="19794"/>
    <n v="32990"/>
    <n v="4602105"/>
    <x v="491"/>
    <x v="544"/>
    <n v="3051195.6150000002"/>
    <n v="860593.63499999978"/>
    <x v="4"/>
    <n v="7"/>
    <x v="4"/>
    <x v="0"/>
  </r>
  <r>
    <x v="0"/>
    <x v="0"/>
    <x v="3"/>
    <x v="3"/>
    <x v="75"/>
    <n v="19794"/>
    <n v="32990"/>
    <n v="3252814.0000000005"/>
    <x v="492"/>
    <x v="545"/>
    <n v="2156615.6820000005"/>
    <n v="608276.21799999988"/>
    <x v="10"/>
    <n v="10"/>
    <x v="7"/>
    <x v="0"/>
  </r>
  <r>
    <x v="0"/>
    <x v="1"/>
    <x v="3"/>
    <x v="3"/>
    <x v="413"/>
    <n v="19794"/>
    <n v="32990"/>
    <n v="2985595"/>
    <x v="493"/>
    <x v="546"/>
    <n v="1979449.4850000001"/>
    <n v="558306.2649999999"/>
    <x v="10"/>
    <n v="10"/>
    <x v="7"/>
    <x v="0"/>
  </r>
  <r>
    <x v="2"/>
    <x v="2"/>
    <x v="4"/>
    <x v="3"/>
    <x v="420"/>
    <n v="13938"/>
    <n v="23230"/>
    <n v="4899207"/>
    <x v="494"/>
    <x v="547"/>
    <n v="2498595.5699999998"/>
    <n v="1665730.3800000004"/>
    <x v="14"/>
    <n v="5"/>
    <x v="11"/>
    <x v="0"/>
  </r>
  <r>
    <x v="1"/>
    <x v="3"/>
    <x v="4"/>
    <x v="3"/>
    <x v="421"/>
    <n v="13938"/>
    <n v="23230"/>
    <n v="9000463.5000000019"/>
    <x v="495"/>
    <x v="548"/>
    <n v="4972756.0837500012"/>
    <n v="2677637.8912500003"/>
    <x v="4"/>
    <n v="7"/>
    <x v="4"/>
    <x v="0"/>
  </r>
  <r>
    <x v="0"/>
    <x v="15"/>
    <x v="4"/>
    <x v="3"/>
    <x v="422"/>
    <n v="13938"/>
    <n v="23230"/>
    <n v="1447229"/>
    <x v="496"/>
    <x v="549"/>
    <n v="959512.82699999993"/>
    <n v="270631.82299999997"/>
    <x v="9"/>
    <n v="9"/>
    <x v="6"/>
    <x v="1"/>
  </r>
  <r>
    <x v="0"/>
    <x v="5"/>
    <x v="4"/>
    <x v="3"/>
    <x v="75"/>
    <n v="13938"/>
    <n v="23230"/>
    <n v="2290478"/>
    <x v="497"/>
    <x v="550"/>
    <n v="1518586.9140000001"/>
    <n v="428319.38599999994"/>
    <x v="10"/>
    <n v="10"/>
    <x v="7"/>
    <x v="0"/>
  </r>
  <r>
    <x v="3"/>
    <x v="6"/>
    <x v="4"/>
    <x v="3"/>
    <x v="423"/>
    <n v="13938"/>
    <n v="23230"/>
    <n v="5545001"/>
    <x v="498"/>
    <x v="551"/>
    <n v="3676335.6629999997"/>
    <n v="1036915.1869999999"/>
    <x v="15"/>
    <n v="11"/>
    <x v="9"/>
    <x v="0"/>
  </r>
  <r>
    <x v="0"/>
    <x v="13"/>
    <x v="4"/>
    <x v="3"/>
    <x v="418"/>
    <n v="13938"/>
    <n v="23230"/>
    <n v="2864259.0000000005"/>
    <x v="499"/>
    <x v="552"/>
    <n v="1899003.7170000004"/>
    <n v="535616.43299999996"/>
    <x v="2"/>
    <n v="12"/>
    <x v="2"/>
    <x v="0"/>
  </r>
  <r>
    <x v="0"/>
    <x v="7"/>
    <x v="5"/>
    <x v="3"/>
    <x v="424"/>
    <n v="11999.4"/>
    <n v="19999"/>
    <n v="539973"/>
    <x v="500"/>
    <x v="553"/>
    <n v="358002.09899999999"/>
    <n v="100974.951"/>
    <x v="8"/>
    <n v="2"/>
    <x v="8"/>
    <x v="0"/>
  </r>
  <r>
    <x v="0"/>
    <x v="4"/>
    <x v="5"/>
    <x v="3"/>
    <x v="425"/>
    <n v="11999.4"/>
    <n v="19999"/>
    <n v="6842657.8500000006"/>
    <x v="501"/>
    <x v="554"/>
    <n v="4536682.1545500001"/>
    <n v="1279577.0179500002"/>
    <x v="4"/>
    <n v="7"/>
    <x v="4"/>
    <x v="0"/>
  </r>
  <r>
    <x v="0"/>
    <x v="8"/>
    <x v="5"/>
    <x v="3"/>
    <x v="409"/>
    <n v="11999.4"/>
    <n v="19999"/>
    <n v="5467726.6000000006"/>
    <x v="502"/>
    <x v="555"/>
    <n v="3625102.7358000004"/>
    <n v="1022464.8742"/>
    <x v="10"/>
    <n v="10"/>
    <x v="7"/>
    <x v="0"/>
  </r>
  <r>
    <x v="1"/>
    <x v="14"/>
    <x v="5"/>
    <x v="3"/>
    <x v="426"/>
    <n v="11999.4"/>
    <n v="19999"/>
    <n v="5095745.2"/>
    <x v="503"/>
    <x v="556"/>
    <n v="2815399.2230000002"/>
    <n v="1515984.1969999997"/>
    <x v="11"/>
    <n v="11"/>
    <x v="9"/>
    <x v="1"/>
  </r>
  <r>
    <x v="0"/>
    <x v="10"/>
    <x v="0"/>
    <x v="3"/>
    <x v="427"/>
    <n v="5579.4"/>
    <n v="9299"/>
    <n v="2344742.85"/>
    <x v="504"/>
    <x v="557"/>
    <n v="1554564.5095500001"/>
    <n v="438466.91295000003"/>
    <x v="0"/>
    <n v="1"/>
    <x v="0"/>
    <x v="0"/>
  </r>
  <r>
    <x v="2"/>
    <x v="2"/>
    <x v="1"/>
    <x v="3"/>
    <x v="428"/>
    <n v="8999.4"/>
    <n v="14999"/>
    <n v="3991233.9000000004"/>
    <x v="505"/>
    <x v="558"/>
    <n v="2035529.2890000001"/>
    <n v="1357019.5260000003"/>
    <x v="14"/>
    <n v="5"/>
    <x v="11"/>
    <x v="0"/>
  </r>
  <r>
    <x v="0"/>
    <x v="11"/>
    <x v="2"/>
    <x v="3"/>
    <x v="429"/>
    <n v="11999.4"/>
    <n v="19999"/>
    <n v="3061846.9"/>
    <x v="506"/>
    <x v="559"/>
    <n v="2030004.4946999999"/>
    <n v="572565.37029999983"/>
    <x v="2"/>
    <n v="12"/>
    <x v="2"/>
    <x v="0"/>
  </r>
  <r>
    <x v="0"/>
    <x v="9"/>
    <x v="4"/>
    <x v="3"/>
    <x v="430"/>
    <n v="13938"/>
    <n v="23230"/>
    <n v="3463593"/>
    <x v="507"/>
    <x v="560"/>
    <n v="2296362.159"/>
    <n v="647691.89099999983"/>
    <x v="3"/>
    <n v="3"/>
    <x v="3"/>
    <x v="0"/>
  </r>
  <r>
    <x v="0"/>
    <x v="1"/>
    <x v="4"/>
    <x v="3"/>
    <x v="429"/>
    <n v="13938"/>
    <n v="23230"/>
    <n v="3556513"/>
    <x v="508"/>
    <x v="561"/>
    <n v="2357968.1189999999"/>
    <n v="665067.93099999987"/>
    <x v="2"/>
    <n v="12"/>
    <x v="2"/>
    <x v="0"/>
  </r>
  <r>
    <x v="2"/>
    <x v="12"/>
    <x v="5"/>
    <x v="3"/>
    <x v="431"/>
    <n v="11999.4"/>
    <n v="19999"/>
    <n v="5521723.9000000004"/>
    <x v="509"/>
    <x v="562"/>
    <n v="2816079.1890000002"/>
    <n v="1877386.1260000002"/>
    <x v="9"/>
    <n v="9"/>
    <x v="6"/>
    <x v="1"/>
  </r>
  <r>
    <x v="1"/>
    <x v="0"/>
    <x v="0"/>
    <x v="3"/>
    <x v="432"/>
    <n v="5579.4"/>
    <n v="9299"/>
    <n v="2387053.2999999998"/>
    <x v="510"/>
    <x v="563"/>
    <n v="1318846.9482499999"/>
    <n v="710148.35675000004"/>
    <x v="1"/>
    <n v="6"/>
    <x v="1"/>
    <x v="0"/>
  </r>
  <r>
    <x v="1"/>
    <x v="1"/>
    <x v="4"/>
    <x v="3"/>
    <x v="432"/>
    <n v="13938"/>
    <n v="23230"/>
    <n v="5963141"/>
    <x v="511"/>
    <x v="564"/>
    <n v="3294635.4024999999"/>
    <n v="1774034.4474999998"/>
    <x v="1"/>
    <n v="6"/>
    <x v="1"/>
    <x v="0"/>
  </r>
  <r>
    <x v="0"/>
    <x v="16"/>
    <x v="0"/>
    <x v="3"/>
    <x v="71"/>
    <n v="5579.4"/>
    <n v="9299"/>
    <n v="858297.70000000007"/>
    <x v="512"/>
    <x v="565"/>
    <n v="569051.37510000006"/>
    <n v="160501.66989999998"/>
    <x v="3"/>
    <n v="3"/>
    <x v="3"/>
    <x v="0"/>
  </r>
  <r>
    <x v="0"/>
    <x v="3"/>
    <x v="0"/>
    <x v="3"/>
    <x v="433"/>
    <n v="5579.4"/>
    <n v="9299"/>
    <n v="1664521"/>
    <x v="513"/>
    <x v="566"/>
    <n v="1103577.4230000002"/>
    <n v="311265.42699999991"/>
    <x v="3"/>
    <n v="3"/>
    <x v="3"/>
    <x v="0"/>
  </r>
  <r>
    <x v="0"/>
    <x v="15"/>
    <x v="0"/>
    <x v="3"/>
    <x v="434"/>
    <n v="5579.4"/>
    <n v="9299"/>
    <n v="411015.80000000005"/>
    <x v="514"/>
    <x v="567"/>
    <n v="272503.47540000005"/>
    <n v="76859.954599999997"/>
    <x v="9"/>
    <n v="9"/>
    <x v="6"/>
    <x v="1"/>
  </r>
  <r>
    <x v="0"/>
    <x v="5"/>
    <x v="1"/>
    <x v="3"/>
    <x v="435"/>
    <n v="8999.4"/>
    <n v="14999"/>
    <n v="1473651.75"/>
    <x v="515"/>
    <x v="568"/>
    <n v="977031.11025000003"/>
    <n v="275572.87725000002"/>
    <x v="0"/>
    <n v="1"/>
    <x v="0"/>
    <x v="0"/>
  </r>
  <r>
    <x v="0"/>
    <x v="6"/>
    <x v="1"/>
    <x v="3"/>
    <x v="436"/>
    <n v="8999.4"/>
    <n v="14999"/>
    <n v="1946870.2000000002"/>
    <x v="516"/>
    <x v="569"/>
    <n v="1290774.9426000002"/>
    <n v="364064.72739999997"/>
    <x v="8"/>
    <n v="2"/>
    <x v="8"/>
    <x v="0"/>
  </r>
  <r>
    <x v="2"/>
    <x v="13"/>
    <x v="1"/>
    <x v="3"/>
    <x v="437"/>
    <n v="8999.4"/>
    <n v="14999"/>
    <n v="905939.60000000009"/>
    <x v="517"/>
    <x v="570"/>
    <n v="462029.19600000005"/>
    <n v="308019.46400000009"/>
    <x v="1"/>
    <n v="6"/>
    <x v="1"/>
    <x v="0"/>
  </r>
  <r>
    <x v="0"/>
    <x v="7"/>
    <x v="1"/>
    <x v="3"/>
    <x v="438"/>
    <n v="8999.4"/>
    <n v="14999"/>
    <n v="3382274.5"/>
    <x v="518"/>
    <x v="571"/>
    <n v="2242447.9935000003"/>
    <n v="632485.33149999985"/>
    <x v="4"/>
    <n v="7"/>
    <x v="4"/>
    <x v="0"/>
  </r>
  <r>
    <x v="0"/>
    <x v="4"/>
    <x v="1"/>
    <x v="3"/>
    <x v="439"/>
    <n v="8999.4"/>
    <n v="14999"/>
    <n v="1873375.1"/>
    <x v="519"/>
    <x v="572"/>
    <n v="1242047.6913000001"/>
    <n v="350321.1436999999"/>
    <x v="10"/>
    <n v="10"/>
    <x v="7"/>
    <x v="0"/>
  </r>
  <r>
    <x v="0"/>
    <x v="8"/>
    <x v="2"/>
    <x v="3"/>
    <x v="440"/>
    <n v="11999.4"/>
    <n v="19999"/>
    <n v="2876856.15"/>
    <x v="520"/>
    <x v="573"/>
    <n v="1907355.62745"/>
    <n v="537972.10005000001"/>
    <x v="0"/>
    <n v="1"/>
    <x v="0"/>
    <x v="0"/>
  </r>
  <r>
    <x v="4"/>
    <x v="14"/>
    <x v="2"/>
    <x v="3"/>
    <x v="197"/>
    <n v="11999.4"/>
    <n v="19999"/>
    <n v="1613919.3"/>
    <x v="521"/>
    <x v="574"/>
    <n v="987718.61159999995"/>
    <n v="384112.79340000008"/>
    <x v="0"/>
    <n v="1"/>
    <x v="0"/>
    <x v="0"/>
  </r>
  <r>
    <x v="0"/>
    <x v="10"/>
    <x v="2"/>
    <x v="3"/>
    <x v="441"/>
    <n v="11999.4"/>
    <n v="19999"/>
    <n v="5281735.9000000004"/>
    <x v="522"/>
    <x v="106"/>
    <n v="3501790.9017000007"/>
    <n v="987684.61329999985"/>
    <x v="8"/>
    <n v="2"/>
    <x v="8"/>
    <x v="0"/>
  </r>
  <r>
    <x v="0"/>
    <x v="2"/>
    <x v="2"/>
    <x v="3"/>
    <x v="442"/>
    <n v="11999.4"/>
    <n v="19999"/>
    <n v="5415729.2000000002"/>
    <x v="523"/>
    <x v="575"/>
    <n v="3590628.4596000002"/>
    <n v="1012741.3604000001"/>
    <x v="8"/>
    <n v="2"/>
    <x v="8"/>
    <x v="0"/>
  </r>
  <r>
    <x v="0"/>
    <x v="11"/>
    <x v="2"/>
    <x v="3"/>
    <x v="443"/>
    <n v="11999.4"/>
    <n v="19999"/>
    <n v="5263736.8"/>
    <x v="524"/>
    <x v="576"/>
    <n v="3489857.4984000004"/>
    <n v="984318.78159999987"/>
    <x v="1"/>
    <n v="6"/>
    <x v="1"/>
    <x v="0"/>
  </r>
  <r>
    <x v="3"/>
    <x v="9"/>
    <x v="2"/>
    <x v="3"/>
    <x v="444"/>
    <n v="11999.4"/>
    <n v="19999"/>
    <n v="3165841.7"/>
    <x v="525"/>
    <x v="577"/>
    <n v="2098953.0471000001"/>
    <n v="592012.39790000021"/>
    <x v="1"/>
    <n v="6"/>
    <x v="1"/>
    <x v="0"/>
  </r>
  <r>
    <x v="2"/>
    <x v="1"/>
    <x v="2"/>
    <x v="3"/>
    <x v="445"/>
    <n v="11999.4"/>
    <n v="19999"/>
    <n v="1141942.9000000001"/>
    <x v="526"/>
    <x v="578"/>
    <n v="582390.87900000007"/>
    <n v="388260.58600000001"/>
    <x v="4"/>
    <n v="7"/>
    <x v="4"/>
    <x v="0"/>
  </r>
  <r>
    <x v="0"/>
    <x v="12"/>
    <x v="2"/>
    <x v="3"/>
    <x v="446"/>
    <n v="11999.4"/>
    <n v="19999"/>
    <n v="5391730.4000000004"/>
    <x v="527"/>
    <x v="579"/>
    <n v="3574717.2552"/>
    <n v="1008253.5847999998"/>
    <x v="5"/>
    <n v="8"/>
    <x v="5"/>
    <x v="0"/>
  </r>
  <r>
    <x v="1"/>
    <x v="0"/>
    <x v="2"/>
    <x v="3"/>
    <x v="447"/>
    <n v="11999.4"/>
    <n v="19999"/>
    <n v="3129843.5"/>
    <x v="528"/>
    <x v="580"/>
    <n v="1729238.5337500002"/>
    <n v="931128.44124999992"/>
    <x v="10"/>
    <n v="10"/>
    <x v="7"/>
    <x v="0"/>
  </r>
  <r>
    <x v="0"/>
    <x v="1"/>
    <x v="2"/>
    <x v="3"/>
    <x v="439"/>
    <n v="11999.4"/>
    <n v="19999"/>
    <n v="2497875.1"/>
    <x v="529"/>
    <x v="581"/>
    <n v="1656091.1913000001"/>
    <n v="467102.6436999999"/>
    <x v="10"/>
    <n v="10"/>
    <x v="7"/>
    <x v="0"/>
  </r>
  <r>
    <x v="0"/>
    <x v="16"/>
    <x v="2"/>
    <x v="3"/>
    <x v="448"/>
    <n v="11999.4"/>
    <n v="19999"/>
    <n v="713964.3"/>
    <x v="530"/>
    <x v="582"/>
    <n v="473358.33090000006"/>
    <n v="133511.32409999997"/>
    <x v="15"/>
    <n v="11"/>
    <x v="9"/>
    <x v="0"/>
  </r>
  <r>
    <x v="2"/>
    <x v="3"/>
    <x v="2"/>
    <x v="3"/>
    <x v="449"/>
    <n v="11999.4"/>
    <n v="19999"/>
    <n v="2025898.7000000002"/>
    <x v="531"/>
    <x v="583"/>
    <n v="1033208.3370000001"/>
    <n v="688805.55800000019"/>
    <x v="2"/>
    <n v="12"/>
    <x v="2"/>
    <x v="0"/>
  </r>
  <r>
    <x v="1"/>
    <x v="15"/>
    <x v="3"/>
    <x v="3"/>
    <x v="450"/>
    <n v="19794"/>
    <n v="32990"/>
    <n v="13187752.5"/>
    <x v="532"/>
    <x v="584"/>
    <n v="7286233.2562500006"/>
    <n v="3923356.3687499994"/>
    <x v="0"/>
    <n v="1"/>
    <x v="0"/>
    <x v="0"/>
  </r>
  <r>
    <x v="0"/>
    <x v="5"/>
    <x v="3"/>
    <x v="3"/>
    <x v="443"/>
    <n v="19794"/>
    <n v="32990"/>
    <n v="8682968"/>
    <x v="533"/>
    <x v="585"/>
    <n v="5756807.784"/>
    <n v="1623715.0159999998"/>
    <x v="1"/>
    <n v="6"/>
    <x v="1"/>
    <x v="0"/>
  </r>
  <r>
    <x v="0"/>
    <x v="6"/>
    <x v="3"/>
    <x v="3"/>
    <x v="451"/>
    <n v="19794"/>
    <n v="32990"/>
    <n v="3925810"/>
    <x v="534"/>
    <x v="586"/>
    <n v="2602812.0300000003"/>
    <n v="734126.46999999974"/>
    <x v="1"/>
    <n v="6"/>
    <x v="1"/>
    <x v="0"/>
  </r>
  <r>
    <x v="2"/>
    <x v="13"/>
    <x v="3"/>
    <x v="3"/>
    <x v="437"/>
    <n v="19794"/>
    <n v="32990"/>
    <n v="1992596.0000000002"/>
    <x v="535"/>
    <x v="587"/>
    <n v="1016223.96"/>
    <n v="677482.64000000013"/>
    <x v="1"/>
    <n v="6"/>
    <x v="1"/>
    <x v="0"/>
  </r>
  <r>
    <x v="1"/>
    <x v="7"/>
    <x v="3"/>
    <x v="3"/>
    <x v="452"/>
    <n v="19794"/>
    <n v="32990"/>
    <n v="2177340"/>
    <x v="536"/>
    <x v="588"/>
    <n v="1202980.3500000001"/>
    <n v="647758.64999999991"/>
    <x v="9"/>
    <n v="9"/>
    <x v="6"/>
    <x v="1"/>
  </r>
  <r>
    <x v="2"/>
    <x v="4"/>
    <x v="3"/>
    <x v="3"/>
    <x v="453"/>
    <n v="19794"/>
    <n v="32990"/>
    <n v="1352590"/>
    <x v="537"/>
    <x v="589"/>
    <n v="689820.9"/>
    <n v="459880.6"/>
    <x v="10"/>
    <n v="10"/>
    <x v="7"/>
    <x v="0"/>
  </r>
  <r>
    <x v="4"/>
    <x v="8"/>
    <x v="3"/>
    <x v="3"/>
    <x v="454"/>
    <n v="19794"/>
    <n v="32990"/>
    <n v="8593895"/>
    <x v="538"/>
    <x v="590"/>
    <n v="5259463.74"/>
    <n v="2045347.0099999998"/>
    <x v="11"/>
    <n v="11"/>
    <x v="9"/>
    <x v="1"/>
  </r>
  <r>
    <x v="2"/>
    <x v="14"/>
    <x v="3"/>
    <x v="3"/>
    <x v="449"/>
    <n v="19794"/>
    <n v="32990"/>
    <n v="3341887.0000000005"/>
    <x v="539"/>
    <x v="591"/>
    <n v="1704362.37"/>
    <n v="1136241.58"/>
    <x v="2"/>
    <n v="12"/>
    <x v="2"/>
    <x v="0"/>
  </r>
  <r>
    <x v="3"/>
    <x v="10"/>
    <x v="4"/>
    <x v="3"/>
    <x v="444"/>
    <n v="13938"/>
    <n v="23230"/>
    <n v="3677309.0000000005"/>
    <x v="540"/>
    <x v="592"/>
    <n v="2438055.8670000006"/>
    <n v="687656.78299999982"/>
    <x v="1"/>
    <n v="6"/>
    <x v="1"/>
    <x v="0"/>
  </r>
  <r>
    <x v="1"/>
    <x v="2"/>
    <x v="4"/>
    <x v="3"/>
    <x v="447"/>
    <n v="13938"/>
    <n v="23230"/>
    <n v="3635495"/>
    <x v="541"/>
    <x v="593"/>
    <n v="2008610.9875"/>
    <n v="1081559.7625"/>
    <x v="10"/>
    <n v="10"/>
    <x v="7"/>
    <x v="0"/>
  </r>
  <r>
    <x v="3"/>
    <x v="11"/>
    <x v="5"/>
    <x v="3"/>
    <x v="255"/>
    <n v="11999.4"/>
    <n v="19999"/>
    <n v="3317834.1"/>
    <x v="542"/>
    <x v="594"/>
    <n v="2199724.0083000003"/>
    <n v="620434.9767"/>
    <x v="0"/>
    <n v="1"/>
    <x v="0"/>
    <x v="0"/>
  </r>
  <r>
    <x v="0"/>
    <x v="9"/>
    <x v="5"/>
    <x v="3"/>
    <x v="451"/>
    <n v="11999.4"/>
    <n v="19999"/>
    <n v="2379881"/>
    <x v="543"/>
    <x v="595"/>
    <n v="1577861.1030000001"/>
    <n v="445037.74699999997"/>
    <x v="1"/>
    <n v="6"/>
    <x v="1"/>
    <x v="0"/>
  </r>
  <r>
    <x v="2"/>
    <x v="1"/>
    <x v="5"/>
    <x v="3"/>
    <x v="453"/>
    <n v="11999.4"/>
    <n v="19999"/>
    <n v="819959"/>
    <x v="544"/>
    <x v="596"/>
    <n v="418179.09"/>
    <n v="278786.06"/>
    <x v="10"/>
    <n v="10"/>
    <x v="7"/>
    <x v="0"/>
  </r>
  <r>
    <x v="2"/>
    <x v="12"/>
    <x v="5"/>
    <x v="3"/>
    <x v="455"/>
    <n v="11999.4"/>
    <n v="19999"/>
    <n v="3539823"/>
    <x v="545"/>
    <x v="597"/>
    <n v="1805309.7299999997"/>
    <n v="1203539.82"/>
    <x v="12"/>
    <n v="12"/>
    <x v="2"/>
    <x v="1"/>
  </r>
  <r>
    <x v="0"/>
    <x v="0"/>
    <x v="0"/>
    <x v="3"/>
    <x v="456"/>
    <n v="5579.4"/>
    <n v="9299"/>
    <n v="2398212.1"/>
    <x v="546"/>
    <x v="598"/>
    <n v="1590014.6223000002"/>
    <n v="448465.66269999999"/>
    <x v="13"/>
    <n v="4"/>
    <x v="10"/>
    <x v="0"/>
  </r>
  <r>
    <x v="0"/>
    <x v="1"/>
    <x v="0"/>
    <x v="3"/>
    <x v="228"/>
    <n v="5579.4"/>
    <n v="9299"/>
    <n v="1620815.7000000002"/>
    <x v="547"/>
    <x v="599"/>
    <n v="1074600.8091000002"/>
    <n v="303092.53590000002"/>
    <x v="14"/>
    <n v="5"/>
    <x v="11"/>
    <x v="0"/>
  </r>
  <r>
    <x v="0"/>
    <x v="16"/>
    <x v="0"/>
    <x v="3"/>
    <x v="457"/>
    <n v="5579.4"/>
    <n v="9299"/>
    <n v="2785980.4000000004"/>
    <x v="548"/>
    <x v="600"/>
    <n v="1847105.0052000002"/>
    <n v="520978.33480000007"/>
    <x v="7"/>
    <n v="10"/>
    <x v="7"/>
    <x v="1"/>
  </r>
  <r>
    <x v="0"/>
    <x v="3"/>
    <x v="0"/>
    <x v="3"/>
    <x v="458"/>
    <n v="5579.4"/>
    <n v="9299"/>
    <n v="260372"/>
    <x v="549"/>
    <x v="601"/>
    <n v="172626.63600000003"/>
    <n v="48689.563999999984"/>
    <x v="2"/>
    <n v="12"/>
    <x v="2"/>
    <x v="0"/>
  </r>
  <r>
    <x v="0"/>
    <x v="15"/>
    <x v="1"/>
    <x v="3"/>
    <x v="459"/>
    <n v="8999.4"/>
    <n v="14999"/>
    <n v="439470.7"/>
    <x v="550"/>
    <x v="602"/>
    <n v="291369.07410000003"/>
    <n v="82181.020900000003"/>
    <x v="8"/>
    <n v="2"/>
    <x v="8"/>
    <x v="0"/>
  </r>
  <r>
    <x v="0"/>
    <x v="5"/>
    <x v="1"/>
    <x v="3"/>
    <x v="457"/>
    <n v="8999.4"/>
    <n v="14999"/>
    <n v="4493700.4000000004"/>
    <x v="551"/>
    <x v="603"/>
    <n v="2979323.3652000003"/>
    <n v="840321.97479999997"/>
    <x v="7"/>
    <n v="10"/>
    <x v="7"/>
    <x v="1"/>
  </r>
  <r>
    <x v="1"/>
    <x v="6"/>
    <x v="2"/>
    <x v="3"/>
    <x v="460"/>
    <n v="11999.4"/>
    <n v="19999"/>
    <n v="555972.20000000007"/>
    <x v="552"/>
    <x v="604"/>
    <n v="307174.64050000004"/>
    <n v="165401.72950000002"/>
    <x v="8"/>
    <n v="2"/>
    <x v="8"/>
    <x v="0"/>
  </r>
  <r>
    <x v="0"/>
    <x v="13"/>
    <x v="2"/>
    <x v="3"/>
    <x v="461"/>
    <n v="11999.4"/>
    <n v="19999"/>
    <n v="4855757.2"/>
    <x v="553"/>
    <x v="605"/>
    <n v="3219367.0236000004"/>
    <n v="908026.59639999969"/>
    <x v="3"/>
    <n v="3"/>
    <x v="3"/>
    <x v="0"/>
  </r>
  <r>
    <x v="1"/>
    <x v="7"/>
    <x v="2"/>
    <x v="3"/>
    <x v="462"/>
    <n v="11999.4"/>
    <n v="19999"/>
    <n v="3533823.3000000003"/>
    <x v="554"/>
    <x v="606"/>
    <n v="1952437.3732500002"/>
    <n v="1051312.43175"/>
    <x v="6"/>
    <n v="9"/>
    <x v="6"/>
    <x v="0"/>
  </r>
  <r>
    <x v="2"/>
    <x v="4"/>
    <x v="2"/>
    <x v="3"/>
    <x v="463"/>
    <n v="11999.4"/>
    <n v="19999"/>
    <n v="2785860.7"/>
    <x v="555"/>
    <x v="607"/>
    <n v="1420788.9570000002"/>
    <n v="947192.63800000004"/>
    <x v="10"/>
    <n v="10"/>
    <x v="7"/>
    <x v="0"/>
  </r>
  <r>
    <x v="0"/>
    <x v="8"/>
    <x v="4"/>
    <x v="3"/>
    <x v="458"/>
    <n v="13938"/>
    <n v="23230"/>
    <n v="650440"/>
    <x v="556"/>
    <x v="608"/>
    <n v="431241.72000000003"/>
    <n v="121632.27999999997"/>
    <x v="2"/>
    <n v="12"/>
    <x v="2"/>
    <x v="0"/>
  </r>
  <r>
    <x v="2"/>
    <x v="14"/>
    <x v="5"/>
    <x v="3"/>
    <x v="463"/>
    <n v="11999.4"/>
    <n v="19999"/>
    <n v="2785860.7"/>
    <x v="555"/>
    <x v="607"/>
    <n v="1420788.9570000002"/>
    <n v="947192.63800000004"/>
    <x v="10"/>
    <n v="10"/>
    <x v="7"/>
    <x v="0"/>
  </r>
  <r>
    <x v="2"/>
    <x v="10"/>
    <x v="5"/>
    <x v="3"/>
    <x v="464"/>
    <n v="11999.4"/>
    <n v="19999"/>
    <n v="4029798.5"/>
    <x v="557"/>
    <x v="609"/>
    <n v="2055197.2349999999"/>
    <n v="1370131.4900000002"/>
    <x v="12"/>
    <n v="12"/>
    <x v="2"/>
    <x v="1"/>
  </r>
  <r>
    <x v="4"/>
    <x v="2"/>
    <x v="0"/>
    <x v="3"/>
    <x v="465"/>
    <n v="5579.4"/>
    <n v="9299"/>
    <n v="744849.9"/>
    <x v="558"/>
    <x v="610"/>
    <n v="455848.13880000002"/>
    <n v="177274.27620000002"/>
    <x v="4"/>
    <n v="7"/>
    <x v="4"/>
    <x v="0"/>
  </r>
  <r>
    <x v="3"/>
    <x v="11"/>
    <x v="0"/>
    <x v="3"/>
    <x v="466"/>
    <n v="5579.4"/>
    <n v="9299"/>
    <n v="951287.70000000007"/>
    <x v="559"/>
    <x v="611"/>
    <n v="630703.74510000006"/>
    <n v="177890.79989999998"/>
    <x v="9"/>
    <n v="9"/>
    <x v="6"/>
    <x v="1"/>
  </r>
  <r>
    <x v="4"/>
    <x v="9"/>
    <x v="0"/>
    <x v="3"/>
    <x v="216"/>
    <n v="5579.4"/>
    <n v="9299"/>
    <n v="1391130.4"/>
    <x v="560"/>
    <x v="612"/>
    <n v="851371.80479999981"/>
    <n v="331089.03520000004"/>
    <x v="10"/>
    <n v="10"/>
    <x v="7"/>
    <x v="0"/>
  </r>
  <r>
    <x v="4"/>
    <x v="1"/>
    <x v="0"/>
    <x v="3"/>
    <x v="467"/>
    <n v="5579.4"/>
    <n v="9299"/>
    <n v="939199"/>
    <x v="561"/>
    <x v="613"/>
    <n v="574789.78799999994"/>
    <n v="223529.36200000008"/>
    <x v="10"/>
    <n v="10"/>
    <x v="7"/>
    <x v="0"/>
  </r>
  <r>
    <x v="1"/>
    <x v="12"/>
    <x v="0"/>
    <x v="3"/>
    <x v="5"/>
    <n v="5579.4"/>
    <n v="9299"/>
    <n v="1406938.7000000002"/>
    <x v="562"/>
    <x v="614"/>
    <n v="777333.63175000018"/>
    <n v="418564.26325000008"/>
    <x v="15"/>
    <n v="11"/>
    <x v="9"/>
    <x v="0"/>
  </r>
  <r>
    <x v="1"/>
    <x v="0"/>
    <x v="0"/>
    <x v="3"/>
    <x v="468"/>
    <n v="5579.4"/>
    <n v="9299"/>
    <n v="2138770"/>
    <x v="563"/>
    <x v="615"/>
    <n v="1181670.425"/>
    <n v="636284.07499999995"/>
    <x v="2"/>
    <n v="12"/>
    <x v="2"/>
    <x v="0"/>
  </r>
  <r>
    <x v="3"/>
    <x v="1"/>
    <x v="0"/>
    <x v="3"/>
    <x v="31"/>
    <n v="5579.4"/>
    <n v="9299"/>
    <n v="2623247.9000000004"/>
    <x v="564"/>
    <x v="616"/>
    <n v="1739213.3577000003"/>
    <n v="490547.35730000003"/>
    <x v="12"/>
    <n v="12"/>
    <x v="2"/>
    <x v="1"/>
  </r>
  <r>
    <x v="0"/>
    <x v="16"/>
    <x v="1"/>
    <x v="3"/>
    <x v="469"/>
    <n v="8999.4"/>
    <n v="14999"/>
    <n v="3341027.25"/>
    <x v="565"/>
    <x v="617"/>
    <n v="2215101.0667500002"/>
    <n v="624772.09574999986"/>
    <x v="0"/>
    <n v="1"/>
    <x v="0"/>
    <x v="0"/>
  </r>
  <r>
    <x v="0"/>
    <x v="3"/>
    <x v="1"/>
    <x v="3"/>
    <x v="470"/>
    <n v="8999.4"/>
    <n v="14999"/>
    <n v="1798380.1"/>
    <x v="566"/>
    <x v="618"/>
    <n v="1192326.0063"/>
    <n v="336297.07869999995"/>
    <x v="13"/>
    <n v="4"/>
    <x v="10"/>
    <x v="0"/>
  </r>
  <r>
    <x v="0"/>
    <x v="15"/>
    <x v="1"/>
    <x v="3"/>
    <x v="471"/>
    <n v="8999.4"/>
    <n v="14999"/>
    <n v="299980"/>
    <x v="567"/>
    <x v="619"/>
    <n v="198886.74000000002"/>
    <n v="56096.25999999998"/>
    <x v="14"/>
    <n v="5"/>
    <x v="11"/>
    <x v="0"/>
  </r>
  <r>
    <x v="0"/>
    <x v="5"/>
    <x v="1"/>
    <x v="3"/>
    <x v="472"/>
    <n v="8999.4"/>
    <n v="14999"/>
    <n v="581961.20000000007"/>
    <x v="568"/>
    <x v="620"/>
    <n v="385840.27560000005"/>
    <n v="108826.74440000003"/>
    <x v="6"/>
    <n v="9"/>
    <x v="6"/>
    <x v="0"/>
  </r>
  <r>
    <x v="0"/>
    <x v="6"/>
    <x v="1"/>
    <x v="3"/>
    <x v="473"/>
    <n v="8999.4"/>
    <n v="14999"/>
    <n v="2590327.3000000003"/>
    <x v="569"/>
    <x v="621"/>
    <n v="1717386.9999000002"/>
    <n v="484391.2050999999"/>
    <x v="7"/>
    <n v="10"/>
    <x v="7"/>
    <x v="1"/>
  </r>
  <r>
    <x v="1"/>
    <x v="13"/>
    <x v="1"/>
    <x v="3"/>
    <x v="468"/>
    <n v="8999.4"/>
    <n v="14999"/>
    <n v="3449770"/>
    <x v="570"/>
    <x v="622"/>
    <n v="1905997.925"/>
    <n v="1026306.575"/>
    <x v="2"/>
    <n v="12"/>
    <x v="2"/>
    <x v="0"/>
  </r>
  <r>
    <x v="0"/>
    <x v="7"/>
    <x v="2"/>
    <x v="3"/>
    <x v="474"/>
    <n v="11999.4"/>
    <n v="19999"/>
    <n v="519974"/>
    <x v="571"/>
    <x v="623"/>
    <n v="344742.76200000005"/>
    <n v="97235.137999999977"/>
    <x v="8"/>
    <n v="2"/>
    <x v="8"/>
    <x v="0"/>
  </r>
  <r>
    <x v="1"/>
    <x v="4"/>
    <x v="2"/>
    <x v="3"/>
    <x v="4"/>
    <n v="11999.4"/>
    <n v="19999"/>
    <n v="4939753"/>
    <x v="572"/>
    <x v="624"/>
    <n v="2729213.5324999997"/>
    <n v="1469576.5175000001"/>
    <x v="9"/>
    <n v="9"/>
    <x v="6"/>
    <x v="1"/>
  </r>
  <r>
    <x v="1"/>
    <x v="8"/>
    <x v="2"/>
    <x v="3"/>
    <x v="228"/>
    <n v="11999.4"/>
    <n v="19999"/>
    <n v="3485825.7"/>
    <x v="573"/>
    <x v="625"/>
    <n v="1925918.6992500003"/>
    <n v="1037033.1457499999"/>
    <x v="7"/>
    <n v="10"/>
    <x v="7"/>
    <x v="1"/>
  </r>
  <r>
    <x v="2"/>
    <x v="14"/>
    <x v="2"/>
    <x v="3"/>
    <x v="475"/>
    <n v="11999.4"/>
    <n v="19999"/>
    <n v="5827708.6000000006"/>
    <x v="574"/>
    <x v="626"/>
    <n v="2972131.3860000004"/>
    <n v="1981420.9240000001"/>
    <x v="10"/>
    <n v="10"/>
    <x v="7"/>
    <x v="0"/>
  </r>
  <r>
    <x v="0"/>
    <x v="10"/>
    <x v="2"/>
    <x v="3"/>
    <x v="476"/>
    <n v="11999.4"/>
    <n v="19999"/>
    <n v="3461826.9000000004"/>
    <x v="575"/>
    <x v="627"/>
    <n v="2295191.2347000004"/>
    <n v="647361.63029999984"/>
    <x v="10"/>
    <n v="10"/>
    <x v="7"/>
    <x v="0"/>
  </r>
  <r>
    <x v="0"/>
    <x v="2"/>
    <x v="2"/>
    <x v="3"/>
    <x v="477"/>
    <n v="11999.4"/>
    <n v="19999"/>
    <n v="1399930"/>
    <x v="576"/>
    <x v="628"/>
    <n v="928153.59000000008"/>
    <n v="261786.90999999992"/>
    <x v="15"/>
    <n v="11"/>
    <x v="9"/>
    <x v="0"/>
  </r>
  <r>
    <x v="2"/>
    <x v="11"/>
    <x v="2"/>
    <x v="3"/>
    <x v="478"/>
    <n v="11999.4"/>
    <n v="19999"/>
    <n v="4443777.8000000007"/>
    <x v="577"/>
    <x v="629"/>
    <n v="2266326.6780000003"/>
    <n v="1510884.4520000005"/>
    <x v="11"/>
    <n v="11"/>
    <x v="9"/>
    <x v="1"/>
  </r>
  <r>
    <x v="0"/>
    <x v="9"/>
    <x v="2"/>
    <x v="3"/>
    <x v="479"/>
    <n v="11999.4"/>
    <n v="19999"/>
    <n v="2353882.3000000003"/>
    <x v="578"/>
    <x v="630"/>
    <n v="1560623.9649000003"/>
    <n v="440175.99010000005"/>
    <x v="15"/>
    <n v="11"/>
    <x v="9"/>
    <x v="0"/>
  </r>
  <r>
    <x v="0"/>
    <x v="1"/>
    <x v="2"/>
    <x v="3"/>
    <x v="480"/>
    <n v="11999.4"/>
    <n v="19999"/>
    <n v="3843807.8000000003"/>
    <x v="579"/>
    <x v="631"/>
    <n v="2548444.5714000002"/>
    <n v="718792.05860000011"/>
    <x v="11"/>
    <n v="11"/>
    <x v="9"/>
    <x v="1"/>
  </r>
  <r>
    <x v="3"/>
    <x v="12"/>
    <x v="3"/>
    <x v="3"/>
    <x v="481"/>
    <n v="19794"/>
    <n v="32990"/>
    <n v="5195925"/>
    <x v="580"/>
    <x v="632"/>
    <n v="3444898.2749999999"/>
    <n v="971637.97500000009"/>
    <x v="8"/>
    <n v="2"/>
    <x v="8"/>
    <x v="0"/>
  </r>
  <r>
    <x v="0"/>
    <x v="0"/>
    <x v="3"/>
    <x v="3"/>
    <x v="482"/>
    <n v="19794"/>
    <n v="32990"/>
    <n v="1999194"/>
    <x v="581"/>
    <x v="633"/>
    <n v="1325465.622"/>
    <n v="373849.27799999993"/>
    <x v="13"/>
    <n v="4"/>
    <x v="10"/>
    <x v="0"/>
  </r>
  <r>
    <x v="4"/>
    <x v="17"/>
    <x v="3"/>
    <x v="3"/>
    <x v="283"/>
    <n v="19794"/>
    <n v="32990"/>
    <n v="8115540"/>
    <x v="582"/>
    <x v="634"/>
    <n v="4966710.4799999995"/>
    <n v="1931498.5200000005"/>
    <x v="4"/>
    <n v="7"/>
    <x v="4"/>
    <x v="0"/>
  </r>
  <r>
    <x v="4"/>
    <x v="16"/>
    <x v="3"/>
    <x v="3"/>
    <x v="483"/>
    <n v="19794"/>
    <n v="32990"/>
    <n v="887431.00000000012"/>
    <x v="583"/>
    <x v="635"/>
    <n v="543107.772"/>
    <n v="211208.5780000001"/>
    <x v="7"/>
    <n v="10"/>
    <x v="7"/>
    <x v="1"/>
  </r>
  <r>
    <x v="4"/>
    <x v="3"/>
    <x v="3"/>
    <x v="3"/>
    <x v="484"/>
    <n v="19794"/>
    <n v="32990"/>
    <n v="8366264.0000000009"/>
    <x v="584"/>
    <x v="636"/>
    <n v="5120153.568"/>
    <n v="1991170.8320000004"/>
    <x v="11"/>
    <n v="11"/>
    <x v="9"/>
    <x v="1"/>
  </r>
  <r>
    <x v="0"/>
    <x v="15"/>
    <x v="4"/>
    <x v="3"/>
    <x v="485"/>
    <n v="13938"/>
    <n v="23230"/>
    <n v="6743669"/>
    <x v="585"/>
    <x v="637"/>
    <n v="4471052.5470000003"/>
    <n v="1261066.1030000001"/>
    <x v="3"/>
    <n v="3"/>
    <x v="3"/>
    <x v="0"/>
  </r>
  <r>
    <x v="4"/>
    <x v="5"/>
    <x v="4"/>
    <x v="3"/>
    <x v="486"/>
    <n v="13938"/>
    <n v="23230"/>
    <n v="5902743.0000000009"/>
    <x v="586"/>
    <x v="638"/>
    <n v="3612478.7160000005"/>
    <n v="1404852.8340000003"/>
    <x v="5"/>
    <n v="8"/>
    <x v="5"/>
    <x v="0"/>
  </r>
  <r>
    <x v="4"/>
    <x v="6"/>
    <x v="4"/>
    <x v="3"/>
    <x v="483"/>
    <n v="13938"/>
    <n v="23230"/>
    <n v="624887"/>
    <x v="587"/>
    <x v="639"/>
    <n v="382430.84399999992"/>
    <n v="148723.10600000003"/>
    <x v="7"/>
    <n v="10"/>
    <x v="7"/>
    <x v="1"/>
  </r>
  <r>
    <x v="4"/>
    <x v="13"/>
    <x v="4"/>
    <x v="3"/>
    <x v="216"/>
    <n v="13938"/>
    <n v="23230"/>
    <n v="3475208"/>
    <x v="588"/>
    <x v="640"/>
    <n v="2126827.2959999996"/>
    <n v="827099.50400000019"/>
    <x v="10"/>
    <n v="10"/>
    <x v="7"/>
    <x v="0"/>
  </r>
  <r>
    <x v="4"/>
    <x v="7"/>
    <x v="4"/>
    <x v="3"/>
    <x v="467"/>
    <n v="13938"/>
    <n v="23230"/>
    <n v="2346230"/>
    <x v="589"/>
    <x v="641"/>
    <n v="1435892.76"/>
    <n v="558402.74"/>
    <x v="10"/>
    <n v="10"/>
    <x v="7"/>
    <x v="0"/>
  </r>
  <r>
    <x v="0"/>
    <x v="4"/>
    <x v="4"/>
    <x v="3"/>
    <x v="487"/>
    <n v="13938"/>
    <n v="23230"/>
    <n v="2975763"/>
    <x v="590"/>
    <x v="642"/>
    <n v="1972930.8689999999"/>
    <n v="556467.68099999987"/>
    <x v="12"/>
    <n v="12"/>
    <x v="2"/>
    <x v="1"/>
  </r>
  <r>
    <x v="4"/>
    <x v="8"/>
    <x v="5"/>
    <x v="3"/>
    <x v="3"/>
    <n v="11999.4"/>
    <n v="19999"/>
    <n v="1775911.2000000002"/>
    <x v="591"/>
    <x v="643"/>
    <n v="1086857.6544000001"/>
    <n v="422666.86560000014"/>
    <x v="3"/>
    <n v="3"/>
    <x v="3"/>
    <x v="0"/>
  </r>
  <r>
    <x v="3"/>
    <x v="14"/>
    <x v="5"/>
    <x v="3"/>
    <x v="126"/>
    <n v="11999.4"/>
    <n v="19999"/>
    <n v="5687715.6000000006"/>
    <x v="592"/>
    <x v="644"/>
    <n v="3770955.4428000008"/>
    <n v="1063602.8171999999"/>
    <x v="14"/>
    <n v="5"/>
    <x v="11"/>
    <x v="0"/>
  </r>
  <r>
    <x v="2"/>
    <x v="10"/>
    <x v="5"/>
    <x v="3"/>
    <x v="488"/>
    <n v="11999.4"/>
    <n v="19999"/>
    <n v="4949752.5"/>
    <x v="593"/>
    <x v="645"/>
    <n v="2524373.7749999999"/>
    <n v="1682915.85"/>
    <x v="5"/>
    <n v="8"/>
    <x v="5"/>
    <x v="0"/>
  </r>
  <r>
    <x v="1"/>
    <x v="2"/>
    <x v="5"/>
    <x v="3"/>
    <x v="228"/>
    <n v="11999.4"/>
    <n v="19999"/>
    <n v="3485825.7"/>
    <x v="573"/>
    <x v="625"/>
    <n v="1925918.6992500003"/>
    <n v="1037033.1457499999"/>
    <x v="7"/>
    <n v="10"/>
    <x v="7"/>
    <x v="1"/>
  </r>
  <r>
    <x v="2"/>
    <x v="11"/>
    <x v="5"/>
    <x v="3"/>
    <x v="475"/>
    <n v="11999.4"/>
    <n v="19999"/>
    <n v="5827708.6000000006"/>
    <x v="574"/>
    <x v="626"/>
    <n v="2972131.3860000004"/>
    <n v="1981420.9240000001"/>
    <x v="10"/>
    <n v="10"/>
    <x v="7"/>
    <x v="0"/>
  </r>
  <r>
    <x v="0"/>
    <x v="9"/>
    <x v="5"/>
    <x v="3"/>
    <x v="476"/>
    <n v="11999.4"/>
    <n v="19999"/>
    <n v="3461826.9000000004"/>
    <x v="575"/>
    <x v="627"/>
    <n v="2295191.2347000004"/>
    <n v="647361.63029999984"/>
    <x v="10"/>
    <n v="10"/>
    <x v="7"/>
    <x v="0"/>
  </r>
  <r>
    <x v="0"/>
    <x v="1"/>
    <x v="5"/>
    <x v="3"/>
    <x v="473"/>
    <n v="11999.4"/>
    <n v="19999"/>
    <n v="3453827.3000000003"/>
    <x v="594"/>
    <x v="646"/>
    <n v="2289887.4999000002"/>
    <n v="645865.7050999999"/>
    <x v="7"/>
    <n v="10"/>
    <x v="7"/>
    <x v="1"/>
  </r>
  <r>
    <x v="1"/>
    <x v="12"/>
    <x v="5"/>
    <x v="3"/>
    <x v="364"/>
    <n v="11999.4"/>
    <n v="19999"/>
    <n v="3739813"/>
    <x v="595"/>
    <x v="647"/>
    <n v="2066246.6824999999"/>
    <n v="1112594.3674999999"/>
    <x v="11"/>
    <n v="11"/>
    <x v="9"/>
    <x v="1"/>
  </r>
  <r>
    <x v="3"/>
    <x v="0"/>
    <x v="0"/>
    <x v="3"/>
    <x v="489"/>
    <n v="5579.4"/>
    <n v="9299"/>
    <n v="1091702.6000000001"/>
    <x v="268"/>
    <x v="648"/>
    <n v="723798.82380000013"/>
    <n v="204148.38619999995"/>
    <x v="5"/>
    <n v="8"/>
    <x v="5"/>
    <x v="0"/>
  </r>
  <r>
    <x v="3"/>
    <x v="17"/>
    <x v="0"/>
    <x v="3"/>
    <x v="490"/>
    <n v="5579.4"/>
    <n v="9299"/>
    <n v="2573033.2999999998"/>
    <x v="596"/>
    <x v="649"/>
    <n v="1705921.0778999999"/>
    <n v="481157.22709999979"/>
    <x v="5"/>
    <n v="8"/>
    <x v="5"/>
    <x v="0"/>
  </r>
  <r>
    <x v="3"/>
    <x v="16"/>
    <x v="0"/>
    <x v="3"/>
    <x v="491"/>
    <n v="5579.4"/>
    <n v="9299"/>
    <n v="1008941.5"/>
    <x v="597"/>
    <x v="650"/>
    <n v="668928.2145"/>
    <n v="188672.06050000002"/>
    <x v="10"/>
    <n v="10"/>
    <x v="7"/>
    <x v="0"/>
  </r>
  <r>
    <x v="4"/>
    <x v="3"/>
    <x v="1"/>
    <x v="3"/>
    <x v="492"/>
    <n v="8999.4"/>
    <n v="14999"/>
    <n v="818945.4"/>
    <x v="598"/>
    <x v="651"/>
    <n v="501194.58480000007"/>
    <n v="194909.00520000001"/>
    <x v="10"/>
    <n v="10"/>
    <x v="7"/>
    <x v="0"/>
  </r>
  <r>
    <x v="0"/>
    <x v="15"/>
    <x v="2"/>
    <x v="3"/>
    <x v="493"/>
    <n v="11999.4"/>
    <n v="19999"/>
    <n v="2315884.2000000002"/>
    <x v="599"/>
    <x v="652"/>
    <n v="1535431.2246000003"/>
    <n v="433070.34539999999"/>
    <x v="3"/>
    <n v="3"/>
    <x v="3"/>
    <x v="0"/>
  </r>
  <r>
    <x v="1"/>
    <x v="5"/>
    <x v="2"/>
    <x v="3"/>
    <x v="494"/>
    <n v="11999.4"/>
    <n v="19999"/>
    <n v="3227838.6"/>
    <x v="600"/>
    <x v="653"/>
    <n v="1783380.8265000002"/>
    <n v="960281.98349999986"/>
    <x v="13"/>
    <n v="4"/>
    <x v="10"/>
    <x v="0"/>
  </r>
  <r>
    <x v="0"/>
    <x v="6"/>
    <x v="2"/>
    <x v="3"/>
    <x v="495"/>
    <n v="11999.4"/>
    <n v="19999"/>
    <n v="5069746.5"/>
    <x v="601"/>
    <x v="654"/>
    <n v="3361241.9295000006"/>
    <n v="948042.59549999982"/>
    <x v="13"/>
    <n v="4"/>
    <x v="10"/>
    <x v="0"/>
  </r>
  <r>
    <x v="0"/>
    <x v="13"/>
    <x v="2"/>
    <x v="3"/>
    <x v="136"/>
    <n v="11999.4"/>
    <n v="19999"/>
    <n v="5701714.9000000004"/>
    <x v="602"/>
    <x v="655"/>
    <n v="3780236.9787000003"/>
    <n v="1066220.6862999997"/>
    <x v="14"/>
    <n v="5"/>
    <x v="11"/>
    <x v="0"/>
  </r>
  <r>
    <x v="1"/>
    <x v="7"/>
    <x v="2"/>
    <x v="3"/>
    <x v="496"/>
    <n v="11999.4"/>
    <n v="19999"/>
    <n v="5117744.1000000006"/>
    <x v="603"/>
    <x v="656"/>
    <n v="2827553.6152500003"/>
    <n v="1522528.8697500001"/>
    <x v="5"/>
    <n v="8"/>
    <x v="5"/>
    <x v="0"/>
  </r>
  <r>
    <x v="0"/>
    <x v="4"/>
    <x v="2"/>
    <x v="3"/>
    <x v="497"/>
    <n v="11999.4"/>
    <n v="19999"/>
    <n v="533973.30000000005"/>
    <x v="604"/>
    <x v="657"/>
    <n v="354024.29790000006"/>
    <n v="99853.007099999988"/>
    <x v="7"/>
    <n v="10"/>
    <x v="7"/>
    <x v="1"/>
  </r>
  <r>
    <x v="3"/>
    <x v="8"/>
    <x v="2"/>
    <x v="3"/>
    <x v="491"/>
    <n v="11999.4"/>
    <n v="19999"/>
    <n v="2169891.5"/>
    <x v="605"/>
    <x v="658"/>
    <n v="1438638.0644999999"/>
    <n v="405769.71050000004"/>
    <x v="10"/>
    <n v="10"/>
    <x v="7"/>
    <x v="0"/>
  </r>
  <r>
    <x v="1"/>
    <x v="14"/>
    <x v="2"/>
    <x v="3"/>
    <x v="498"/>
    <n v="11999.4"/>
    <n v="19999"/>
    <n v="2349882.5"/>
    <x v="606"/>
    <x v="659"/>
    <n v="1298310.08125"/>
    <n v="699090.04374999995"/>
    <x v="10"/>
    <n v="10"/>
    <x v="7"/>
    <x v="0"/>
  </r>
  <r>
    <x v="0"/>
    <x v="10"/>
    <x v="2"/>
    <x v="3"/>
    <x v="499"/>
    <n v="11999.4"/>
    <n v="19999"/>
    <n v="4013799.3000000003"/>
    <x v="607"/>
    <x v="660"/>
    <n v="2661148.9359000004"/>
    <n v="750580.46909999987"/>
    <x v="11"/>
    <n v="11"/>
    <x v="9"/>
    <x v="1"/>
  </r>
  <r>
    <x v="0"/>
    <x v="2"/>
    <x v="2"/>
    <x v="3"/>
    <x v="35"/>
    <n v="11999.4"/>
    <n v="19999"/>
    <n v="4301784.9000000004"/>
    <x v="608"/>
    <x v="661"/>
    <n v="2852083.3887000005"/>
    <n v="804433.77630000003"/>
    <x v="11"/>
    <n v="11"/>
    <x v="9"/>
    <x v="1"/>
  </r>
  <r>
    <x v="2"/>
    <x v="11"/>
    <x v="2"/>
    <x v="3"/>
    <x v="500"/>
    <n v="11999.4"/>
    <n v="19999"/>
    <n v="1827908.6"/>
    <x v="609"/>
    <x v="662"/>
    <n v="932233.38600000006"/>
    <n v="621488.924"/>
    <x v="2"/>
    <n v="12"/>
    <x v="2"/>
    <x v="0"/>
  </r>
  <r>
    <x v="0"/>
    <x v="9"/>
    <x v="2"/>
    <x v="3"/>
    <x v="459"/>
    <n v="11999.4"/>
    <n v="19999"/>
    <n v="585970.70000000007"/>
    <x v="610"/>
    <x v="663"/>
    <n v="388498.57410000009"/>
    <n v="109576.5209"/>
    <x v="2"/>
    <n v="12"/>
    <x v="2"/>
    <x v="0"/>
  </r>
  <r>
    <x v="2"/>
    <x v="1"/>
    <x v="3"/>
    <x v="3"/>
    <x v="501"/>
    <n v="19794"/>
    <n v="32990"/>
    <n v="1649500"/>
    <x v="611"/>
    <x v="664"/>
    <n v="841245"/>
    <n v="560830"/>
    <x v="3"/>
    <n v="3"/>
    <x v="3"/>
    <x v="0"/>
  </r>
  <r>
    <x v="1"/>
    <x v="12"/>
    <x v="3"/>
    <x v="3"/>
    <x v="502"/>
    <n v="19794"/>
    <n v="32990"/>
    <n v="9322974"/>
    <x v="612"/>
    <x v="665"/>
    <n v="5150943.1350000007"/>
    <n v="2773584.7649999997"/>
    <x v="14"/>
    <n v="5"/>
    <x v="11"/>
    <x v="0"/>
  </r>
  <r>
    <x v="3"/>
    <x v="0"/>
    <x v="3"/>
    <x v="3"/>
    <x v="61"/>
    <n v="19794"/>
    <n v="32990"/>
    <n v="2187237"/>
    <x v="613"/>
    <x v="666"/>
    <n v="1450138.1310000001"/>
    <n v="409013.3189999999"/>
    <x v="6"/>
    <n v="9"/>
    <x v="6"/>
    <x v="0"/>
  </r>
  <r>
    <x v="4"/>
    <x v="17"/>
    <x v="3"/>
    <x v="3"/>
    <x v="369"/>
    <n v="19794"/>
    <n v="32990"/>
    <n v="8491626.0000000019"/>
    <x v="614"/>
    <x v="667"/>
    <n v="5196875.1120000007"/>
    <n v="2021006.9880000008"/>
    <x v="11"/>
    <n v="11"/>
    <x v="9"/>
    <x v="1"/>
  </r>
  <r>
    <x v="3"/>
    <x v="16"/>
    <x v="3"/>
    <x v="3"/>
    <x v="503"/>
    <n v="19794"/>
    <n v="32990"/>
    <n v="8042962"/>
    <x v="615"/>
    <x v="668"/>
    <n v="5332483.8059999999"/>
    <n v="1504033.8940000003"/>
    <x v="12"/>
    <n v="12"/>
    <x v="2"/>
    <x v="1"/>
  </r>
  <r>
    <x v="2"/>
    <x v="3"/>
    <x v="3"/>
    <x v="3"/>
    <x v="500"/>
    <n v="19794"/>
    <n v="32990"/>
    <n v="3015286"/>
    <x v="616"/>
    <x v="669"/>
    <n v="1537795.86"/>
    <n v="1025197.24"/>
    <x v="2"/>
    <n v="12"/>
    <x v="2"/>
    <x v="0"/>
  </r>
  <r>
    <x v="0"/>
    <x v="15"/>
    <x v="4"/>
    <x v="3"/>
    <x v="504"/>
    <n v="13938"/>
    <n v="23230"/>
    <n v="2010556.5000000002"/>
    <x v="617"/>
    <x v="670"/>
    <n v="1332998.9595000001"/>
    <n v="375974.06550000003"/>
    <x v="4"/>
    <n v="7"/>
    <x v="4"/>
    <x v="0"/>
  </r>
  <r>
    <x v="1"/>
    <x v="5"/>
    <x v="4"/>
    <x v="3"/>
    <x v="505"/>
    <n v="13938"/>
    <n v="23230"/>
    <n v="1142916"/>
    <x v="618"/>
    <x v="671"/>
    <n v="631461.09"/>
    <n v="340017.51"/>
    <x v="4"/>
    <n v="7"/>
    <x v="4"/>
    <x v="0"/>
  </r>
  <r>
    <x v="0"/>
    <x v="6"/>
    <x v="4"/>
    <x v="3"/>
    <x v="497"/>
    <n v="13938"/>
    <n v="23230"/>
    <n v="620241.00000000012"/>
    <x v="619"/>
    <x v="672"/>
    <n v="411219.78300000011"/>
    <n v="115985.06699999998"/>
    <x v="7"/>
    <n v="10"/>
    <x v="7"/>
    <x v="1"/>
  </r>
  <r>
    <x v="1"/>
    <x v="13"/>
    <x v="4"/>
    <x v="3"/>
    <x v="498"/>
    <n v="13938"/>
    <n v="23230"/>
    <n v="2729525"/>
    <x v="620"/>
    <x v="673"/>
    <n v="1508062.5625"/>
    <n v="812033.6875"/>
    <x v="10"/>
    <n v="10"/>
    <x v="7"/>
    <x v="0"/>
  </r>
  <r>
    <x v="3"/>
    <x v="7"/>
    <x v="4"/>
    <x v="3"/>
    <x v="506"/>
    <n v="13938"/>
    <n v="23230"/>
    <n v="6862142.0000000009"/>
    <x v="621"/>
    <x v="674"/>
    <n v="4549600.1460000006"/>
    <n v="1283220.5540000005"/>
    <x v="11"/>
    <n v="11"/>
    <x v="9"/>
    <x v="1"/>
  </r>
  <r>
    <x v="3"/>
    <x v="4"/>
    <x v="4"/>
    <x v="3"/>
    <x v="205"/>
    <n v="13938"/>
    <n v="23230"/>
    <n v="1282296"/>
    <x v="622"/>
    <x v="675"/>
    <n v="850162.24800000014"/>
    <n v="239789.35199999996"/>
    <x v="15"/>
    <n v="11"/>
    <x v="9"/>
    <x v="0"/>
  </r>
  <r>
    <x v="0"/>
    <x v="8"/>
    <x v="4"/>
    <x v="3"/>
    <x v="459"/>
    <n v="13938"/>
    <n v="23230"/>
    <n v="680639"/>
    <x v="623"/>
    <x v="676"/>
    <n v="451263.65700000001"/>
    <n v="127279.49300000002"/>
    <x v="2"/>
    <n v="12"/>
    <x v="2"/>
    <x v="0"/>
  </r>
  <r>
    <x v="4"/>
    <x v="14"/>
    <x v="5"/>
    <x v="3"/>
    <x v="488"/>
    <n v="11999.4"/>
    <n v="19999"/>
    <n v="4949752.5"/>
    <x v="593"/>
    <x v="645"/>
    <n v="3029248.53"/>
    <n v="1178041.0950000002"/>
    <x v="3"/>
    <n v="3"/>
    <x v="3"/>
    <x v="0"/>
  </r>
  <r>
    <x v="4"/>
    <x v="10"/>
    <x v="5"/>
    <x v="3"/>
    <x v="492"/>
    <n v="11999.4"/>
    <n v="19999"/>
    <n v="1091945.4000000001"/>
    <x v="624"/>
    <x v="677"/>
    <n v="668270.58480000007"/>
    <n v="259883.00520000001"/>
    <x v="10"/>
    <n v="10"/>
    <x v="7"/>
    <x v="0"/>
  </r>
  <r>
    <x v="0"/>
    <x v="2"/>
    <x v="1"/>
    <x v="3"/>
    <x v="507"/>
    <n v="8999.4"/>
    <n v="14999"/>
    <n v="2051863.2000000002"/>
    <x v="625"/>
    <x v="678"/>
    <n v="1360385.3016000001"/>
    <n v="383698.41840000008"/>
    <x v="8"/>
    <n v="2"/>
    <x v="8"/>
    <x v="0"/>
  </r>
  <r>
    <x v="0"/>
    <x v="11"/>
    <x v="2"/>
    <x v="3"/>
    <x v="508"/>
    <n v="11999.4"/>
    <n v="19999"/>
    <n v="1445927.7"/>
    <x v="626"/>
    <x v="679"/>
    <n v="958650.06510000001"/>
    <n v="270388.47989999992"/>
    <x v="13"/>
    <n v="4"/>
    <x v="10"/>
    <x v="0"/>
  </r>
  <r>
    <x v="2"/>
    <x v="9"/>
    <x v="4"/>
    <x v="3"/>
    <x v="509"/>
    <n v="13938"/>
    <n v="23230"/>
    <n v="4195338.0000000009"/>
    <x v="627"/>
    <x v="680"/>
    <n v="2139622.3800000004"/>
    <n v="1426414.9200000004"/>
    <x v="14"/>
    <n v="5"/>
    <x v="1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s v="Shoping Mall"/>
    <x v="0"/>
    <s v="Xiaomi Redmi 9i 128GB"/>
    <s v="None"/>
    <n v="161.85000000000002"/>
    <n v="5579.4"/>
    <n v="9299"/>
    <n v="1505043.1500000001"/>
    <n v="0"/>
    <n v="1505043.1500000001"/>
    <n v="1173933.6570000001"/>
    <n v="331109.49300000002"/>
    <d v="2021-01-01T00:00:00"/>
    <n v="1"/>
    <s v="Jan"/>
    <n v="2021"/>
  </r>
  <r>
    <s v="Shoping Mall"/>
    <x v="1"/>
    <s v="Xiaomi Redmi 9i 128GB"/>
    <s v="None"/>
    <n v="132.1"/>
    <n v="5579.4"/>
    <n v="9299"/>
    <n v="1228397.8999999999"/>
    <n v="0"/>
    <n v="1228397.8999999999"/>
    <n v="958150.36199999996"/>
    <n v="270247.53799999994"/>
    <d v="2021-01-01T00:00:00"/>
    <n v="1"/>
    <s v="Jan"/>
    <n v="2021"/>
  </r>
  <r>
    <s v="Midmarket"/>
    <x v="2"/>
    <s v="Xiaomi Redmi 9i 128GB"/>
    <s v="None"/>
    <n v="217.8"/>
    <n v="5579.4"/>
    <n v="9299"/>
    <n v="2025322.2000000002"/>
    <n v="0"/>
    <n v="2025322.2000000002"/>
    <n v="1316459.4300000002"/>
    <n v="708862.77"/>
    <d v="2021-06-01T00:00:00"/>
    <n v="6"/>
    <s v="Jun"/>
    <n v="2021"/>
  </r>
  <r>
    <s v="Midmarket"/>
    <x v="3"/>
    <s v="Xiaomi Redmi 9i 128GB"/>
    <s v="None"/>
    <n v="88.800000000000011"/>
    <n v="5579.4"/>
    <n v="9299"/>
    <n v="825751.20000000007"/>
    <n v="0"/>
    <n v="825751.20000000007"/>
    <n v="536738.28"/>
    <n v="289012.92000000004"/>
    <d v="2021-06-01T00:00:00"/>
    <n v="6"/>
    <s v="Jun"/>
    <n v="2021"/>
  </r>
  <r>
    <s v="Midmarket"/>
    <x v="4"/>
    <s v="Xiaomi Redmi 9i 128GB"/>
    <s v="None"/>
    <n v="247"/>
    <n v="5579.4"/>
    <n v="9299"/>
    <n v="2296853"/>
    <n v="0"/>
    <n v="2296853"/>
    <n v="1492954.45"/>
    <n v="803898.55"/>
    <d v="2021-06-01T00:00:00"/>
    <n v="6"/>
    <s v="Jun"/>
    <n v="2021"/>
  </r>
  <r>
    <s v="Shoping Mall"/>
    <x v="5"/>
    <s v="Xiaomi Redmi 9i 128GB"/>
    <s v="None"/>
    <n v="151.30000000000001"/>
    <n v="5579.4"/>
    <n v="9299"/>
    <n v="1406938.7000000002"/>
    <n v="0"/>
    <n v="1406938.7000000002"/>
    <n v="1097412.186"/>
    <n v="309526.51399999997"/>
    <d v="2021-12-01T00:00:00"/>
    <n v="12"/>
    <s v="Dec"/>
    <n v="2021"/>
  </r>
  <r>
    <s v="Midmarket"/>
    <x v="6"/>
    <s v="Realme 8"/>
    <s v="None"/>
    <n v="92.100000000000009"/>
    <n v="8999.4"/>
    <n v="14999"/>
    <n v="1381407.9000000001"/>
    <n v="0"/>
    <n v="1381407.9000000001"/>
    <n v="897915.13500000013"/>
    <n v="483492.76500000001"/>
    <d v="2021-03-01T00:00:00"/>
    <n v="3"/>
    <s v="Mar"/>
    <n v="2021"/>
  </r>
  <r>
    <s v="Channel Partners"/>
    <x v="5"/>
    <s v="Realme 8"/>
    <s v="None"/>
    <n v="251.8"/>
    <n v="8999.4"/>
    <n v="14999"/>
    <n v="3776748.2"/>
    <n v="0"/>
    <n v="3776748.2"/>
    <n v="2266048.92"/>
    <n v="1510699.2800000003"/>
    <d v="2021-06-01T00:00:00"/>
    <n v="6"/>
    <s v="Jun"/>
    <n v="2021"/>
  </r>
  <r>
    <s v="Shoping Mall"/>
    <x v="7"/>
    <s v="Realme 8"/>
    <s v="None"/>
    <n v="189.9"/>
    <n v="8999.4"/>
    <n v="14999"/>
    <n v="2848310.1"/>
    <n v="0"/>
    <n v="2848310.1"/>
    <n v="2221681.878"/>
    <n v="626628.22200000007"/>
    <d v="2021-06-01T00:00:00"/>
    <n v="6"/>
    <s v="Jun"/>
    <n v="2021"/>
  </r>
  <r>
    <s v="Channel Partners"/>
    <x v="4"/>
    <s v="Realme 8"/>
    <s v="None"/>
    <n v="154.5"/>
    <n v="8999.4"/>
    <n v="14999"/>
    <n v="2317345.5"/>
    <n v="0"/>
    <n v="2317345.5"/>
    <n v="1390407.3"/>
    <n v="926938.2"/>
    <d v="2021-06-01T00:00:00"/>
    <n v="6"/>
    <s v="Jun"/>
    <n v="2021"/>
  </r>
  <r>
    <s v="Midmarket"/>
    <x v="8"/>
    <s v="Realme 8"/>
    <s v="None"/>
    <n v="247"/>
    <n v="8999.4"/>
    <n v="14999"/>
    <n v="3704753"/>
    <n v="0"/>
    <n v="3704753"/>
    <n v="2408089.4500000002"/>
    <n v="1296663.55"/>
    <d v="2021-06-01T00:00:00"/>
    <n v="6"/>
    <s v="Jun"/>
    <n v="2021"/>
  </r>
  <r>
    <s v="Enterprise"/>
    <x v="9"/>
    <s v="Realme 8"/>
    <s v="None"/>
    <n v="266.55"/>
    <n v="8999.4"/>
    <n v="14999"/>
    <n v="3997983.45"/>
    <n v="0"/>
    <n v="3997983.45"/>
    <n v="3118427.0910000005"/>
    <n v="879556.35899999971"/>
    <d v="2021-07-01T00:00:00"/>
    <n v="7"/>
    <s v="Jul"/>
    <n v="2021"/>
  </r>
  <r>
    <s v="Small Business"/>
    <x v="10"/>
    <s v="Realme 8"/>
    <s v="None"/>
    <n v="95.800000000000011"/>
    <n v="8999.4"/>
    <n v="14999"/>
    <n v="1436904.2000000002"/>
    <n v="0"/>
    <n v="1436904.2000000002"/>
    <n v="1034571.0240000001"/>
    <n v="402333.17600000009"/>
    <d v="2021-08-01T00:00:00"/>
    <n v="8"/>
    <s v="Aug"/>
    <n v="2021"/>
  </r>
  <r>
    <s v="Shoping Mall"/>
    <x v="2"/>
    <s v="Realme 8"/>
    <s v="None"/>
    <n v="214.60000000000002"/>
    <n v="8999.4"/>
    <n v="14999"/>
    <n v="3218785.4000000004"/>
    <n v="0"/>
    <n v="3218785.4000000004"/>
    <n v="2510652.6120000002"/>
    <n v="708132.78800000018"/>
    <d v="2021-09-01T00:00:00"/>
    <n v="9"/>
    <s v="Sep"/>
    <n v="2021"/>
  </r>
  <r>
    <s v="Enterprise"/>
    <x v="11"/>
    <s v="Realme 8"/>
    <s v="None"/>
    <n v="34.5"/>
    <n v="8999.4"/>
    <n v="14999"/>
    <n v="517465.5"/>
    <n v="0"/>
    <n v="517465.5"/>
    <n v="403623.09"/>
    <n v="113842.40999999997"/>
    <d v="2020-10-01T00:00:00"/>
    <n v="10"/>
    <s v="Oct"/>
    <n v="2020"/>
  </r>
  <r>
    <s v="Midmarket"/>
    <x v="9"/>
    <s v="Realme 8"/>
    <s v="None"/>
    <n v="61.5"/>
    <n v="8999.4"/>
    <n v="14999"/>
    <n v="922438.5"/>
    <n v="0"/>
    <n v="922438.5"/>
    <n v="599585.02500000002"/>
    <n v="322853.47499999998"/>
    <d v="2021-12-01T00:00:00"/>
    <n v="12"/>
    <s v="Dec"/>
    <n v="2021"/>
  </r>
  <r>
    <s v="Shoping Mall"/>
    <x v="1"/>
    <s v="Realme 8 Pro"/>
    <s v="None"/>
    <n v="29.200000000000003"/>
    <n v="11999.4"/>
    <n v="19999"/>
    <n v="583970.80000000005"/>
    <n v="0"/>
    <n v="583970.80000000005"/>
    <n v="455497.22400000005"/>
    <n v="128473.576"/>
    <d v="2021-02-01T00:00:00"/>
    <n v="2"/>
    <s v="Feb"/>
    <n v="2021"/>
  </r>
  <r>
    <s v="Midmarket"/>
    <x v="12"/>
    <s v="Realme 8 Pro"/>
    <s v="None"/>
    <n v="97.4"/>
    <n v="11999.4"/>
    <n v="19999"/>
    <n v="1947902.6"/>
    <n v="0"/>
    <n v="1947902.6"/>
    <n v="1266136.6900000002"/>
    <n v="681765.90999999992"/>
    <d v="2021-02-01T00:00:00"/>
    <n v="2"/>
    <s v="Feb"/>
    <n v="2021"/>
  </r>
  <r>
    <s v="Channel Partners"/>
    <x v="0"/>
    <s v="Realme 8 Pro"/>
    <s v="None"/>
    <n v="251.8"/>
    <n v="11999.4"/>
    <n v="19999"/>
    <n v="5035748.2"/>
    <n v="0"/>
    <n v="5035748.2"/>
    <n v="3021448.92"/>
    <n v="2014299.2800000003"/>
    <d v="2021-06-01T00:00:00"/>
    <n v="6"/>
    <s v="Jun"/>
    <n v="2021"/>
  </r>
  <r>
    <s v="Shoping Mall"/>
    <x v="1"/>
    <s v="Realme 8 Pro"/>
    <s v="None"/>
    <n v="100.60000000000001"/>
    <n v="11999.4"/>
    <n v="19999"/>
    <n v="2011899.4000000001"/>
    <n v="0"/>
    <n v="2011899.4000000001"/>
    <n v="1569281.5320000001"/>
    <n v="442617.86800000002"/>
    <d v="2021-06-01T00:00:00"/>
    <n v="6"/>
    <s v="Jun"/>
    <n v="2021"/>
  </r>
  <r>
    <s v="Channel Partners"/>
    <x v="2"/>
    <s v="Realme 8 Pro"/>
    <s v="None"/>
    <n v="36.700000000000003"/>
    <n v="11999.4"/>
    <n v="19999"/>
    <n v="733963.3"/>
    <n v="0"/>
    <n v="733963.3"/>
    <n v="440377.98000000004"/>
    <n v="293585.32"/>
    <d v="2021-07-01T00:00:00"/>
    <n v="7"/>
    <s v="Jul"/>
    <n v="2021"/>
  </r>
  <r>
    <s v="Shoping Mall"/>
    <x v="3"/>
    <s v="Realme 8 Pro"/>
    <s v="None"/>
    <n v="88.300000000000011"/>
    <n v="11999.4"/>
    <n v="19999"/>
    <n v="1765911.7000000002"/>
    <n v="0"/>
    <n v="1765911.7000000002"/>
    <n v="1377411.1260000002"/>
    <n v="388500.57400000002"/>
    <d v="2021-08-01T00:00:00"/>
    <n v="8"/>
    <s v="Aug"/>
    <n v="2021"/>
  </r>
  <r>
    <s v="Midmarket"/>
    <x v="4"/>
    <s v="Realme 8 Pro"/>
    <s v="None"/>
    <n v="54.900000000000006"/>
    <n v="11999.4"/>
    <n v="19999"/>
    <n v="1097945.1000000001"/>
    <n v="0"/>
    <n v="1097945.1000000001"/>
    <n v="713664.31500000006"/>
    <n v="384280.78500000003"/>
    <d v="2020-09-01T00:00:00"/>
    <n v="9"/>
    <s v="Sep"/>
    <n v="2020"/>
  </r>
  <r>
    <s v="Small Business"/>
    <x v="5"/>
    <s v="Realme 8 Pro"/>
    <s v="None"/>
    <n v="78.800000000000011"/>
    <n v="11999.4"/>
    <n v="19999"/>
    <n v="1575921.2000000002"/>
    <n v="0"/>
    <n v="1575921.2000000002"/>
    <n v="1134663.2640000002"/>
    <n v="441257.93599999999"/>
    <d v="2020-09-01T00:00:00"/>
    <n v="9"/>
    <s v="Sep"/>
    <n v="2020"/>
  </r>
  <r>
    <s v="Midmarket"/>
    <x v="6"/>
    <s v="Realme 8 Pro"/>
    <s v="None"/>
    <n v="247.20000000000002"/>
    <n v="11999.4"/>
    <n v="19999"/>
    <n v="4943752.8000000007"/>
    <n v="0"/>
    <n v="4943752.8000000007"/>
    <n v="3213439.3200000008"/>
    <n v="1730313.48"/>
    <d v="2021-09-01T00:00:00"/>
    <n v="9"/>
    <s v="Sep"/>
    <n v="2021"/>
  </r>
  <r>
    <s v="Shoping Mall"/>
    <x v="5"/>
    <s v="Realme 8 Pro"/>
    <s v="None"/>
    <n v="114.30000000000001"/>
    <n v="11999.4"/>
    <n v="19999"/>
    <n v="2285885.7000000002"/>
    <n v="0"/>
    <n v="2285885.7000000002"/>
    <n v="1782990.8460000001"/>
    <n v="502894.85400000005"/>
    <d v="2021-10-01T00:00:00"/>
    <n v="10"/>
    <s v="Oct"/>
    <n v="2021"/>
  </r>
  <r>
    <s v="Shoping Mall"/>
    <x v="7"/>
    <s v="Realme 8 Pro"/>
    <s v="None"/>
    <n v="172.5"/>
    <n v="11999.4"/>
    <n v="19999"/>
    <n v="3449827.5"/>
    <n v="0"/>
    <n v="3449827.5"/>
    <n v="2690865.45"/>
    <n v="758962.04999999981"/>
    <d v="2020-11-01T00:00:00"/>
    <n v="11"/>
    <s v="Nov"/>
    <n v="2020"/>
  </r>
  <r>
    <s v="Channel Partners"/>
    <x v="4"/>
    <s v="Realme 8 Pro"/>
    <s v="None"/>
    <n v="91.2"/>
    <n v="11999.4"/>
    <n v="19999"/>
    <n v="1823908.8"/>
    <n v="0"/>
    <n v="1823908.8"/>
    <n v="1094345.28"/>
    <n v="729563.52"/>
    <d v="2020-11-01T00:00:00"/>
    <n v="11"/>
    <s v="Nov"/>
    <n v="2020"/>
  </r>
  <r>
    <s v="Midmarket"/>
    <x v="8"/>
    <s v="Realme 8 Pro"/>
    <s v="None"/>
    <n v="215.20000000000002"/>
    <n v="11999.4"/>
    <n v="19999"/>
    <n v="4303784.8000000007"/>
    <n v="0"/>
    <n v="4303784.8000000007"/>
    <n v="2797460.1200000006"/>
    <n v="1506324.6800000002"/>
    <d v="2020-12-01T00:00:00"/>
    <n v="12"/>
    <s v="Dec"/>
    <n v="2020"/>
  </r>
  <r>
    <s v="Shoping Mall"/>
    <x v="9"/>
    <s v="Realme 8 Pro"/>
    <s v="None"/>
    <n v="181.70000000000002"/>
    <n v="11999.4"/>
    <n v="19999"/>
    <n v="3633818.3000000003"/>
    <n v="0"/>
    <n v="3633818.3000000003"/>
    <n v="2834378.2740000002"/>
    <n v="799440.02600000007"/>
    <d v="2021-12-01T00:00:00"/>
    <n v="12"/>
    <s v="Dec"/>
    <n v="2021"/>
  </r>
  <r>
    <s v="Shoping Mall"/>
    <x v="10"/>
    <s v="Realme 8 Pro"/>
    <s v="None"/>
    <n v="151.30000000000001"/>
    <n v="11999.4"/>
    <n v="19999"/>
    <n v="3025848.7"/>
    <n v="0"/>
    <n v="3025848.7"/>
    <n v="2360161.986"/>
    <n v="665686.71400000015"/>
    <d v="2021-12-01T00:00:00"/>
    <n v="12"/>
    <s v="Dec"/>
    <n v="2021"/>
  </r>
  <r>
    <s v="Shoping Mall"/>
    <x v="2"/>
    <s v="Vivo V17 Pro"/>
    <s v="None"/>
    <n v="149.30000000000001"/>
    <n v="19794"/>
    <n v="32990"/>
    <n v="4925407"/>
    <n v="0"/>
    <n v="4925407"/>
    <n v="3841817.46"/>
    <n v="1083589.54"/>
    <d v="2021-01-01T00:00:00"/>
    <n v="1"/>
    <s v="Jan"/>
    <n v="2021"/>
  </r>
  <r>
    <s v="Enterprise"/>
    <x v="11"/>
    <s v="Vivo V17 Pro"/>
    <s v="None"/>
    <n v="180.4"/>
    <n v="19794"/>
    <n v="32990"/>
    <n v="5951396"/>
    <n v="0"/>
    <n v="5951396"/>
    <n v="4642088.88"/>
    <n v="1309307.1200000001"/>
    <d v="2021-02-01T00:00:00"/>
    <n v="2"/>
    <s v="Feb"/>
    <n v="2021"/>
  </r>
  <r>
    <s v="Channel Partners"/>
    <x v="9"/>
    <s v="Vivo V17 Pro"/>
    <s v="None"/>
    <n v="216.10000000000002"/>
    <n v="19794"/>
    <n v="32990"/>
    <n v="7129139.0000000009"/>
    <n v="0"/>
    <n v="7129139.0000000009"/>
    <n v="4277483.4000000004"/>
    <n v="2851655.6000000006"/>
    <d v="2021-03-01T00:00:00"/>
    <n v="3"/>
    <s v="Mar"/>
    <n v="2021"/>
  </r>
  <r>
    <s v="Shoping Mall"/>
    <x v="1"/>
    <s v="Vivo V17 Pro"/>
    <s v="None"/>
    <n v="100.60000000000001"/>
    <n v="19794"/>
    <n v="32990"/>
    <n v="3318794.0000000005"/>
    <n v="0"/>
    <n v="3318794.0000000005"/>
    <n v="2588659.3200000003"/>
    <n v="730134.68000000017"/>
    <d v="2021-06-01T00:00:00"/>
    <n v="6"/>
    <s v="Jun"/>
    <n v="2021"/>
  </r>
  <r>
    <s v="Channel Partners"/>
    <x v="12"/>
    <s v="Vivo V17 Pro"/>
    <s v="None"/>
    <n v="154.5"/>
    <n v="19794"/>
    <n v="32990"/>
    <n v="5096955"/>
    <n v="0"/>
    <n v="5096955"/>
    <n v="3058173"/>
    <n v="2038782"/>
    <d v="2021-06-01T00:00:00"/>
    <n v="6"/>
    <s v="Jun"/>
    <n v="2021"/>
  </r>
  <r>
    <s v="Enterprise"/>
    <x v="0"/>
    <s v="Vivo V17 Pro"/>
    <s v="None"/>
    <n v="282.10000000000002"/>
    <n v="19794"/>
    <n v="32990"/>
    <n v="9306479"/>
    <n v="0"/>
    <n v="9306479"/>
    <n v="7259053.6200000001"/>
    <n v="2047425.38"/>
    <d v="2021-08-01T00:00:00"/>
    <n v="8"/>
    <s v="Aug"/>
    <n v="2021"/>
  </r>
  <r>
    <s v="Enterprise"/>
    <x v="1"/>
    <s v="Vivo V17 Pro"/>
    <s v="None"/>
    <n v="34.5"/>
    <n v="19794"/>
    <n v="32990"/>
    <n v="1138155"/>
    <n v="0"/>
    <n v="1138155"/>
    <n v="887760.9"/>
    <n v="250394.09999999998"/>
    <d v="2020-10-01T00:00:00"/>
    <n v="10"/>
    <s v="Oct"/>
    <n v="2020"/>
  </r>
  <r>
    <s v="Small Business"/>
    <x v="2"/>
    <s v="Xiaomi Redmi K20 Pro 6GB"/>
    <s v="None"/>
    <n v="200.10000000000002"/>
    <n v="13938"/>
    <n v="23230"/>
    <n v="4648323.0000000009"/>
    <n v="0"/>
    <n v="4648323.0000000009"/>
    <n v="3346792.5600000005"/>
    <n v="1301530.4400000004"/>
    <d v="2021-02-01T00:00:00"/>
    <n v="2"/>
    <s v="Feb"/>
    <n v="2021"/>
  </r>
  <r>
    <s v="Channel Partners"/>
    <x v="3"/>
    <s v="Xiaomi Redmi K20 Pro 6GB"/>
    <s v="None"/>
    <n v="283.8"/>
    <n v="13938"/>
    <n v="23230"/>
    <n v="6592674"/>
    <n v="0"/>
    <n v="6592674"/>
    <n v="3955604.4"/>
    <n v="2637069.6"/>
    <d v="2021-04-01T00:00:00"/>
    <n v="4"/>
    <s v="Apr"/>
    <n v="2021"/>
  </r>
  <r>
    <s v="Midmarket"/>
    <x v="4"/>
    <s v="Xiaomi Redmi K20 Pro 6GB"/>
    <s v="None"/>
    <n v="217.8"/>
    <n v="13938"/>
    <n v="23230"/>
    <n v="5059494"/>
    <n v="0"/>
    <n v="5059494"/>
    <n v="3288671.1"/>
    <n v="1770822.9"/>
    <d v="2021-06-01T00:00:00"/>
    <n v="6"/>
    <s v="Jun"/>
    <n v="2021"/>
  </r>
  <r>
    <s v="Midmarket"/>
    <x v="5"/>
    <s v="Xiaomi Redmi K20 Pro 6GB"/>
    <s v="None"/>
    <n v="88.800000000000011"/>
    <n v="13938"/>
    <n v="23230"/>
    <n v="2062824.0000000002"/>
    <n v="0"/>
    <n v="2062824.0000000002"/>
    <n v="1340835.6000000001"/>
    <n v="721988.40000000014"/>
    <d v="2021-06-01T00:00:00"/>
    <n v="6"/>
    <s v="Jun"/>
    <n v="2021"/>
  </r>
  <r>
    <s v="Shoping Mall"/>
    <x v="6"/>
    <s v="Xiaomi Redmi K20 Pro 6GB"/>
    <s v="None"/>
    <n v="152.70000000000002"/>
    <n v="13938"/>
    <n v="23230"/>
    <n v="3547221.0000000005"/>
    <n v="0"/>
    <n v="3547221.0000000005"/>
    <n v="2766832.3800000004"/>
    <n v="780388.62000000011"/>
    <d v="2020-09-01T00:00:00"/>
    <n v="9"/>
    <s v="Sep"/>
    <n v="2020"/>
  </r>
  <r>
    <s v="Small Business"/>
    <x v="5"/>
    <s v="Xiaomi Redmi K20 Pro 6GB"/>
    <s v="None"/>
    <n v="215.10000000000002"/>
    <n v="13938"/>
    <n v="23230"/>
    <n v="4996773.0000000009"/>
    <n v="0"/>
    <n v="4996773.0000000009"/>
    <n v="3597676.5600000005"/>
    <n v="1399096.4400000004"/>
    <d v="2021-09-01T00:00:00"/>
    <n v="9"/>
    <s v="Sep"/>
    <n v="2021"/>
  </r>
  <r>
    <s v="Shoping Mall"/>
    <x v="7"/>
    <s v="Xiaomi Redmi K20 Pro 6GB"/>
    <s v="None"/>
    <n v="181.70000000000002"/>
    <n v="13938"/>
    <n v="23230"/>
    <n v="4220891"/>
    <n v="0"/>
    <n v="4220891"/>
    <n v="3292294.98"/>
    <n v="928596.02"/>
    <d v="2021-12-01T00:00:00"/>
    <n v="12"/>
    <s v="Dec"/>
    <n v="2021"/>
  </r>
  <r>
    <s v="Shoping Mall"/>
    <x v="4"/>
    <s v="Samsung Galaxy F62"/>
    <s v="None"/>
    <n v="275"/>
    <n v="11999.4"/>
    <n v="19999"/>
    <n v="5499725"/>
    <n v="0"/>
    <n v="5499725"/>
    <n v="4289785.5"/>
    <n v="1209939.5"/>
    <d v="2021-02-01T00:00:00"/>
    <n v="2"/>
    <s v="Feb"/>
    <n v="2021"/>
  </r>
  <r>
    <s v="Channel Partners"/>
    <x v="8"/>
    <s v="Samsung Galaxy F62"/>
    <s v="None"/>
    <n v="195.3"/>
    <n v="11999.4"/>
    <n v="19999"/>
    <n v="3905804.7"/>
    <n v="0"/>
    <n v="3905804.7"/>
    <n v="2343482.8199999998"/>
    <n v="1562321.8800000004"/>
    <d v="2021-04-01T00:00:00"/>
    <n v="4"/>
    <s v="Apr"/>
    <n v="2021"/>
  </r>
  <r>
    <s v="Enterprise"/>
    <x v="9"/>
    <s v="Samsung Galaxy F62"/>
    <s v="None"/>
    <n v="421.95000000000005"/>
    <n v="11999.4"/>
    <n v="19999"/>
    <n v="8438578.0500000007"/>
    <n v="0"/>
    <n v="8438578.0500000007"/>
    <n v="6582090.8790000007"/>
    <n v="1856487.1710000001"/>
    <d v="2021-04-01T00:00:00"/>
    <n v="4"/>
    <s v="Apr"/>
    <n v="2021"/>
  </r>
  <r>
    <s v="Shoping Mall"/>
    <x v="10"/>
    <s v="Samsung Galaxy F62"/>
    <s v="None"/>
    <n v="189.9"/>
    <n v="11999.4"/>
    <n v="19999"/>
    <n v="3797810.1"/>
    <n v="0"/>
    <n v="3797810.1"/>
    <n v="2962291.878"/>
    <n v="835518.22200000007"/>
    <d v="2021-06-01T00:00:00"/>
    <n v="6"/>
    <s v="Jun"/>
    <n v="2021"/>
  </r>
  <r>
    <s v="Shoping Mall"/>
    <x v="2"/>
    <s v="Samsung Galaxy F62"/>
    <s v="None"/>
    <n v="168.60000000000002"/>
    <n v="11999.4"/>
    <n v="19999"/>
    <n v="3371831.4000000004"/>
    <n v="0"/>
    <n v="3371831.4000000004"/>
    <n v="2630028.4920000006"/>
    <n v="741802.90799999982"/>
    <d v="2021-07-01T00:00:00"/>
    <n v="7"/>
    <s v="Jul"/>
    <n v="2021"/>
  </r>
  <r>
    <s v="Channel Partners"/>
    <x v="11"/>
    <s v="Samsung Galaxy F62"/>
    <s v="None"/>
    <n v="214.10000000000002"/>
    <n v="11999.4"/>
    <n v="19999"/>
    <n v="4281785.9000000004"/>
    <n v="0"/>
    <n v="4281785.9000000004"/>
    <n v="2569071.54"/>
    <n v="1712714.3600000003"/>
    <d v="2021-08-01T00:00:00"/>
    <n v="8"/>
    <s v="Aug"/>
    <n v="2021"/>
  </r>
  <r>
    <s v="Shoping Mall"/>
    <x v="9"/>
    <s v="Samsung Galaxy F62"/>
    <s v="None"/>
    <n v="114.30000000000001"/>
    <n v="11999.4"/>
    <n v="19999"/>
    <n v="2285885.7000000002"/>
    <n v="0"/>
    <n v="2285885.7000000002"/>
    <n v="1782990.8460000001"/>
    <n v="502894.85400000005"/>
    <d v="2021-10-01T00:00:00"/>
    <n v="10"/>
    <s v="Oct"/>
    <n v="2021"/>
  </r>
  <r>
    <s v="Midmarket"/>
    <x v="1"/>
    <s v="Samsung Galaxy F62"/>
    <s v="None"/>
    <n v="61.5"/>
    <n v="11999.4"/>
    <n v="19999"/>
    <n v="1229938.5"/>
    <n v="0"/>
    <n v="1229938.5"/>
    <n v="799460.02500000002"/>
    <n v="430478.47499999998"/>
    <d v="2021-12-01T00:00:00"/>
    <n v="12"/>
    <s v="Dec"/>
    <n v="2021"/>
  </r>
  <r>
    <s v="Shoping Mall"/>
    <x v="12"/>
    <s v="Realme 8 Pro"/>
    <s v="Low"/>
    <n v="394.5"/>
    <n v="11999.4"/>
    <n v="19999"/>
    <n v="7889605.5"/>
    <n v="394480.27500000002"/>
    <n v="7495125.2249999996"/>
    <n v="5846197.6754999999"/>
    <n v="1648927.5494999997"/>
    <d v="2021-01-01T00:00:00"/>
    <n v="1"/>
    <s v="Jan"/>
    <n v="2021"/>
  </r>
  <r>
    <s v="Midmarket"/>
    <x v="0"/>
    <s v="Realme 8 Pro"/>
    <s v="Low"/>
    <n v="229.60000000000002"/>
    <n v="11999.4"/>
    <n v="19999"/>
    <n v="4591770.4000000004"/>
    <n v="229588.52000000002"/>
    <n v="4362181.8800000008"/>
    <n v="2835418.2220000005"/>
    <n v="1526763.6580000003"/>
    <d v="2021-02-01T00:00:00"/>
    <n v="2"/>
    <s v="Feb"/>
    <n v="2021"/>
  </r>
  <r>
    <s v="Shoping Mall"/>
    <x v="1"/>
    <s v="Realme 8 Pro"/>
    <s v="Low"/>
    <n v="103"/>
    <n v="11999.4"/>
    <n v="19999"/>
    <n v="2059897"/>
    <n v="102994.85"/>
    <n v="1956902.15"/>
    <n v="1526383.6769999999"/>
    <n v="430518.473"/>
    <d v="2021-05-01T00:00:00"/>
    <n v="5"/>
    <s v="May"/>
    <n v="2021"/>
  </r>
  <r>
    <s v="Shoping Mall"/>
    <x v="2"/>
    <s v="Vivo V17 Pro"/>
    <s v="Low"/>
    <n v="63.900000000000006"/>
    <n v="19794"/>
    <n v="32990"/>
    <n v="2108061"/>
    <n v="105403.05"/>
    <n v="2002657.95"/>
    <n v="1562073.2010000001"/>
    <n v="440584.74899999984"/>
    <d v="2021-11-01T00:00:00"/>
    <n v="11"/>
    <s v="Nov"/>
    <n v="2021"/>
  </r>
  <r>
    <s v="Shoping Mall"/>
    <x v="3"/>
    <s v="Xiaomi Redmi K20 Pro 6GB"/>
    <s v="Low"/>
    <n v="132.6"/>
    <n v="13938"/>
    <n v="23230"/>
    <n v="3080298"/>
    <n v="154014.9"/>
    <n v="2926283.1"/>
    <n v="2282500.818"/>
    <n v="643782.28200000012"/>
    <d v="2021-03-01T00:00:00"/>
    <n v="3"/>
    <s v="Mar"/>
    <n v="2021"/>
  </r>
  <r>
    <s v="Channel Partners"/>
    <x v="4"/>
    <s v="Xiaomi Redmi 9i 128GB"/>
    <s v="Low"/>
    <n v="185.8"/>
    <n v="5579.4"/>
    <n v="9299"/>
    <n v="1727754.2000000002"/>
    <n v="86387.710000000021"/>
    <n v="1641366.4900000002"/>
    <n v="984819.89400000009"/>
    <n v="656546.59600000014"/>
    <d v="2021-02-01T00:00:00"/>
    <n v="2"/>
    <s v="Feb"/>
    <n v="2021"/>
  </r>
  <r>
    <s v="Shoping Mall"/>
    <x v="5"/>
    <s v="Xiaomi Redmi 9i 128GB"/>
    <s v="Low"/>
    <n v="121"/>
    <n v="5579.4"/>
    <n v="9299"/>
    <n v="1125179"/>
    <n v="56258.950000000004"/>
    <n v="1068920.05"/>
    <n v="833757.63900000008"/>
    <n v="235162.41099999996"/>
    <d v="2021-03-01T00:00:00"/>
    <n v="3"/>
    <s v="Mar"/>
    <n v="2021"/>
  </r>
  <r>
    <s v="Shoping Mall"/>
    <x v="6"/>
    <s v="Xiaomi Redmi 9i 128GB"/>
    <s v="Low"/>
    <n v="252.9"/>
    <n v="5579.4"/>
    <n v="9299"/>
    <n v="2351717.1"/>
    <n v="117585.85500000001"/>
    <n v="2234131.2450000001"/>
    <n v="1742622.3711000001"/>
    <n v="491508.87390000001"/>
    <d v="2021-07-01T00:00:00"/>
    <n v="7"/>
    <s v="Jul"/>
    <n v="2021"/>
  </r>
  <r>
    <s v="Channel Partners"/>
    <x v="5"/>
    <s v="Xiaomi Redmi 9i 128GB"/>
    <s v="Low"/>
    <n v="144.5"/>
    <n v="5579.4"/>
    <n v="9299"/>
    <n v="1343705.5"/>
    <n v="67185.275000000009"/>
    <n v="1276520.2250000001"/>
    <n v="765912.13500000001"/>
    <n v="510608.09000000008"/>
    <d v="2021-09-01T00:00:00"/>
    <n v="9"/>
    <s v="Sep"/>
    <n v="2021"/>
  </r>
  <r>
    <s v="Enterprise"/>
    <x v="7"/>
    <s v="Xiaomi Redmi 9i 128GB"/>
    <s v="Low"/>
    <n v="33"/>
    <n v="5579.4"/>
    <n v="9299"/>
    <n v="306867"/>
    <n v="15343.35"/>
    <n v="291523.65000000002"/>
    <n v="227388.44700000001"/>
    <n v="64135.203000000009"/>
    <d v="2020-09-01T00:00:00"/>
    <n v="9"/>
    <s v="Sep"/>
    <n v="2020"/>
  </r>
  <r>
    <s v="Channel Partners"/>
    <x v="4"/>
    <s v="Xiaomi Redmi 9i 128GB"/>
    <s v="Low"/>
    <n v="267.10000000000002"/>
    <n v="5579.4"/>
    <n v="9299"/>
    <n v="2483762.9000000004"/>
    <n v="124188.14500000002"/>
    <n v="2359574.7550000004"/>
    <n v="1415744.8530000001"/>
    <n v="943829.90200000023"/>
    <d v="2021-09-01T00:00:00"/>
    <n v="9"/>
    <s v="Sep"/>
    <n v="2021"/>
  </r>
  <r>
    <s v="Channel Partners"/>
    <x v="8"/>
    <s v="Xiaomi Redmi 9i 128GB"/>
    <s v="Low"/>
    <n v="76.600000000000009"/>
    <n v="5579.4"/>
    <n v="9299"/>
    <n v="712303.4"/>
    <n v="35615.170000000006"/>
    <n v="676688.23"/>
    <n v="406012.93799999997"/>
    <n v="270675.29200000002"/>
    <d v="2020-10-01T00:00:00"/>
    <n v="10"/>
    <s v="Oct"/>
    <n v="2020"/>
  </r>
  <r>
    <s v="Small Business"/>
    <x v="9"/>
    <s v="Xiaomi Redmi 9i 128GB"/>
    <s v="Low"/>
    <n v="49.400000000000006"/>
    <n v="5579.4"/>
    <n v="9299"/>
    <n v="459370.60000000003"/>
    <n v="22968.530000000002"/>
    <n v="436402.07"/>
    <n v="314209.49040000001"/>
    <n v="122192.5796"/>
    <d v="2020-10-01T00:00:00"/>
    <n v="10"/>
    <s v="Oct"/>
    <n v="2020"/>
  </r>
  <r>
    <s v="Shoping Mall"/>
    <x v="10"/>
    <s v="Xiaomi Redmi 9i 128GB"/>
    <s v="Low"/>
    <n v="139.70000000000002"/>
    <n v="5579.4"/>
    <n v="9299"/>
    <n v="1299070.3"/>
    <n v="64953.515000000007"/>
    <n v="1234116.7850000001"/>
    <n v="962611.09230000013"/>
    <n v="271505.69270000001"/>
    <d v="2021-10-01T00:00:00"/>
    <n v="10"/>
    <s v="Oct"/>
    <n v="2021"/>
  </r>
  <r>
    <s v="Shoping Mall"/>
    <x v="2"/>
    <s v="Xiaomi Redmi 9i 128GB"/>
    <s v="Low"/>
    <n v="215.5"/>
    <n v="5579.4"/>
    <n v="9299"/>
    <n v="2003934.5"/>
    <n v="100196.72500000001"/>
    <n v="1903737.7749999999"/>
    <n v="1484915.4645"/>
    <n v="418822.31049999991"/>
    <d v="2021-12-01T00:00:00"/>
    <n v="12"/>
    <s v="Dec"/>
    <n v="2021"/>
  </r>
  <r>
    <s v="Midmarket"/>
    <x v="11"/>
    <s v="Realme 8"/>
    <s v="Low"/>
    <n v="221.4"/>
    <n v="8999.4"/>
    <n v="14999"/>
    <n v="3320778.6"/>
    <n v="166038.93000000002"/>
    <n v="3154739.67"/>
    <n v="2050580.7855"/>
    <n v="1104158.8844999999"/>
    <d v="2021-03-01T00:00:00"/>
    <n v="3"/>
    <s v="Mar"/>
    <n v="2021"/>
  </r>
  <r>
    <s v="Small Business"/>
    <x v="9"/>
    <s v="Realme 8"/>
    <s v="Low"/>
    <n v="230.10000000000002"/>
    <n v="8999.4"/>
    <n v="14999"/>
    <n v="3451269.9000000004"/>
    <n v="172563.49500000002"/>
    <n v="3278706.4050000003"/>
    <n v="2360668.6115999999"/>
    <n v="918037.79340000032"/>
    <d v="2021-04-01T00:00:00"/>
    <n v="4"/>
    <s v="Apr"/>
    <n v="2021"/>
  </r>
  <r>
    <s v="Shoping Mall"/>
    <x v="1"/>
    <s v="Realme 8"/>
    <s v="Low"/>
    <n v="137.55000000000001"/>
    <n v="8999.4"/>
    <n v="14999"/>
    <n v="2063112.4500000002"/>
    <n v="103155.62250000001"/>
    <n v="1959956.8275000001"/>
    <n v="1528766.3254500001"/>
    <n v="431190.50205000001"/>
    <d v="2021-07-01T00:00:00"/>
    <n v="7"/>
    <s v="Jul"/>
    <n v="2021"/>
  </r>
  <r>
    <s v="Shoping Mall"/>
    <x v="12"/>
    <s v="Realme 8"/>
    <s v="Low"/>
    <n v="183"/>
    <n v="8999.4"/>
    <n v="14999"/>
    <n v="2744817"/>
    <n v="137240.85"/>
    <n v="2607576.15"/>
    <n v="2033909.3969999999"/>
    <n v="573666.75300000003"/>
    <d v="2021-08-01T00:00:00"/>
    <n v="8"/>
    <s v="Aug"/>
    <n v="2021"/>
  </r>
  <r>
    <s v="Small Business"/>
    <x v="0"/>
    <s v="Realme 8"/>
    <s v="Low"/>
    <n v="249.8"/>
    <n v="8999.4"/>
    <n v="14999"/>
    <n v="3746750.2"/>
    <n v="187337.51"/>
    <n v="3559412.6900000004"/>
    <n v="2562777.1368"/>
    <n v="996635.55320000043"/>
    <d v="2020-09-01T00:00:00"/>
    <n v="9"/>
    <s v="Sep"/>
    <n v="2020"/>
  </r>
  <r>
    <s v="Enterprise"/>
    <x v="1"/>
    <s v="Realme 8"/>
    <s v="Low"/>
    <n v="66.3"/>
    <n v="8999.4"/>
    <n v="14999"/>
    <n v="994433.7"/>
    <n v="49721.684999999998"/>
    <n v="944712.0149999999"/>
    <n v="736875.3716999999"/>
    <n v="207836.6433"/>
    <d v="2020-10-01T00:00:00"/>
    <n v="10"/>
    <s v="Oct"/>
    <n v="2020"/>
  </r>
  <r>
    <s v="Midmarket"/>
    <x v="2"/>
    <s v="Realme 8 Pro"/>
    <s v="Low"/>
    <n v="151.4"/>
    <n v="11999.4"/>
    <n v="19999"/>
    <n v="3027848.6"/>
    <n v="151392.43000000002"/>
    <n v="2876456.17"/>
    <n v="1869696.5105000001"/>
    <n v="1006759.6594999998"/>
    <d v="2021-02-01T00:00:00"/>
    <n v="2"/>
    <s v="Feb"/>
    <n v="2021"/>
  </r>
  <r>
    <s v="Shoping Mall"/>
    <x v="3"/>
    <s v="Realme 8 Pro"/>
    <s v="Low"/>
    <n v="449.25"/>
    <n v="11999.4"/>
    <n v="19999"/>
    <n v="8984550.75"/>
    <n v="449227.53750000003"/>
    <n v="8535323.2125000004"/>
    <n v="6657552.1057500001"/>
    <n v="1877771.1067500003"/>
    <d v="2021-04-01T00:00:00"/>
    <n v="4"/>
    <s v="Apr"/>
    <n v="2021"/>
  </r>
  <r>
    <s v="Enterprise"/>
    <x v="4"/>
    <s v="Realme 8 Pro"/>
    <s v="Low"/>
    <n v="72.7"/>
    <n v="11999.4"/>
    <n v="19999"/>
    <n v="1453927.3"/>
    <n v="72696.365000000005"/>
    <n v="1381230.9350000001"/>
    <n v="1077360.1293000001"/>
    <n v="303870.80569999991"/>
    <d v="2021-06-01T00:00:00"/>
    <n v="6"/>
    <s v="Jun"/>
    <n v="2021"/>
  </r>
  <r>
    <s v="Enterprise"/>
    <x v="5"/>
    <s v="Realme 8 Pro"/>
    <s v="Low"/>
    <n v="78.7"/>
    <n v="11999.4"/>
    <n v="19999"/>
    <n v="1573921.3"/>
    <n v="78696.065000000002"/>
    <n v="1495225.2350000001"/>
    <n v="1166275.6833000001"/>
    <n v="328949.55169999995"/>
    <d v="2021-06-01T00:00:00"/>
    <n v="6"/>
    <s v="Jun"/>
    <n v="2021"/>
  </r>
  <r>
    <s v="Enterprise"/>
    <x v="6"/>
    <s v="Realme 8 Pro"/>
    <s v="Low"/>
    <n v="182.3"/>
    <n v="11999.4"/>
    <n v="19999"/>
    <n v="3645817.7"/>
    <n v="182290.88500000001"/>
    <n v="3463526.8150000004"/>
    <n v="2701550.9157000002"/>
    <n v="761975.89930000016"/>
    <d v="2021-07-01T00:00:00"/>
    <n v="7"/>
    <s v="Jul"/>
    <n v="2021"/>
  </r>
  <r>
    <s v="Midmarket"/>
    <x v="5"/>
    <s v="Realme 8 Pro"/>
    <s v="Low"/>
    <n v="74.7"/>
    <n v="11999.4"/>
    <n v="19999"/>
    <n v="1493925.3"/>
    <n v="74696.264999999999"/>
    <n v="1419229.0350000001"/>
    <n v="922498.8727500001"/>
    <n v="496730.16225000005"/>
    <d v="2021-09-01T00:00:00"/>
    <n v="9"/>
    <s v="Sep"/>
    <n v="2021"/>
  </r>
  <r>
    <s v="Channel Partners"/>
    <x v="7"/>
    <s v="Realme 8 Pro"/>
    <s v="Low"/>
    <n v="76.600000000000009"/>
    <n v="11999.4"/>
    <n v="19999"/>
    <n v="1531923.4000000001"/>
    <n v="76596.170000000013"/>
    <n v="1455327.2300000002"/>
    <n v="873196.33800000011"/>
    <n v="582130.89200000011"/>
    <d v="2020-10-01T00:00:00"/>
    <n v="10"/>
    <s v="Oct"/>
    <n v="2020"/>
  </r>
  <r>
    <s v="Small Business"/>
    <x v="4"/>
    <s v="Realme 8 Pro"/>
    <s v="Low"/>
    <n v="290.5"/>
    <n v="11999.4"/>
    <n v="19999"/>
    <n v="5809709.5"/>
    <n v="290485.47500000003"/>
    <n v="5519224.0250000004"/>
    <n v="3973841.298"/>
    <n v="1545382.7270000004"/>
    <d v="2021-11-01T00:00:00"/>
    <n v="11"/>
    <s v="Nov"/>
    <n v="2021"/>
  </r>
  <r>
    <s v="Shoping Mall"/>
    <x v="8"/>
    <s v="Realme 8 Pro"/>
    <s v="Low"/>
    <n v="215.5"/>
    <n v="11999.4"/>
    <n v="19999"/>
    <n v="4309784.5"/>
    <n v="215489.22500000001"/>
    <n v="4094295.2749999999"/>
    <n v="3193550.3144999999"/>
    <n v="900744.96050000004"/>
    <d v="2021-12-01T00:00:00"/>
    <n v="12"/>
    <s v="Dec"/>
    <n v="2021"/>
  </r>
  <r>
    <s v="Shoping Mall"/>
    <x v="9"/>
    <s v="Vivo V17 Pro"/>
    <s v="Low"/>
    <n v="386.40000000000003"/>
    <n v="19794"/>
    <n v="32990"/>
    <n v="12747336.000000002"/>
    <n v="637366.80000000016"/>
    <n v="12109969.199999999"/>
    <n v="9445775.9760000017"/>
    <n v="2664193.2239999995"/>
    <d v="2021-04-01T00:00:00"/>
    <n v="4"/>
    <s v="Apr"/>
    <n v="2021"/>
  </r>
  <r>
    <s v="Shoping Mall"/>
    <x v="10"/>
    <s v="Vivo V17 Pro"/>
    <s v="Low"/>
    <n v="36.200000000000003"/>
    <n v="19794"/>
    <n v="32990"/>
    <n v="1194238"/>
    <n v="59711.9"/>
    <n v="1134526.1000000001"/>
    <n v="884930.35800000012"/>
    <n v="249595.74199999997"/>
    <d v="2021-05-01T00:00:00"/>
    <n v="5"/>
    <s v="May"/>
    <n v="2021"/>
  </r>
  <r>
    <s v="Enterprise"/>
    <x v="2"/>
    <s v="Vivo V17 Pro"/>
    <s v="Low"/>
    <n v="92.300000000000011"/>
    <n v="19794"/>
    <n v="32990"/>
    <n v="3044977.0000000005"/>
    <n v="152248.85000000003"/>
    <n v="2892728.1500000004"/>
    <n v="2256327.9570000004"/>
    <n v="636400.19299999997"/>
    <d v="2021-08-01T00:00:00"/>
    <n v="8"/>
    <s v="Aug"/>
    <n v="2021"/>
  </r>
  <r>
    <s v="Enterprise"/>
    <x v="11"/>
    <s v="Vivo V17 Pro"/>
    <s v="Low"/>
    <n v="66.3"/>
    <n v="19794"/>
    <n v="32990"/>
    <n v="2187237"/>
    <n v="109361.85"/>
    <n v="2077875.15"/>
    <n v="1620742.6170000001"/>
    <n v="457132.53299999982"/>
    <d v="2020-10-01T00:00:00"/>
    <n v="10"/>
    <s v="Oct"/>
    <n v="2020"/>
  </r>
  <r>
    <s v="Shoping Mall"/>
    <x v="9"/>
    <s v="Vivo V17 Pro"/>
    <s v="Low"/>
    <n v="209.20000000000002"/>
    <n v="19794"/>
    <n v="32990"/>
    <n v="6901508.0000000009"/>
    <n v="345075.40000000008"/>
    <n v="6556432.6000000006"/>
    <n v="5114017.4280000003"/>
    <n v="1442415.1720000003"/>
    <d v="2020-11-01T00:00:00"/>
    <n v="11"/>
    <s v="Nov"/>
    <n v="2020"/>
  </r>
  <r>
    <s v="Shoping Mall"/>
    <x v="1"/>
    <s v="Xiaomi Redmi K20 Pro 6GB"/>
    <s v="Low"/>
    <n v="26.3"/>
    <n v="13938"/>
    <n v="23230"/>
    <n v="610949"/>
    <n v="30547.45"/>
    <n v="580401.55000000005"/>
    <n v="452713.20900000003"/>
    <n v="127688.34100000001"/>
    <d v="2021-03-01T00:00:00"/>
    <n v="3"/>
    <s v="Mar"/>
    <n v="2021"/>
  </r>
  <r>
    <s v="Shoping Mall"/>
    <x v="12"/>
    <s v="Xiaomi Redmi K20 Pro 6GB"/>
    <s v="Low"/>
    <n v="94.350000000000009"/>
    <n v="13938"/>
    <n v="23230"/>
    <n v="2191750.5"/>
    <n v="109587.52500000001"/>
    <n v="2082162.9750000001"/>
    <n v="1624087.1205000002"/>
    <n v="458075.8544999999"/>
    <d v="2021-04-01T00:00:00"/>
    <n v="4"/>
    <s v="Apr"/>
    <n v="2021"/>
  </r>
  <r>
    <s v="Enterprise"/>
    <x v="0"/>
    <s v="Xiaomi Redmi K20 Pro 6GB"/>
    <s v="Low"/>
    <n v="72.7"/>
    <n v="13938"/>
    <n v="23230"/>
    <n v="1688821"/>
    <n v="84441.05"/>
    <n v="1604379.95"/>
    <n v="1251416.361"/>
    <n v="352963.58899999992"/>
    <d v="2021-06-01T00:00:00"/>
    <n v="6"/>
    <s v="Jun"/>
    <n v="2021"/>
  </r>
  <r>
    <s v="Enterprise"/>
    <x v="1"/>
    <s v="Xiaomi Redmi K20 Pro 6GB"/>
    <s v="Low"/>
    <n v="78.7"/>
    <n v="13938"/>
    <n v="23230"/>
    <n v="1828201"/>
    <n v="91410.05"/>
    <n v="1736790.95"/>
    <n v="1354696.9410000001"/>
    <n v="382094.00899999985"/>
    <d v="2021-06-01T00:00:00"/>
    <n v="6"/>
    <s v="Jun"/>
    <n v="2021"/>
  </r>
  <r>
    <s v="Small Business"/>
    <x v="2"/>
    <s v="Xiaomi Redmi K20 Pro 6GB"/>
    <s v="Low"/>
    <n v="98.600000000000009"/>
    <n v="13938"/>
    <n v="23230"/>
    <n v="2290478"/>
    <n v="114523.90000000001"/>
    <n v="2175954.1"/>
    <n v="1566686.952"/>
    <n v="609267.14800000004"/>
    <d v="2021-09-01T00:00:00"/>
    <n v="9"/>
    <s v="Sep"/>
    <n v="2021"/>
  </r>
  <r>
    <s v="Small Business"/>
    <x v="3"/>
    <s v="Xiaomi Redmi K20 Pro 6GB"/>
    <s v="Low"/>
    <n v="49.400000000000006"/>
    <n v="13938"/>
    <n v="23230"/>
    <n v="1147562.0000000002"/>
    <n v="57378.100000000013"/>
    <n v="1090183.9000000001"/>
    <n v="784932.40800000005"/>
    <n v="305251.49200000009"/>
    <d v="2020-10-01T00:00:00"/>
    <n v="10"/>
    <s v="Oct"/>
    <n v="2020"/>
  </r>
  <r>
    <s v="Shoping Mall"/>
    <x v="4"/>
    <s v="Xiaomi Redmi K20 Pro 6GB"/>
    <s v="Low"/>
    <n v="139.70000000000002"/>
    <n v="13938"/>
    <n v="23230"/>
    <n v="3245231.0000000005"/>
    <n v="162261.55000000005"/>
    <n v="3082969.45"/>
    <n v="2404716.1710000001"/>
    <n v="678253.2790000001"/>
    <d v="2021-10-01T00:00:00"/>
    <n v="10"/>
    <s v="Oct"/>
    <n v="2021"/>
  </r>
  <r>
    <s v="Enterprise"/>
    <x v="5"/>
    <s v="Xiaomi Redmi K20 Pro 6GB"/>
    <s v="Low"/>
    <n v="174.4"/>
    <n v="13938"/>
    <n v="23230"/>
    <n v="4051312"/>
    <n v="202565.6"/>
    <n v="3848746.4"/>
    <n v="3002022.1919999998"/>
    <n v="846724.2080000001"/>
    <d v="2021-11-01T00:00:00"/>
    <n v="11"/>
    <s v="Nov"/>
    <n v="2021"/>
  </r>
  <r>
    <s v="Channel Partners"/>
    <x v="6"/>
    <s v="Samsung Galaxy F62"/>
    <s v="Low"/>
    <n v="198.9"/>
    <n v="11999.4"/>
    <n v="19999"/>
    <n v="3977801.1"/>
    <n v="198890.05500000002"/>
    <n v="3778911.0449999999"/>
    <n v="2267346.6269999999"/>
    <n v="1511564.4180000001"/>
    <d v="2020-09-01T00:00:00"/>
    <n v="9"/>
    <s v="Sep"/>
    <n v="2020"/>
  </r>
  <r>
    <s v="Midmarket"/>
    <x v="5"/>
    <s v="Samsung Galaxy F62"/>
    <s v="Low"/>
    <n v="32.1"/>
    <n v="11999.4"/>
    <n v="19999"/>
    <n v="641967.9"/>
    <n v="32098.395000000004"/>
    <n v="609869.505"/>
    <n v="396415.17825"/>
    <n v="213454.32675000001"/>
    <d v="2020-11-01T00:00:00"/>
    <n v="11"/>
    <s v="Nov"/>
    <n v="2020"/>
  </r>
  <r>
    <s v="Enterprise"/>
    <x v="7"/>
    <s v="Xiaomi Redmi 9i 128GB"/>
    <s v="Low"/>
    <n v="74.25"/>
    <n v="5579.4"/>
    <n v="9299"/>
    <n v="690450.75"/>
    <n v="34522.537499999999"/>
    <n v="655928.21250000002"/>
    <n v="511624.00575000001"/>
    <n v="144304.20675000001"/>
    <d v="2021-04-01T00:00:00"/>
    <n v="4"/>
    <s v="Apr"/>
    <n v="2021"/>
  </r>
  <r>
    <s v="Channel Partners"/>
    <x v="4"/>
    <s v="Xiaomi Redmi 9i 128GB"/>
    <s v="Low"/>
    <n v="129.5"/>
    <n v="5579.4"/>
    <n v="9299"/>
    <n v="1204220.5"/>
    <n v="60211.025000000001"/>
    <n v="1144009.4750000001"/>
    <n v="686405.68500000006"/>
    <n v="457603.79000000004"/>
    <d v="2021-10-01T00:00:00"/>
    <n v="10"/>
    <s v="Oct"/>
    <n v="2021"/>
  </r>
  <r>
    <s v="Small Business"/>
    <x v="8"/>
    <s v="Xiaomi Redmi 9i 128GB"/>
    <s v="Low"/>
    <n v="21.400000000000002"/>
    <n v="5579.4"/>
    <n v="9299"/>
    <n v="198998.6"/>
    <n v="9949.93"/>
    <n v="189048.67"/>
    <n v="136115.04240000001"/>
    <n v="52933.627600000007"/>
    <d v="2020-10-01T00:00:00"/>
    <n v="10"/>
    <s v="Oct"/>
    <n v="2020"/>
  </r>
  <r>
    <s v="Shoping Mall"/>
    <x v="9"/>
    <s v="Xiaomi Redmi 9i 128GB"/>
    <s v="Low"/>
    <n v="214.5"/>
    <n v="5579.4"/>
    <n v="9299"/>
    <n v="1994635.5"/>
    <n v="99731.775000000009"/>
    <n v="1894903.7250000001"/>
    <n v="1478024.9055000001"/>
    <n v="416878.81949999998"/>
    <d v="2020-11-01T00:00:00"/>
    <n v="11"/>
    <s v="Nov"/>
    <n v="2020"/>
  </r>
  <r>
    <s v="Shoping Mall"/>
    <x v="10"/>
    <s v="Xiaomi Redmi 9i 128GB"/>
    <s v="Low"/>
    <n v="285.2"/>
    <n v="5579.4"/>
    <n v="9299"/>
    <n v="2652074.7999999998"/>
    <n v="132603.74"/>
    <n v="2519471.0599999996"/>
    <n v="1965187.4267999998"/>
    <n v="554283.63319999981"/>
    <d v="2021-12-01T00:00:00"/>
    <n v="12"/>
    <s v="Dec"/>
    <n v="2021"/>
  </r>
  <r>
    <s v="Channel Partners"/>
    <x v="2"/>
    <s v="Realme 8"/>
    <s v="Low"/>
    <n v="114.2"/>
    <n v="8999.4"/>
    <n v="14999"/>
    <n v="1712885.8"/>
    <n v="85644.290000000008"/>
    <n v="1627241.51"/>
    <n v="976344.90599999996"/>
    <n v="650896.60400000005"/>
    <d v="2021-06-01T00:00:00"/>
    <n v="6"/>
    <s v="Jun"/>
    <n v="2021"/>
  </r>
  <r>
    <s v="Shoping Mall"/>
    <x v="11"/>
    <s v="Realme 8"/>
    <s v="Low"/>
    <n v="156.60000000000002"/>
    <n v="8999.4"/>
    <n v="14999"/>
    <n v="2348843.4000000004"/>
    <n v="117442.17000000003"/>
    <n v="2231401.2300000004"/>
    <n v="1740492.9594000005"/>
    <n v="490908.27059999993"/>
    <d v="2021-10-01T00:00:00"/>
    <n v="10"/>
    <s v="Oct"/>
    <n v="2021"/>
  </r>
  <r>
    <s v="Channel Partners"/>
    <x v="9"/>
    <s v="Realme 8"/>
    <s v="Low"/>
    <n v="69"/>
    <n v="8999.4"/>
    <n v="14999"/>
    <n v="1034931"/>
    <n v="51746.55"/>
    <n v="983184.45"/>
    <n v="589910.66999999993"/>
    <n v="393273.78"/>
    <d v="2021-11-01T00:00:00"/>
    <n v="11"/>
    <s v="Nov"/>
    <n v="2021"/>
  </r>
  <r>
    <s v="Enterprise"/>
    <x v="1"/>
    <s v="Realme 8"/>
    <s v="Low"/>
    <n v="166"/>
    <n v="8999.4"/>
    <n v="14999"/>
    <n v="2489834"/>
    <n v="124491.70000000001"/>
    <n v="2365342.2999999998"/>
    <n v="1844966.9939999999"/>
    <n v="520375.30599999987"/>
    <d v="2020-11-01T00:00:00"/>
    <n v="11"/>
    <s v="Nov"/>
    <n v="2020"/>
  </r>
  <r>
    <s v="Midmarket"/>
    <x v="12"/>
    <s v="Realme 8 Pro"/>
    <s v="Low"/>
    <n v="236.3"/>
    <n v="11999.4"/>
    <n v="19999"/>
    <n v="4725763.7"/>
    <n v="236288.18500000003"/>
    <n v="4489475.5150000006"/>
    <n v="2918159.0847500004"/>
    <n v="1571316.4302500002"/>
    <d v="2021-02-01T00:00:00"/>
    <n v="2"/>
    <s v="Feb"/>
    <n v="2021"/>
  </r>
  <r>
    <s v="Small Business"/>
    <x v="0"/>
    <s v="Realme 8 Pro"/>
    <s v="Low"/>
    <n v="91.800000000000011"/>
    <n v="11999.4"/>
    <n v="19999"/>
    <n v="1835908.2000000002"/>
    <n v="91795.410000000018"/>
    <n v="1744112.7900000003"/>
    <n v="1255761.2088000001"/>
    <n v="488351.58120000013"/>
    <d v="2021-05-01T00:00:00"/>
    <n v="5"/>
    <s v="May"/>
    <n v="2021"/>
  </r>
  <r>
    <s v="Small Business"/>
    <x v="1"/>
    <s v="Realme 8 Pro"/>
    <s v="Low"/>
    <n v="172.8"/>
    <n v="11999.4"/>
    <n v="19999"/>
    <n v="3455827.2"/>
    <n v="172791.36000000002"/>
    <n v="3283035.8400000003"/>
    <n v="2363785.8048"/>
    <n v="919250.03520000027"/>
    <d v="2021-05-01T00:00:00"/>
    <n v="5"/>
    <s v="May"/>
    <n v="2021"/>
  </r>
  <r>
    <s v="Channel Partners"/>
    <x v="2"/>
    <s v="Realme 8 Pro"/>
    <s v="Low"/>
    <n v="114.2"/>
    <n v="11999.4"/>
    <n v="19999"/>
    <n v="2283885.8000000003"/>
    <n v="114194.29000000002"/>
    <n v="2169691.5100000002"/>
    <n v="1301814.9060000002"/>
    <n v="867876.60400000005"/>
    <d v="2021-06-01T00:00:00"/>
    <n v="6"/>
    <s v="Jun"/>
    <n v="2021"/>
  </r>
  <r>
    <s v="Enterprise"/>
    <x v="3"/>
    <s v="Realme 8 Pro"/>
    <s v="Low"/>
    <n v="66.2"/>
    <n v="11999.4"/>
    <n v="19999"/>
    <n v="1323933.8"/>
    <n v="66196.69"/>
    <n v="1257737.1100000001"/>
    <n v="981034.9458000001"/>
    <n v="276702.1642"/>
    <d v="2021-06-01T00:00:00"/>
    <n v="6"/>
    <s v="Jun"/>
    <n v="2021"/>
  </r>
  <r>
    <s v="Channel Partners"/>
    <x v="4"/>
    <s v="Realme 8 Pro"/>
    <s v="Low"/>
    <n v="129.5"/>
    <n v="11999.4"/>
    <n v="19999"/>
    <n v="2589870.5"/>
    <n v="129493.52500000001"/>
    <n v="2460376.9750000001"/>
    <n v="1476226.1850000001"/>
    <n v="984150.79"/>
    <d v="2021-10-01T00:00:00"/>
    <n v="10"/>
    <s v="Oct"/>
    <n v="2021"/>
  </r>
  <r>
    <s v="Enterprise"/>
    <x v="5"/>
    <s v="Realme 8 Pro"/>
    <s v="Low"/>
    <n v="80.900000000000006"/>
    <n v="11999.4"/>
    <n v="19999"/>
    <n v="1617919.1"/>
    <n v="80895.955000000016"/>
    <n v="1537023.145"/>
    <n v="1198878.0531000001"/>
    <n v="338145.09189999988"/>
    <d v="2020-10-01T00:00:00"/>
    <n v="10"/>
    <s v="Oct"/>
    <n v="2020"/>
  </r>
  <r>
    <s v="Enterprise"/>
    <x v="6"/>
    <s v="Realme 8 Pro"/>
    <s v="Low"/>
    <n v="214.5"/>
    <n v="11999.4"/>
    <n v="19999"/>
    <n v="4289785.5"/>
    <n v="214489.27500000002"/>
    <n v="4075296.2250000001"/>
    <n v="3178731.0555000002"/>
    <n v="896565.16949999984"/>
    <d v="2020-10-01T00:00:00"/>
    <n v="10"/>
    <s v="Oct"/>
    <n v="2020"/>
  </r>
  <r>
    <s v="Channel Partners"/>
    <x v="5"/>
    <s v="Realme 8 Pro"/>
    <s v="Low"/>
    <n v="178.5"/>
    <n v="11999.4"/>
    <n v="19999"/>
    <n v="3569821.5"/>
    <n v="178491.07500000001"/>
    <n v="3391330.4249999998"/>
    <n v="2034798.2549999999"/>
    <n v="1356532.17"/>
    <d v="2020-11-01T00:00:00"/>
    <n v="11"/>
    <s v="Nov"/>
    <n v="2020"/>
  </r>
  <r>
    <s v="Small Business"/>
    <x v="7"/>
    <s v="Realme 8 Pro"/>
    <s v="Low"/>
    <n v="191.60000000000002"/>
    <n v="11999.4"/>
    <n v="19999"/>
    <n v="3831808.4000000004"/>
    <n v="191590.42000000004"/>
    <n v="3640217.9800000004"/>
    <n v="2620956.9456000002"/>
    <n v="1019261.0344000002"/>
    <d v="2021-12-01T00:00:00"/>
    <n v="12"/>
    <s v="Dec"/>
    <n v="2021"/>
  </r>
  <r>
    <s v="Shoping Mall"/>
    <x v="4"/>
    <s v="Realme 8 Pro"/>
    <s v="Low"/>
    <n v="285.2"/>
    <n v="11999.4"/>
    <n v="19999"/>
    <n v="5703714.7999999998"/>
    <n v="285185.74"/>
    <n v="5418529.0599999996"/>
    <n v="4226452.6667999998"/>
    <n v="1192076.3931999998"/>
    <d v="2021-12-01T00:00:00"/>
    <n v="12"/>
    <s v="Dec"/>
    <n v="2021"/>
  </r>
  <r>
    <s v="Enterprise"/>
    <x v="8"/>
    <s v="Realme 8 Pro"/>
    <s v="Low"/>
    <n v="272.90000000000003"/>
    <n v="11999.4"/>
    <n v="19999"/>
    <n v="5457727.1000000006"/>
    <n v="272886.35500000004"/>
    <n v="5184840.7450000001"/>
    <n v="4044175.7811000003"/>
    <n v="1140664.9638999999"/>
    <d v="2021-12-01T00:00:00"/>
    <n v="12"/>
    <s v="Dec"/>
    <n v="2021"/>
  </r>
  <r>
    <s v="Midmarket"/>
    <x v="9"/>
    <s v="Realme 8 Pro"/>
    <s v="Low"/>
    <n v="192.5"/>
    <n v="11999.4"/>
    <n v="19999"/>
    <n v="3849807.5"/>
    <n v="192490.375"/>
    <n v="3657317.125"/>
    <n v="2377256.1312500001"/>
    <n v="1280060.9937499999"/>
    <d v="2020-12-01T00:00:00"/>
    <n v="12"/>
    <s v="Dec"/>
    <n v="2020"/>
  </r>
  <r>
    <s v="Shoping Mall"/>
    <x v="10"/>
    <s v="Realme 8 Pro"/>
    <s v="Low"/>
    <n v="201.3"/>
    <n v="11999.4"/>
    <n v="19999"/>
    <n v="4025798.7"/>
    <n v="201289.93500000003"/>
    <n v="3824508.7650000001"/>
    <n v="2983116.8367000003"/>
    <n v="841391.9282999998"/>
    <d v="2020-12-01T00:00:00"/>
    <n v="12"/>
    <s v="Dec"/>
    <n v="2020"/>
  </r>
  <r>
    <s v="Channel Partners"/>
    <x v="2"/>
    <s v="Realme 8 Pro"/>
    <s v="Low"/>
    <n v="105.5"/>
    <n v="11999.4"/>
    <n v="19999"/>
    <n v="2109894.5"/>
    <n v="105494.72500000001"/>
    <n v="2004399.7749999999"/>
    <n v="1202639.865"/>
    <n v="801759.90999999992"/>
    <d v="2021-12-01T00:00:00"/>
    <n v="12"/>
    <s v="Dec"/>
    <n v="2021"/>
  </r>
  <r>
    <s v="Channel Partners"/>
    <x v="11"/>
    <s v="Realme 8 Pro"/>
    <s v="Low"/>
    <n v="108.4"/>
    <n v="11999.4"/>
    <n v="19999"/>
    <n v="2167891.6"/>
    <n v="108394.58000000002"/>
    <n v="2059497.02"/>
    <n v="1235698.2120000001"/>
    <n v="823798.80799999996"/>
    <d v="2021-12-01T00:00:00"/>
    <n v="12"/>
    <s v="Dec"/>
    <n v="2021"/>
  </r>
  <r>
    <s v="Shoping Mall"/>
    <x v="9"/>
    <s v="Vivo V17 Pro"/>
    <s v="Low"/>
    <n v="156.60000000000002"/>
    <n v="19794"/>
    <n v="32990"/>
    <n v="5166234.0000000009"/>
    <n v="258311.70000000007"/>
    <n v="4907922.3000000007"/>
    <n v="3828179.3940000008"/>
    <n v="1079742.906"/>
    <d v="2021-10-01T00:00:00"/>
    <n v="10"/>
    <s v="Oct"/>
    <n v="2021"/>
  </r>
  <r>
    <s v="Shoping Mall"/>
    <x v="1"/>
    <s v="Vivo V17 Pro"/>
    <s v="Low"/>
    <n v="296.60000000000002"/>
    <n v="19794"/>
    <n v="32990"/>
    <n v="9784834"/>
    <n v="489241.7"/>
    <n v="9295592.3000000007"/>
    <n v="7250561.9940000009"/>
    <n v="2045030.3059999999"/>
    <d v="2020-10-01T00:00:00"/>
    <n v="10"/>
    <s v="Oct"/>
    <n v="2020"/>
  </r>
  <r>
    <s v="Shoping Mall"/>
    <x v="12"/>
    <s v="Vivo V17 Pro"/>
    <s v="Low"/>
    <n v="287.7"/>
    <n v="19794"/>
    <n v="32990"/>
    <n v="9491223"/>
    <n v="474561.15"/>
    <n v="9016661.8499999996"/>
    <n v="7032996.2429999998"/>
    <n v="1983665.6069999998"/>
    <d v="2021-10-01T00:00:00"/>
    <n v="10"/>
    <s v="Oct"/>
    <n v="2021"/>
  </r>
  <r>
    <s v="Enterprise"/>
    <x v="0"/>
    <s v="Vivo V17 Pro"/>
    <s v="Low"/>
    <n v="80.900000000000006"/>
    <n v="19794"/>
    <n v="32990"/>
    <n v="2668891"/>
    <n v="133444.55000000002"/>
    <n v="2535446.4500000002"/>
    <n v="1977648.2310000001"/>
    <n v="557798.21900000004"/>
    <d v="2020-10-01T00:00:00"/>
    <n v="10"/>
    <s v="Oct"/>
    <n v="2020"/>
  </r>
  <r>
    <s v="Enterprise"/>
    <x v="1"/>
    <s v="Vivo V17 Pro"/>
    <s v="Low"/>
    <n v="214.5"/>
    <n v="19794"/>
    <n v="32990"/>
    <n v="7076355"/>
    <n v="353817.75"/>
    <n v="6722537.25"/>
    <n v="5243579.0550000006"/>
    <n v="1478958.1949999994"/>
    <d v="2020-10-01T00:00:00"/>
    <n v="10"/>
    <s v="Oct"/>
    <n v="2020"/>
  </r>
  <r>
    <s v="Channel Partners"/>
    <x v="2"/>
    <s v="Vivo V17 Pro"/>
    <s v="Low"/>
    <n v="105.5"/>
    <n v="19794"/>
    <n v="32990"/>
    <n v="3480445"/>
    <n v="174022.25"/>
    <n v="3306422.75"/>
    <n v="1983853.65"/>
    <n v="1322569.1000000001"/>
    <d v="2021-12-01T00:00:00"/>
    <n v="12"/>
    <s v="Dec"/>
    <n v="2021"/>
  </r>
  <r>
    <s v="Shoping Mall"/>
    <x v="3"/>
    <s v="Vivo V17 Pro"/>
    <s v="Low"/>
    <n v="54.400000000000006"/>
    <n v="19794"/>
    <n v="32990"/>
    <n v="1794656.0000000002"/>
    <n v="89732.800000000017"/>
    <n v="1704923.2000000002"/>
    <n v="1329840.0960000001"/>
    <n v="375083.10400000005"/>
    <d v="2020-12-01T00:00:00"/>
    <n v="12"/>
    <s v="Dec"/>
    <n v="2020"/>
  </r>
  <r>
    <s v="Channel Partners"/>
    <x v="4"/>
    <s v="Vivo V17 Pro"/>
    <s v="Low"/>
    <n v="108.4"/>
    <n v="19794"/>
    <n v="32990"/>
    <n v="3576116"/>
    <n v="178805.80000000002"/>
    <n v="3397310.2"/>
    <n v="2038386.12"/>
    <n v="1358924.08"/>
    <d v="2021-12-01T00:00:00"/>
    <n v="12"/>
    <s v="Dec"/>
    <n v="2021"/>
  </r>
  <r>
    <s v="Enterprise"/>
    <x v="5"/>
    <s v="Xiaomi Redmi K20 Pro 6GB"/>
    <s v="Low"/>
    <n v="66.2"/>
    <n v="13938"/>
    <n v="23230"/>
    <n v="1537826"/>
    <n v="76891.3"/>
    <n v="1460934.7"/>
    <n v="1139529.0660000001"/>
    <n v="321405.63399999985"/>
    <d v="2021-06-01T00:00:00"/>
    <n v="6"/>
    <s v="Jun"/>
    <n v="2021"/>
  </r>
  <r>
    <s v="Small Business"/>
    <x v="6"/>
    <s v="Xiaomi Redmi K20 Pro 6GB"/>
    <s v="Low"/>
    <n v="21.400000000000002"/>
    <n v="13938"/>
    <n v="23230"/>
    <n v="497122.00000000006"/>
    <n v="24856.100000000006"/>
    <n v="472265.9"/>
    <n v="340031.44800000003"/>
    <n v="132234.45199999999"/>
    <d v="2020-10-01T00:00:00"/>
    <n v="10"/>
    <s v="Oct"/>
    <n v="2020"/>
  </r>
  <r>
    <s v="Shoping Mall"/>
    <x v="5"/>
    <s v="Xiaomi Redmi K20 Pro 6GB"/>
    <s v="Low"/>
    <n v="287.7"/>
    <n v="13938"/>
    <n v="23230"/>
    <n v="6683271"/>
    <n v="334163.55000000005"/>
    <n v="6349107.4500000002"/>
    <n v="4952303.8110000007"/>
    <n v="1396803.6389999995"/>
    <d v="2021-10-01T00:00:00"/>
    <n v="10"/>
    <s v="Oct"/>
    <n v="2021"/>
  </r>
  <r>
    <s v="Enterprise"/>
    <x v="7"/>
    <s v="Xiaomi Redmi K20 Pro 6GB"/>
    <s v="Low"/>
    <n v="272.90000000000003"/>
    <n v="13938"/>
    <n v="23230"/>
    <n v="6339467.0000000009"/>
    <n v="316973.35000000009"/>
    <n v="6022493.6500000004"/>
    <n v="4697545.0470000003"/>
    <n v="1324948.6030000001"/>
    <d v="2021-12-01T00:00:00"/>
    <n v="12"/>
    <s v="Dec"/>
    <n v="2021"/>
  </r>
  <r>
    <s v="Shoping Mall"/>
    <x v="4"/>
    <s v="Xiaomi Redmi K20 Pro 6GB"/>
    <s v="Low"/>
    <n v="26.6"/>
    <n v="13938"/>
    <n v="23230"/>
    <n v="617918"/>
    <n v="30895.9"/>
    <n v="587022.1"/>
    <n v="457877.23800000001"/>
    <n v="129144.86199999996"/>
    <d v="2020-12-01T00:00:00"/>
    <n v="12"/>
    <s v="Dec"/>
    <n v="2020"/>
  </r>
  <r>
    <s v="Shoping Mall"/>
    <x v="8"/>
    <s v="Xiaomi Redmi K20 Pro 6GB"/>
    <s v="Low"/>
    <n v="194"/>
    <n v="13938"/>
    <n v="23230"/>
    <n v="4506620"/>
    <n v="225331"/>
    <n v="4281289"/>
    <n v="3339405.42"/>
    <n v="941883.58000000007"/>
    <d v="2020-12-01T00:00:00"/>
    <n v="12"/>
    <s v="Dec"/>
    <n v="2020"/>
  </r>
  <r>
    <s v="Small Business"/>
    <x v="9"/>
    <s v="Samsung Galaxy F62"/>
    <s v="Low"/>
    <n v="25.900000000000002"/>
    <n v="11999.4"/>
    <n v="19999"/>
    <n v="517974.10000000003"/>
    <n v="25898.705000000002"/>
    <n v="492075.39500000002"/>
    <n v="354294.2844"/>
    <n v="137781.11060000001"/>
    <d v="2021-03-01T00:00:00"/>
    <n v="3"/>
    <s v="Mar"/>
    <n v="2021"/>
  </r>
  <r>
    <s v="Small Business"/>
    <x v="10"/>
    <s v="Samsung Galaxy F62"/>
    <s v="Low"/>
    <n v="110.10000000000001"/>
    <n v="11999.4"/>
    <n v="19999"/>
    <n v="2201889.9000000004"/>
    <n v="110094.49500000002"/>
    <n v="2091795.4050000003"/>
    <n v="1506092.6916"/>
    <n v="585702.71340000024"/>
    <d v="2021-03-01T00:00:00"/>
    <n v="3"/>
    <s v="Mar"/>
    <n v="2021"/>
  </r>
  <r>
    <s v="Enterprise"/>
    <x v="2"/>
    <s v="Samsung Galaxy F62"/>
    <s v="Low"/>
    <n v="227.60000000000002"/>
    <n v="11999.4"/>
    <n v="19999"/>
    <n v="4551772.4000000004"/>
    <n v="227588.62000000002"/>
    <n v="4324183.78"/>
    <n v="3372863.3484000005"/>
    <n v="951320.43159999978"/>
    <d v="2021-05-01T00:00:00"/>
    <n v="5"/>
    <s v="May"/>
    <n v="2021"/>
  </r>
  <r>
    <s v="Shoping Mall"/>
    <x v="11"/>
    <s v="Samsung Galaxy F62"/>
    <s v="Low"/>
    <n v="296.60000000000002"/>
    <n v="11999.4"/>
    <n v="19999"/>
    <n v="5931703.4000000004"/>
    <n v="296585.17000000004"/>
    <n v="5635118.2300000004"/>
    <n v="4395392.2194000008"/>
    <n v="1239726.0105999997"/>
    <d v="2020-10-01T00:00:00"/>
    <n v="10"/>
    <s v="Oct"/>
    <n v="2020"/>
  </r>
  <r>
    <s v="Shoping Mall"/>
    <x v="9"/>
    <s v="Samsung Galaxy F62"/>
    <s v="Low"/>
    <n v="123.60000000000001"/>
    <n v="11999.4"/>
    <n v="19999"/>
    <n v="2471876.4000000004"/>
    <n v="123593.82000000002"/>
    <n v="2348282.5800000005"/>
    <n v="1831660.4124000005"/>
    <n v="516622.16760000004"/>
    <d v="2021-11-01T00:00:00"/>
    <n v="11"/>
    <s v="Nov"/>
    <n v="2021"/>
  </r>
  <r>
    <s v="Shoping Mall"/>
    <x v="1"/>
    <s v="Samsung Galaxy F62"/>
    <s v="Low"/>
    <n v="94.100000000000009"/>
    <n v="11999.4"/>
    <n v="19999"/>
    <n v="1881905.9000000001"/>
    <n v="94095.295000000013"/>
    <n v="1787810.6050000002"/>
    <n v="1394492.2719000003"/>
    <n v="393318.33309999993"/>
    <d v="2021-11-01T00:00:00"/>
    <n v="11"/>
    <s v="Nov"/>
    <n v="2021"/>
  </r>
  <r>
    <s v="Small Business"/>
    <x v="12"/>
    <s v="Samsung Galaxy F62"/>
    <s v="Low"/>
    <n v="191.60000000000002"/>
    <n v="11999.4"/>
    <n v="19999"/>
    <n v="3831808.4000000004"/>
    <n v="191590.42000000004"/>
    <n v="3640217.9800000004"/>
    <n v="2620956.9456000002"/>
    <n v="1019261.0344000002"/>
    <d v="2021-12-01T00:00:00"/>
    <n v="12"/>
    <s v="Dec"/>
    <n v="2021"/>
  </r>
  <r>
    <s v="Enterprise"/>
    <x v="0"/>
    <s v="Xiaomi Redmi 9i 128GB"/>
    <s v="Low"/>
    <n v="424.35"/>
    <n v="5579.4"/>
    <n v="9299"/>
    <n v="3946030.6500000004"/>
    <n v="197301.53250000003"/>
    <n v="3748729.1175000002"/>
    <n v="2924008.7116500004"/>
    <n v="824720.40584999975"/>
    <d v="2021-04-01T00:00:00"/>
    <n v="4"/>
    <s v="Apr"/>
    <n v="2021"/>
  </r>
  <r>
    <s v="Shoping Mall"/>
    <x v="1"/>
    <s v="Xiaomi Redmi 9i 128GB"/>
    <s v="Low"/>
    <n v="258"/>
    <n v="5579.4"/>
    <n v="9299"/>
    <n v="2399142"/>
    <n v="119957.1"/>
    <n v="2279184.9"/>
    <n v="1777764.2220000001"/>
    <n v="501420.67799999984"/>
    <d v="2021-04-01T00:00:00"/>
    <n v="4"/>
    <s v="Apr"/>
    <n v="2021"/>
  </r>
  <r>
    <s v="Small Business"/>
    <x v="2"/>
    <s v="Xiaomi Redmi 9i 128GB"/>
    <s v="Low"/>
    <n v="68.900000000000006"/>
    <n v="5579.4"/>
    <n v="9299"/>
    <n v="640701.10000000009"/>
    <n v="32035.055000000008"/>
    <n v="608666.04500000004"/>
    <n v="438239.55239999999"/>
    <n v="170426.49260000006"/>
    <d v="2021-06-01T00:00:00"/>
    <n v="6"/>
    <s v="Jun"/>
    <n v="2021"/>
  </r>
  <r>
    <s v="Channel Partners"/>
    <x v="3"/>
    <s v="Xiaomi Redmi 9i 128GB"/>
    <s v="Low"/>
    <n v="194.70000000000002"/>
    <n v="5579.4"/>
    <n v="9299"/>
    <n v="1810515.3"/>
    <n v="90525.765000000014"/>
    <n v="1719989.5350000001"/>
    <n v="1031993.721"/>
    <n v="687995.81400000013"/>
    <d v="2021-09-01T00:00:00"/>
    <n v="9"/>
    <s v="Sep"/>
    <n v="2021"/>
  </r>
  <r>
    <s v="Channel Partners"/>
    <x v="4"/>
    <s v="Xiaomi Redmi 9i 128GB"/>
    <s v="Low"/>
    <n v="90.800000000000011"/>
    <n v="5579.4"/>
    <n v="9299"/>
    <n v="844349.20000000007"/>
    <n v="42217.460000000006"/>
    <n v="802131.74000000011"/>
    <n v="481279.04400000005"/>
    <n v="320852.69600000005"/>
    <d v="2020-12-01T00:00:00"/>
    <n v="12"/>
    <s v="Dec"/>
    <n v="2020"/>
  </r>
  <r>
    <s v="Shoping Mall"/>
    <x v="5"/>
    <s v="Realme 8"/>
    <s v="Low"/>
    <n v="195.8"/>
    <n v="8999.4"/>
    <n v="14999"/>
    <n v="2936804.2"/>
    <n v="146840.21000000002"/>
    <n v="2789963.99"/>
    <n v="2176171.9122000001"/>
    <n v="613792.07780000009"/>
    <d v="2021-02-01T00:00:00"/>
    <n v="2"/>
    <s v="Feb"/>
    <n v="2021"/>
  </r>
  <r>
    <s v="Channel Partners"/>
    <x v="6"/>
    <s v="Realme 8"/>
    <s v="Low"/>
    <n v="190.10000000000002"/>
    <n v="8999.4"/>
    <n v="14999"/>
    <n v="2851309.9000000004"/>
    <n v="142565.49500000002"/>
    <n v="2708744.4050000003"/>
    <n v="1625246.6430000002"/>
    <n v="1083497.7620000001"/>
    <d v="2021-06-01T00:00:00"/>
    <n v="6"/>
    <s v="Jun"/>
    <n v="2021"/>
  </r>
  <r>
    <s v="Shoping Mall"/>
    <x v="5"/>
    <s v="Realme 8"/>
    <s v="Low"/>
    <n v="54.400000000000006"/>
    <n v="8999.4"/>
    <n v="14999"/>
    <n v="815945.60000000009"/>
    <n v="40797.280000000006"/>
    <n v="775148.32000000007"/>
    <n v="604615.68960000004"/>
    <n v="170532.63040000002"/>
    <d v="2021-09-01T00:00:00"/>
    <n v="9"/>
    <s v="Sep"/>
    <n v="2021"/>
  </r>
  <r>
    <s v="Shoping Mall"/>
    <x v="7"/>
    <s v="Realme 8"/>
    <s v="Low"/>
    <n v="179.70000000000002"/>
    <n v="8999.4"/>
    <n v="14999"/>
    <n v="2695320.3000000003"/>
    <n v="134766.01500000001"/>
    <n v="2560554.2850000001"/>
    <n v="1997232.3423000001"/>
    <n v="563321.94270000001"/>
    <d v="2020-09-01T00:00:00"/>
    <n v="9"/>
    <s v="Sep"/>
    <n v="2020"/>
  </r>
  <r>
    <s v="Enterprise"/>
    <x v="4"/>
    <s v="Realme 8"/>
    <s v="Low"/>
    <n v="128.70000000000002"/>
    <n v="8999.4"/>
    <n v="14999"/>
    <n v="1930371.3000000003"/>
    <n v="96518.565000000017"/>
    <n v="1833852.7350000003"/>
    <n v="1430405.1333000003"/>
    <n v="403447.6017"/>
    <d v="2021-12-01T00:00:00"/>
    <n v="12"/>
    <s v="Dec"/>
    <n v="2021"/>
  </r>
  <r>
    <s v="Enterprise"/>
    <x v="8"/>
    <s v="Realme 8"/>
    <s v="Low"/>
    <n v="170.60000000000002"/>
    <n v="8999.4"/>
    <n v="14999"/>
    <n v="2558829.4000000004"/>
    <n v="127941.47000000003"/>
    <n v="2430887.9300000002"/>
    <n v="1896092.5854000002"/>
    <n v="534795.34459999995"/>
    <d v="2021-12-01T00:00:00"/>
    <n v="12"/>
    <s v="Dec"/>
    <n v="2021"/>
  </r>
  <r>
    <s v="Small Business"/>
    <x v="9"/>
    <s v="Realme 8 Pro"/>
    <s v="Low"/>
    <n v="243.45000000000002"/>
    <n v="11999.4"/>
    <n v="19999"/>
    <n v="4868756.5500000007"/>
    <n v="243437.82750000004"/>
    <n v="4625318.7225000011"/>
    <n v="3330229.4802000006"/>
    <n v="1295089.2423000005"/>
    <d v="2021-01-01T00:00:00"/>
    <n v="1"/>
    <s v="Jan"/>
    <n v="2021"/>
  </r>
  <r>
    <s v="Enterprise"/>
    <x v="10"/>
    <s v="Realme 8 Pro"/>
    <s v="Low"/>
    <n v="177.4"/>
    <n v="11999.4"/>
    <n v="19999"/>
    <n v="3547822.6"/>
    <n v="177391.13"/>
    <n v="3370431.47"/>
    <n v="2628936.5466000005"/>
    <n v="741494.92339999974"/>
    <d v="2021-03-01T00:00:00"/>
    <n v="3"/>
    <s v="Mar"/>
    <n v="2021"/>
  </r>
  <r>
    <s v="Channel Partners"/>
    <x v="2"/>
    <s v="Realme 8 Pro"/>
    <s v="Low"/>
    <n v="190.10000000000002"/>
    <n v="11999.4"/>
    <n v="19999"/>
    <n v="3801809.9000000004"/>
    <n v="190090.49500000002"/>
    <n v="3611719.4050000003"/>
    <n v="2167031.6430000002"/>
    <n v="1444687.7620000001"/>
    <d v="2021-06-01T00:00:00"/>
    <n v="6"/>
    <s v="Jun"/>
    <n v="2021"/>
  </r>
  <r>
    <s v="Small Business"/>
    <x v="11"/>
    <s v="Realme 8 Pro"/>
    <s v="Low"/>
    <n v="68.900000000000006"/>
    <n v="11999.4"/>
    <n v="19999"/>
    <n v="1377931.1"/>
    <n v="68896.555000000008"/>
    <n v="1309034.5450000002"/>
    <n v="942504.87240000011"/>
    <n v="366529.67260000005"/>
    <d v="2021-06-01T00:00:00"/>
    <n v="6"/>
    <s v="Jun"/>
    <n v="2021"/>
  </r>
  <r>
    <s v="Enterprise"/>
    <x v="9"/>
    <s v="Realme 8 Pro"/>
    <s v="Low"/>
    <n v="157"/>
    <n v="11999.4"/>
    <n v="19999"/>
    <n v="3139843"/>
    <n v="156992.15"/>
    <n v="2982850.85"/>
    <n v="2326623.6630000002"/>
    <n v="656227.18699999992"/>
    <d v="2021-06-01T00:00:00"/>
    <n v="6"/>
    <s v="Jun"/>
    <n v="2021"/>
  </r>
  <r>
    <s v="Channel Partners"/>
    <x v="1"/>
    <s v="Realme 8 Pro"/>
    <s v="Low"/>
    <n v="136.95000000000002"/>
    <n v="11999.4"/>
    <n v="19999"/>
    <n v="2738863.0500000003"/>
    <n v="136943.15250000003"/>
    <n v="2601919.8975000004"/>
    <n v="1561151.9385000002"/>
    <n v="1040767.9590000003"/>
    <d v="2021-07-01T00:00:00"/>
    <n v="7"/>
    <s v="Jul"/>
    <n v="2021"/>
  </r>
  <r>
    <s v="Enterprise"/>
    <x v="12"/>
    <s v="Realme 8 Pro"/>
    <s v="Low"/>
    <n v="200.9"/>
    <n v="11999.4"/>
    <n v="19999"/>
    <n v="4017799.1"/>
    <n v="200889.95500000002"/>
    <n v="3816909.145"/>
    <n v="2977189.1331000002"/>
    <n v="839720.01189999981"/>
    <d v="2021-10-01T00:00:00"/>
    <n v="10"/>
    <s v="Oct"/>
    <n v="2021"/>
  </r>
  <r>
    <s v="Midmarket"/>
    <x v="0"/>
    <s v="Realme 8 Pro"/>
    <s v="Low"/>
    <n v="194.5"/>
    <n v="11999.4"/>
    <n v="19999"/>
    <n v="3889805.5"/>
    <n v="194490.27500000002"/>
    <n v="3695315.2250000001"/>
    <n v="2401954.8962500002"/>
    <n v="1293360.3287499999"/>
    <d v="2020-10-01T00:00:00"/>
    <n v="10"/>
    <s v="Oct"/>
    <n v="2020"/>
  </r>
  <r>
    <s v="Enterprise"/>
    <x v="1"/>
    <s v="Realme 8 Pro"/>
    <s v="Low"/>
    <n v="128.70000000000002"/>
    <n v="11999.4"/>
    <n v="19999"/>
    <n v="2573871.3000000003"/>
    <n v="128693.56500000002"/>
    <n v="2445177.7350000003"/>
    <n v="1907238.6333000003"/>
    <n v="537939.1017"/>
    <d v="2021-12-01T00:00:00"/>
    <n v="12"/>
    <s v="Dec"/>
    <n v="2021"/>
  </r>
  <r>
    <s v="Enterprise"/>
    <x v="2"/>
    <s v="Realme 8 Pro"/>
    <s v="Low"/>
    <n v="170.60000000000002"/>
    <n v="11999.4"/>
    <n v="19999"/>
    <n v="3411829.4000000004"/>
    <n v="170591.47000000003"/>
    <n v="3241237.93"/>
    <n v="2528165.5854000002"/>
    <n v="713072.34459999995"/>
    <d v="2021-12-01T00:00:00"/>
    <n v="12"/>
    <s v="Dec"/>
    <n v="2021"/>
  </r>
  <r>
    <s v="Enterprise"/>
    <x v="3"/>
    <s v="Vivo V17 Pro"/>
    <s v="Low"/>
    <n v="200.9"/>
    <n v="19794"/>
    <n v="32990"/>
    <n v="6627691"/>
    <n v="331384.55000000005"/>
    <n v="6296306.4500000002"/>
    <n v="4911119.0310000004"/>
    <n v="1385187.4189999998"/>
    <d v="2021-10-01T00:00:00"/>
    <n v="10"/>
    <s v="Oct"/>
    <n v="2021"/>
  </r>
  <r>
    <s v="Small Business"/>
    <x v="4"/>
    <s v="Xiaomi Redmi K20 Pro 6GB"/>
    <s v="Low"/>
    <n v="284.40000000000003"/>
    <n v="13938"/>
    <n v="23230"/>
    <n v="6606612.0000000009"/>
    <n v="330330.60000000009"/>
    <n v="6276281.4000000004"/>
    <n v="4518922.608"/>
    <n v="1757358.7920000004"/>
    <d v="2021-02-01T00:00:00"/>
    <n v="2"/>
    <s v="Feb"/>
    <n v="2021"/>
  </r>
  <r>
    <s v="Channel Partners"/>
    <x v="5"/>
    <s v="Xiaomi Redmi K20 Pro 6GB"/>
    <s v="Low"/>
    <n v="191.60000000000002"/>
    <n v="13938"/>
    <n v="23230"/>
    <n v="4450868.0000000009"/>
    <n v="222543.40000000005"/>
    <n v="4228324.6000000006"/>
    <n v="2536994.7600000002"/>
    <n v="1691329.8400000003"/>
    <d v="2021-04-01T00:00:00"/>
    <n v="4"/>
    <s v="Apr"/>
    <n v="2021"/>
  </r>
  <r>
    <s v="Enterprise"/>
    <x v="6"/>
    <s v="Xiaomi Redmi K20 Pro 6GB"/>
    <s v="Low"/>
    <n v="157"/>
    <n v="13938"/>
    <n v="23230"/>
    <n v="3647110"/>
    <n v="182355.5"/>
    <n v="3464754.5"/>
    <n v="2702508.5100000002"/>
    <n v="762245.98999999976"/>
    <d v="2021-06-01T00:00:00"/>
    <n v="6"/>
    <s v="Jun"/>
    <n v="2021"/>
  </r>
  <r>
    <s v="Small Business"/>
    <x v="5"/>
    <s v="Xiaomi Redmi K20 Pro 6GB"/>
    <s v="Low"/>
    <n v="187.4"/>
    <n v="13938"/>
    <n v="23230"/>
    <n v="4353302"/>
    <n v="217665.1"/>
    <n v="4135636.9"/>
    <n v="2977658.568"/>
    <n v="1157978.3319999999"/>
    <d v="2021-08-01T00:00:00"/>
    <n v="8"/>
    <s v="Aug"/>
    <n v="2021"/>
  </r>
  <r>
    <s v="Shoping Mall"/>
    <x v="7"/>
    <s v="Xiaomi Redmi K20 Pro 6GB"/>
    <s v="Low"/>
    <n v="164.20000000000002"/>
    <n v="13938"/>
    <n v="23230"/>
    <n v="3814366.0000000005"/>
    <n v="190718.30000000005"/>
    <n v="3623647.7"/>
    <n v="2826445.2060000002"/>
    <n v="797202.49399999995"/>
    <d v="2021-08-01T00:00:00"/>
    <n v="8"/>
    <s v="Aug"/>
    <n v="2021"/>
  </r>
  <r>
    <s v="Midmarket"/>
    <x v="4"/>
    <s v="Xiaomi Redmi K20 Pro 6GB"/>
    <s v="Low"/>
    <n v="194.5"/>
    <n v="13938"/>
    <n v="23230"/>
    <n v="4518235"/>
    <n v="225911.75"/>
    <n v="4292323.25"/>
    <n v="2790010.1125000003"/>
    <n v="1502313.1374999997"/>
    <d v="2020-10-01T00:00:00"/>
    <n v="10"/>
    <s v="Oct"/>
    <n v="2020"/>
  </r>
  <r>
    <s v="Shoping Mall"/>
    <x v="8"/>
    <s v="Xiaomi Redmi 9i 128GB"/>
    <s v="Low"/>
    <n v="83.100000000000009"/>
    <n v="5579.4"/>
    <n v="9299"/>
    <n v="772746.9"/>
    <n v="38637.345000000001"/>
    <n v="734109.55500000005"/>
    <n v="572605.45290000003"/>
    <n v="161504.10210000002"/>
    <d v="2021-05-01T00:00:00"/>
    <n v="5"/>
    <s v="May"/>
    <n v="2021"/>
  </r>
  <r>
    <s v="Shoping Mall"/>
    <x v="9"/>
    <s v="Realme 8 Pro"/>
    <s v="Low"/>
    <n v="176"/>
    <n v="11999.4"/>
    <n v="19999"/>
    <n v="3519824"/>
    <n v="175991.2"/>
    <n v="3343832.8"/>
    <n v="2608189.5839999998"/>
    <n v="735643.21600000001"/>
    <d v="2020-09-01T00:00:00"/>
    <n v="9"/>
    <s v="Sep"/>
    <n v="2020"/>
  </r>
  <r>
    <s v="Shoping Mall"/>
    <x v="10"/>
    <s v="Vivo V17 Pro"/>
    <s v="Low"/>
    <n v="385.05"/>
    <n v="19794"/>
    <n v="32990"/>
    <n v="12702799.5"/>
    <n v="635139.97500000009"/>
    <n v="12067659.525"/>
    <n v="9412774.4295000006"/>
    <n v="2654885.0954999998"/>
    <d v="2021-04-01T00:00:00"/>
    <n v="4"/>
    <s v="Apr"/>
    <n v="2021"/>
  </r>
  <r>
    <s v="Channel Partners"/>
    <x v="2"/>
    <s v="Xiaomi Redmi K20 Pro 6GB"/>
    <s v="Low"/>
    <n v="247.9"/>
    <n v="13938"/>
    <n v="23230"/>
    <n v="5758717"/>
    <n v="287935.85000000003"/>
    <n v="5470781.1500000004"/>
    <n v="3282468.69"/>
    <n v="2188312.4600000004"/>
    <d v="2021-01-01T00:00:00"/>
    <n v="1"/>
    <s v="Jan"/>
    <n v="2021"/>
  </r>
  <r>
    <s v="Midmarket"/>
    <x v="11"/>
    <s v="Realme 8"/>
    <s v="Low"/>
    <n v="203.10000000000002"/>
    <n v="8999.4"/>
    <n v="14999"/>
    <n v="3046296.9000000004"/>
    <n v="152314.84500000003"/>
    <n v="2893982.0550000002"/>
    <n v="1881088.3357500001"/>
    <n v="1012893.7192500001"/>
    <d v="2021-10-01T00:00:00"/>
    <n v="10"/>
    <s v="Oct"/>
    <n v="2021"/>
  </r>
  <r>
    <s v="Midmarket"/>
    <x v="9"/>
    <s v="Realme 8 Pro"/>
    <s v="Low"/>
    <n v="203.10000000000002"/>
    <n v="11999.4"/>
    <n v="19999"/>
    <n v="4061796.9000000004"/>
    <n v="203089.84500000003"/>
    <n v="3858707.0550000002"/>
    <n v="2508159.5857500001"/>
    <n v="1350547.4692500001"/>
    <d v="2021-10-01T00:00:00"/>
    <n v="10"/>
    <s v="Oct"/>
    <n v="2021"/>
  </r>
  <r>
    <s v="Midmarket"/>
    <x v="1"/>
    <s v="Realme 8 Pro"/>
    <s v="Low"/>
    <n v="226.10000000000002"/>
    <n v="11999.4"/>
    <n v="19999"/>
    <n v="4521773.9000000004"/>
    <n v="226088.69500000004"/>
    <n v="4295685.2050000001"/>
    <n v="2792195.38325"/>
    <n v="1503489.8217500001"/>
    <d v="2020-12-01T00:00:00"/>
    <n v="12"/>
    <s v="Dec"/>
    <n v="2020"/>
  </r>
  <r>
    <s v="Shoping Mall"/>
    <x v="12"/>
    <s v="Vivo V17 Pro"/>
    <s v="Low"/>
    <n v="73.600000000000009"/>
    <n v="19794"/>
    <n v="32990"/>
    <n v="2428064.0000000005"/>
    <n v="121403.20000000003"/>
    <n v="2306660.8000000003"/>
    <n v="1799195.4240000003"/>
    <n v="507465.37599999993"/>
    <d v="2020-09-01T00:00:00"/>
    <n v="9"/>
    <s v="Sep"/>
    <n v="2020"/>
  </r>
  <r>
    <s v="Shoping Mall"/>
    <x v="0"/>
    <s v="Xiaomi Redmi 9i 128GB"/>
    <s v="Low"/>
    <n v="285.10000000000002"/>
    <n v="5579.4"/>
    <n v="9299"/>
    <n v="2651144.9000000004"/>
    <n v="132557.24500000002"/>
    <n v="2518587.6550000003"/>
    <n v="1964498.3709000002"/>
    <n v="554089.28410000005"/>
    <d v="2020-10-01T00:00:00"/>
    <n v="10"/>
    <s v="Oct"/>
    <n v="2020"/>
  </r>
  <r>
    <s v="Small Business"/>
    <x v="1"/>
    <s v="Xiaomi Redmi 9i 128GB"/>
    <s v="Low"/>
    <n v="202.10000000000002"/>
    <n v="5579.4"/>
    <n v="9299"/>
    <n v="1879327.9000000001"/>
    <n v="93966.395000000019"/>
    <n v="1785361.5050000001"/>
    <n v="1285460.2836"/>
    <n v="499901.22140000015"/>
    <d v="2021-10-01T00:00:00"/>
    <n v="10"/>
    <s v="Oct"/>
    <n v="2021"/>
  </r>
  <r>
    <s v="Shoping Mall"/>
    <x v="2"/>
    <s v="Xiaomi Redmi 9i 128GB"/>
    <s v="Low"/>
    <n v="27.400000000000002"/>
    <n v="5579.4"/>
    <n v="9299"/>
    <n v="254792.6"/>
    <n v="12739.630000000001"/>
    <n v="242052.97"/>
    <n v="188801.31660000002"/>
    <n v="53251.653399999981"/>
    <d v="2021-12-01T00:00:00"/>
    <n v="12"/>
    <s v="Dec"/>
    <n v="2021"/>
  </r>
  <r>
    <s v="Midmarket"/>
    <x v="3"/>
    <s v="Realme 8"/>
    <s v="Low"/>
    <n v="196.70000000000002"/>
    <n v="8999.4"/>
    <n v="14999"/>
    <n v="2950303.3000000003"/>
    <n v="147515.16500000001"/>
    <n v="2802788.1350000002"/>
    <n v="1821812.2877500001"/>
    <n v="980975.84725000011"/>
    <d v="2021-03-01T00:00:00"/>
    <n v="3"/>
    <s v="Mar"/>
    <n v="2021"/>
  </r>
  <r>
    <s v="Small Business"/>
    <x v="4"/>
    <s v="Realme 8"/>
    <s v="Low"/>
    <n v="185.9"/>
    <n v="8999.4"/>
    <n v="14999"/>
    <n v="2788314.1"/>
    <n v="139415.70500000002"/>
    <n v="2648898.395"/>
    <n v="1907206.8443999998"/>
    <n v="741691.55060000019"/>
    <d v="2021-08-01T00:00:00"/>
    <n v="8"/>
    <s v="Aug"/>
    <n v="2021"/>
  </r>
  <r>
    <s v="Shoping Mall"/>
    <x v="5"/>
    <s v="Realme 8"/>
    <s v="Low"/>
    <n v="285.10000000000002"/>
    <n v="8999.4"/>
    <n v="14999"/>
    <n v="4276214.9000000004"/>
    <n v="213810.74500000002"/>
    <n v="4062404.1550000003"/>
    <n v="3168675.2409000001"/>
    <n v="893728.91410000017"/>
    <d v="2020-10-01T00:00:00"/>
    <n v="10"/>
    <s v="Oct"/>
    <n v="2020"/>
  </r>
  <r>
    <s v="Small Business"/>
    <x v="6"/>
    <s v="Realme 8"/>
    <s v="Low"/>
    <n v="202.10000000000002"/>
    <n v="8999.4"/>
    <n v="14999"/>
    <n v="3031297.9000000004"/>
    <n v="151564.89500000002"/>
    <n v="2879733.0050000004"/>
    <n v="2073407.7636000002"/>
    <n v="806325.24140000017"/>
    <d v="2021-10-01T00:00:00"/>
    <n v="10"/>
    <s v="Oct"/>
    <n v="2021"/>
  </r>
  <r>
    <s v="Enterprise"/>
    <x v="5"/>
    <s v="Realme 8"/>
    <s v="Low"/>
    <n v="113.80000000000001"/>
    <n v="8999.4"/>
    <n v="14999"/>
    <n v="1706886.2000000002"/>
    <n v="85344.310000000012"/>
    <n v="1621541.8900000001"/>
    <n v="1264802.6742000002"/>
    <n v="356739.21579999989"/>
    <d v="2021-12-01T00:00:00"/>
    <n v="12"/>
    <s v="Dec"/>
    <n v="2021"/>
  </r>
  <r>
    <s v="Shoping Mall"/>
    <x v="7"/>
    <s v="Realme 8 Pro"/>
    <s v="Low"/>
    <n v="425.1"/>
    <n v="11999.4"/>
    <n v="19999"/>
    <n v="8501574.9000000004"/>
    <n v="425078.74500000005"/>
    <n v="8076496.1550000003"/>
    <n v="6299667.0009000003"/>
    <n v="1776829.1540999999"/>
    <d v="2021-01-01T00:00:00"/>
    <n v="1"/>
    <s v="Jan"/>
    <n v="2021"/>
  </r>
  <r>
    <s v="Enterprise"/>
    <x v="4"/>
    <s v="Realme 8 Pro"/>
    <s v="Low"/>
    <n v="79.5"/>
    <n v="11999.4"/>
    <n v="19999"/>
    <n v="1589920.5"/>
    <n v="79496.025000000009"/>
    <n v="1510424.4750000001"/>
    <n v="1178131.0905000002"/>
    <n v="332293.38449999993"/>
    <d v="2021-03-01T00:00:00"/>
    <n v="3"/>
    <s v="Mar"/>
    <n v="2021"/>
  </r>
  <r>
    <s v="Small Business"/>
    <x v="8"/>
    <s v="Realme 8 Pro"/>
    <s v="Low"/>
    <n v="141.45000000000002"/>
    <n v="11999.4"/>
    <n v="19999"/>
    <n v="2828858.5500000003"/>
    <n v="141442.92750000002"/>
    <n v="2687415.6225000001"/>
    <n v="1934939.2482"/>
    <n v="752476.37430000002"/>
    <d v="2021-04-01T00:00:00"/>
    <n v="4"/>
    <s v="Apr"/>
    <n v="2021"/>
  </r>
  <r>
    <s v="Small Business"/>
    <x v="9"/>
    <s v="Realme 8 Pro"/>
    <s v="Low"/>
    <n v="291.8"/>
    <n v="11999.4"/>
    <n v="19999"/>
    <n v="5835708.2000000002"/>
    <n v="291785.41000000003"/>
    <n v="5543922.79"/>
    <n v="3991624.4087999999"/>
    <n v="1552298.3812000002"/>
    <d v="2021-05-01T00:00:00"/>
    <n v="5"/>
    <s v="May"/>
    <n v="2021"/>
  </r>
  <r>
    <s v="Shoping Mall"/>
    <x v="10"/>
    <s v="Realme 8 Pro"/>
    <s v="Low"/>
    <n v="345"/>
    <n v="11999.4"/>
    <n v="19999"/>
    <n v="6899655"/>
    <n v="344982.75"/>
    <n v="6554672.25"/>
    <n v="5112644.3550000004"/>
    <n v="1442027.8949999996"/>
    <d v="2021-07-01T00:00:00"/>
    <n v="7"/>
    <s v="Jul"/>
    <n v="2021"/>
  </r>
  <r>
    <s v="Enterprise"/>
    <x v="2"/>
    <s v="Realme 8 Pro"/>
    <s v="Low"/>
    <n v="298.8"/>
    <n v="11999.4"/>
    <n v="19999"/>
    <n v="5975701.2000000002"/>
    <n v="298785.06"/>
    <n v="5676916.1400000006"/>
    <n v="4427994.5892000003"/>
    <n v="1248921.5508000003"/>
    <d v="2021-07-01T00:00:00"/>
    <n v="7"/>
    <s v="Jul"/>
    <n v="2021"/>
  </r>
  <r>
    <s v="Midmarket"/>
    <x v="11"/>
    <s v="Realme 8 Pro"/>
    <s v="Low"/>
    <n v="21.8"/>
    <n v="11999.4"/>
    <n v="19999"/>
    <n v="435978.2"/>
    <n v="21798.910000000003"/>
    <n v="414179.29000000004"/>
    <n v="269216.53850000002"/>
    <n v="144962.75150000001"/>
    <d v="2021-09-01T00:00:00"/>
    <n v="9"/>
    <s v="Sep"/>
    <n v="2021"/>
  </r>
  <r>
    <s v="Shoping Mall"/>
    <x v="9"/>
    <s v="Realme 8 Pro"/>
    <s v="Low"/>
    <n v="207.4"/>
    <n v="11999.4"/>
    <n v="19999"/>
    <n v="4147792.6"/>
    <n v="207389.63"/>
    <n v="3940402.97"/>
    <n v="3073514.3166000005"/>
    <n v="866888.65339999972"/>
    <d v="2021-09-01T00:00:00"/>
    <n v="9"/>
    <s v="Sep"/>
    <n v="2021"/>
  </r>
  <r>
    <s v="Shoping Mall"/>
    <x v="1"/>
    <s v="Realme 8 Pro"/>
    <s v="Low"/>
    <n v="105.60000000000001"/>
    <n v="11999.4"/>
    <n v="19999"/>
    <n v="2111894.4000000004"/>
    <n v="105594.72000000003"/>
    <n v="2006299.6800000004"/>
    <n v="1564913.7504000003"/>
    <n v="441385.92960000015"/>
    <d v="2021-09-01T00:00:00"/>
    <n v="9"/>
    <s v="Sep"/>
    <n v="2021"/>
  </r>
  <r>
    <s v="Midmarket"/>
    <x v="12"/>
    <s v="Realme 8 Pro"/>
    <s v="Low"/>
    <n v="67.100000000000009"/>
    <n v="11999.4"/>
    <n v="19999"/>
    <n v="1341932.9000000001"/>
    <n v="67096.645000000004"/>
    <n v="1274836.2550000001"/>
    <n v="828643.56575000007"/>
    <n v="446192.68925000005"/>
    <d v="2020-10-01T00:00:00"/>
    <n v="10"/>
    <s v="Oct"/>
    <n v="2020"/>
  </r>
  <r>
    <s v="Midmarket"/>
    <x v="0"/>
    <s v="Realme 8 Pro"/>
    <s v="Low"/>
    <n v="151.4"/>
    <n v="11999.4"/>
    <n v="19999"/>
    <n v="3027848.6"/>
    <n v="151392.43000000002"/>
    <n v="2876456.17"/>
    <n v="1869696.5105000001"/>
    <n v="1006759.6594999998"/>
    <d v="2020-10-01T00:00:00"/>
    <n v="10"/>
    <s v="Oct"/>
    <n v="2020"/>
  </r>
  <r>
    <s v="Shoping Mall"/>
    <x v="1"/>
    <s v="Realme 8 Pro"/>
    <s v="Low"/>
    <n v="27.400000000000002"/>
    <n v="11999.4"/>
    <n v="19999"/>
    <n v="547972.60000000009"/>
    <n v="27398.630000000005"/>
    <n v="520573.97000000009"/>
    <n v="406047.69660000008"/>
    <n v="114526.27340000001"/>
    <d v="2021-12-01T00:00:00"/>
    <n v="12"/>
    <s v="Dec"/>
    <n v="2021"/>
  </r>
  <r>
    <s v="Enterprise"/>
    <x v="2"/>
    <s v="Realme 8 Pro"/>
    <s v="Low"/>
    <n v="113.80000000000001"/>
    <n v="11999.4"/>
    <n v="19999"/>
    <n v="2275886.2000000002"/>
    <n v="113794.31000000001"/>
    <n v="2162091.89"/>
    <n v="1686431.6742000002"/>
    <n v="475660.21579999989"/>
    <d v="2021-12-01T00:00:00"/>
    <n v="12"/>
    <s v="Dec"/>
    <n v="2021"/>
  </r>
  <r>
    <s v="Channel Partners"/>
    <x v="3"/>
    <s v="Vivo V17 Pro"/>
    <s v="Low"/>
    <n v="146.5"/>
    <n v="19794"/>
    <n v="32990"/>
    <n v="4833035"/>
    <n v="241651.75"/>
    <n v="4591383.25"/>
    <n v="2754829.9499999997"/>
    <n v="1836553.3000000003"/>
    <d v="2021-03-01T00:00:00"/>
    <n v="3"/>
    <s v="Mar"/>
    <n v="2021"/>
  </r>
  <r>
    <s v="Shoping Mall"/>
    <x v="4"/>
    <s v="Vivo V17 Pro"/>
    <s v="Low"/>
    <n v="264.60000000000002"/>
    <n v="19794"/>
    <n v="32990"/>
    <n v="8729154"/>
    <n v="436457.7"/>
    <n v="8292696.2999999998"/>
    <n v="6468303.1140000001"/>
    <n v="1824393.1859999998"/>
    <d v="2020-09-01T00:00:00"/>
    <n v="9"/>
    <s v="Sep"/>
    <n v="2020"/>
  </r>
  <r>
    <s v="Shoping Mall"/>
    <x v="5"/>
    <s v="Vivo V17 Pro"/>
    <s v="Low"/>
    <n v="217.70000000000002"/>
    <n v="19794"/>
    <n v="32990"/>
    <n v="7181923.0000000009"/>
    <n v="359096.15000000008"/>
    <n v="6822826.8500000006"/>
    <n v="5321804.9430000009"/>
    <n v="1501021.9069999997"/>
    <d v="2021-10-01T00:00:00"/>
    <n v="10"/>
    <s v="Oct"/>
    <n v="2021"/>
  </r>
  <r>
    <s v="Channel Partners"/>
    <x v="6"/>
    <s v="Xiaomi Redmi K20 Pro 6GB"/>
    <s v="Low"/>
    <n v="86.600000000000009"/>
    <n v="13938"/>
    <n v="23230"/>
    <n v="2011718.0000000002"/>
    <n v="100585.90000000002"/>
    <n v="1911132.1"/>
    <n v="1146679.26"/>
    <n v="764452.84000000008"/>
    <d v="2021-05-01T00:00:00"/>
    <n v="5"/>
    <s v="May"/>
    <n v="2021"/>
  </r>
  <r>
    <s v="Shoping Mall"/>
    <x v="5"/>
    <s v="Xiaomi Redmi K20 Pro 6GB"/>
    <s v="Low"/>
    <n v="34.9"/>
    <n v="13938"/>
    <n v="23230"/>
    <n v="810727"/>
    <n v="40536.350000000006"/>
    <n v="770190.65"/>
    <n v="600748.70700000005"/>
    <n v="169441.94299999997"/>
    <d v="2020-09-01T00:00:00"/>
    <n v="9"/>
    <s v="Sep"/>
    <n v="2020"/>
  </r>
  <r>
    <s v="Shoping Mall"/>
    <x v="7"/>
    <s v="Xiaomi Redmi K20 Pro 6GB"/>
    <s v="Low"/>
    <n v="217.70000000000002"/>
    <n v="13938"/>
    <n v="23230"/>
    <n v="5057171"/>
    <n v="252858.55000000002"/>
    <n v="4804312.45"/>
    <n v="3747363.7110000001"/>
    <n v="1056948.7390000001"/>
    <d v="2021-10-01T00:00:00"/>
    <n v="10"/>
    <s v="Oct"/>
    <n v="2021"/>
  </r>
  <r>
    <s v="Midmarket"/>
    <x v="4"/>
    <s v="Xiaomi Redmi K20 Pro 6GB"/>
    <s v="Low"/>
    <n v="151.4"/>
    <n v="13938"/>
    <n v="23230"/>
    <n v="3517022"/>
    <n v="175851.1"/>
    <n v="3341170.9"/>
    <n v="2171761.085"/>
    <n v="1169409.8149999999"/>
    <d v="2020-10-01T00:00:00"/>
    <n v="10"/>
    <s v="Oct"/>
    <n v="2020"/>
  </r>
  <r>
    <s v="Shoping Mall"/>
    <x v="8"/>
    <s v="Samsung Galaxy F62"/>
    <s v="Low"/>
    <n v="186.5"/>
    <n v="11999.4"/>
    <n v="19999"/>
    <n v="3729813.5"/>
    <n v="186490.67500000002"/>
    <n v="3543322.8250000002"/>
    <n v="2763791.8035000004"/>
    <n v="779531.0214999998"/>
    <d v="2021-02-01T00:00:00"/>
    <n v="2"/>
    <s v="Feb"/>
    <n v="2021"/>
  </r>
  <r>
    <s v="Enterprise"/>
    <x v="9"/>
    <s v="Samsung Galaxy F62"/>
    <s v="Low"/>
    <n v="107.4"/>
    <n v="11999.4"/>
    <n v="19999"/>
    <n v="2147892.6"/>
    <n v="107394.63"/>
    <n v="2040497.9700000002"/>
    <n v="1591588.4166000001"/>
    <n v="448909.55340000009"/>
    <d v="2021-04-01T00:00:00"/>
    <n v="4"/>
    <s v="Apr"/>
    <n v="2021"/>
  </r>
  <r>
    <s v="Shoping Mall"/>
    <x v="10"/>
    <s v="Samsung Galaxy F62"/>
    <s v="Low"/>
    <n v="190.70000000000002"/>
    <n v="11999.4"/>
    <n v="19999"/>
    <n v="3813809.3000000003"/>
    <n v="190690.46500000003"/>
    <n v="3623118.8350000004"/>
    <n v="2826032.6913000005"/>
    <n v="797086.1436999999"/>
    <d v="2021-09-01T00:00:00"/>
    <n v="9"/>
    <s v="Sep"/>
    <n v="2021"/>
  </r>
  <r>
    <s v="Midmarket"/>
    <x v="2"/>
    <s v="Samsung Galaxy F62"/>
    <s v="Low"/>
    <n v="67.100000000000009"/>
    <n v="11999.4"/>
    <n v="19999"/>
    <n v="1341932.9000000001"/>
    <n v="67096.645000000004"/>
    <n v="1274836.2550000001"/>
    <n v="828643.56575000007"/>
    <n v="446192.68925000005"/>
    <d v="2020-10-01T00:00:00"/>
    <n v="10"/>
    <s v="Oct"/>
    <n v="2020"/>
  </r>
  <r>
    <s v="Shoping Mall"/>
    <x v="11"/>
    <s v="Samsung Galaxy F62"/>
    <s v="Low"/>
    <n v="177.8"/>
    <n v="11999.4"/>
    <n v="19999"/>
    <n v="3555822.2"/>
    <n v="177791.11000000002"/>
    <n v="3378031.0900000003"/>
    <n v="2634864.2502000001"/>
    <n v="743166.83980000019"/>
    <d v="2020-12-01T00:00:00"/>
    <n v="12"/>
    <s v="Dec"/>
    <n v="2020"/>
  </r>
  <r>
    <s v="Shoping Mall"/>
    <x v="9"/>
    <s v="Realme 8"/>
    <s v="Medium"/>
    <n v="115.9"/>
    <n v="8999.4"/>
    <n v="14999"/>
    <n v="1738384.1"/>
    <n v="173838.41000000003"/>
    <n v="1564545.69"/>
    <n v="1220345.6381999999"/>
    <n v="344200.05180000002"/>
    <d v="2020-10-01T00:00:00"/>
    <n v="10"/>
    <s v="Oct"/>
    <n v="2020"/>
  </r>
  <r>
    <s v="Shoping Mall"/>
    <x v="1"/>
    <s v="Realme 8 Pro"/>
    <s v="Medium"/>
    <n v="137.20000000000002"/>
    <n v="11999.4"/>
    <n v="19999"/>
    <n v="2743862.8000000003"/>
    <n v="274386.28000000003"/>
    <n v="2469476.5200000005"/>
    <n v="1926191.6856000004"/>
    <n v="543284.83440000005"/>
    <d v="2021-01-01T00:00:00"/>
    <n v="1"/>
    <s v="Jan"/>
    <n v="2021"/>
  </r>
  <r>
    <s v="Shoping Mall"/>
    <x v="12"/>
    <s v="Realme 8 Pro"/>
    <s v="Medium"/>
    <n v="234.9"/>
    <n v="11999.4"/>
    <n v="19999"/>
    <n v="4697765.1000000006"/>
    <n v="469776.51000000007"/>
    <n v="4227988.5900000008"/>
    <n v="3297831.1002000007"/>
    <n v="930157.4898000001"/>
    <d v="2020-09-01T00:00:00"/>
    <n v="9"/>
    <s v="Sep"/>
    <n v="2020"/>
  </r>
  <r>
    <s v="Shoping Mall"/>
    <x v="0"/>
    <s v="Realme 8 Pro"/>
    <s v="Medium"/>
    <n v="268.90000000000003"/>
    <n v="11999.4"/>
    <n v="19999"/>
    <n v="5377731.1000000006"/>
    <n v="537773.1100000001"/>
    <n v="4839957.99"/>
    <n v="3775167.2322000004"/>
    <n v="1064790.7577999998"/>
    <d v="2021-10-01T00:00:00"/>
    <n v="10"/>
    <s v="Oct"/>
    <n v="2021"/>
  </r>
  <r>
    <s v="Channel Partners"/>
    <x v="1"/>
    <s v="Realme 8 Pro"/>
    <s v="Medium"/>
    <n v="243.10000000000002"/>
    <n v="11999.4"/>
    <n v="19999"/>
    <n v="4861756.9000000004"/>
    <n v="486175.69000000006"/>
    <n v="4375581.21"/>
    <n v="2625348.7259999998"/>
    <n v="1750232.4840000002"/>
    <d v="2021-12-01T00:00:00"/>
    <n v="12"/>
    <s v="Dec"/>
    <n v="2021"/>
  </r>
  <r>
    <s v="Channel Partners"/>
    <x v="2"/>
    <s v="Vivo V17 Pro"/>
    <s v="Medium"/>
    <n v="243.10000000000002"/>
    <n v="19794"/>
    <n v="32990"/>
    <n v="8019869.0000000009"/>
    <n v="801986.90000000014"/>
    <n v="7217882.1000000006"/>
    <n v="4330729.26"/>
    <n v="2887152.8400000008"/>
    <d v="2021-12-01T00:00:00"/>
    <n v="12"/>
    <s v="Dec"/>
    <n v="2021"/>
  </r>
  <r>
    <s v="Shoping Mall"/>
    <x v="3"/>
    <s v="Xiaomi Redmi K20 Pro 6GB"/>
    <s v="Medium"/>
    <n v="268.90000000000003"/>
    <n v="13938"/>
    <n v="23230"/>
    <n v="6246547.0000000009"/>
    <n v="624654.70000000007"/>
    <n v="5621892.3000000007"/>
    <n v="4385075.9940000009"/>
    <n v="1236816.3059999999"/>
    <d v="2021-10-01T00:00:00"/>
    <n v="10"/>
    <s v="Oct"/>
    <n v="2021"/>
  </r>
  <r>
    <s v="Shoping Mall"/>
    <x v="4"/>
    <s v="Samsung Galaxy F62"/>
    <s v="Medium"/>
    <n v="168.3"/>
    <n v="11999.4"/>
    <n v="19999"/>
    <n v="3365831.7"/>
    <n v="336583.17000000004"/>
    <n v="3029248.5300000003"/>
    <n v="2362813.8534000004"/>
    <n v="666434.67659999989"/>
    <d v="2021-07-01T00:00:00"/>
    <n v="7"/>
    <s v="Jul"/>
    <n v="2021"/>
  </r>
  <r>
    <s v="Channel Partners"/>
    <x v="5"/>
    <s v="Samsung Galaxy F62"/>
    <s v="Medium"/>
    <n v="112.30000000000001"/>
    <n v="11999.4"/>
    <n v="19999"/>
    <n v="2245887.7000000002"/>
    <n v="224588.77000000002"/>
    <n v="2021298.9300000002"/>
    <n v="1212779.358"/>
    <n v="808519.57200000016"/>
    <d v="2021-08-01T00:00:00"/>
    <n v="8"/>
    <s v="Aug"/>
    <n v="2021"/>
  </r>
  <r>
    <s v="Shoping Mall"/>
    <x v="6"/>
    <s v="Samsung Galaxy F62"/>
    <s v="Medium"/>
    <n v="115.9"/>
    <n v="11999.4"/>
    <n v="19999"/>
    <n v="2317884.1"/>
    <n v="231788.41000000003"/>
    <n v="2086095.69"/>
    <n v="1627154.6381999999"/>
    <n v="458941.05180000002"/>
    <d v="2020-10-01T00:00:00"/>
    <n v="10"/>
    <s v="Oct"/>
    <n v="2020"/>
  </r>
  <r>
    <s v="Channel Partners"/>
    <x v="5"/>
    <s v="Xiaomi Redmi 9i 128GB"/>
    <s v="Medium"/>
    <n v="186.5"/>
    <n v="5579.4"/>
    <n v="9299"/>
    <n v="1734263.5"/>
    <n v="173426.35"/>
    <n v="1560837.15"/>
    <n v="936502.28999999992"/>
    <n v="624334.86"/>
    <d v="2021-02-01T00:00:00"/>
    <n v="2"/>
    <s v="Feb"/>
    <n v="2021"/>
  </r>
  <r>
    <s v="Channel Partners"/>
    <x v="7"/>
    <s v="Xiaomi Redmi 9i 128GB"/>
    <s v="Medium"/>
    <n v="111.60000000000001"/>
    <n v="5579.4"/>
    <n v="9299"/>
    <n v="1037768.4"/>
    <n v="103776.84000000001"/>
    <n v="933991.56"/>
    <n v="560394.93599999999"/>
    <n v="373596.62400000007"/>
    <d v="2021-02-01T00:00:00"/>
    <n v="2"/>
    <s v="Feb"/>
    <n v="2021"/>
  </r>
  <r>
    <s v="Shoping Mall"/>
    <x v="4"/>
    <s v="Xiaomi Redmi 9i 128GB"/>
    <s v="Medium"/>
    <n v="156.30000000000001"/>
    <n v="5579.4"/>
    <n v="9299"/>
    <n v="1453433.7000000002"/>
    <n v="145343.37000000002"/>
    <n v="1308090.33"/>
    <n v="1020310.4574000001"/>
    <n v="287779.8726"/>
    <d v="2021-05-01T00:00:00"/>
    <n v="5"/>
    <s v="May"/>
    <n v="2021"/>
  </r>
  <r>
    <s v="Small Business"/>
    <x v="8"/>
    <s v="Xiaomi Redmi 9i 128GB"/>
    <s v="Medium"/>
    <n v="99.100000000000009"/>
    <n v="5579.4"/>
    <n v="9299"/>
    <n v="921530.9"/>
    <n v="92153.090000000011"/>
    <n v="829377.81"/>
    <n v="597152.02320000005"/>
    <n v="232225.7868"/>
    <d v="2021-06-01T00:00:00"/>
    <n v="6"/>
    <s v="Jun"/>
    <n v="2021"/>
  </r>
  <r>
    <s v="Shoping Mall"/>
    <x v="9"/>
    <s v="Xiaomi Redmi 9i 128GB"/>
    <s v="Medium"/>
    <n v="101.60000000000001"/>
    <n v="5579.4"/>
    <n v="9299"/>
    <n v="944778.4"/>
    <n v="94477.840000000011"/>
    <n v="850300.56"/>
    <n v="663234.43680000002"/>
    <n v="187066.12320000003"/>
    <d v="2020-11-01T00:00:00"/>
    <n v="11"/>
    <s v="Nov"/>
    <n v="2020"/>
  </r>
  <r>
    <s v="Midmarket"/>
    <x v="10"/>
    <s v="Xiaomi Redmi 9i 128GB"/>
    <s v="Medium"/>
    <n v="279.10000000000002"/>
    <n v="5579.4"/>
    <n v="9299"/>
    <n v="2595350.9000000004"/>
    <n v="259535.09000000005"/>
    <n v="2335815.8100000005"/>
    <n v="1518280.2765000004"/>
    <n v="817535.53350000014"/>
    <d v="2021-11-01T00:00:00"/>
    <n v="11"/>
    <s v="Nov"/>
    <n v="2021"/>
  </r>
  <r>
    <s v="Shoping Mall"/>
    <x v="2"/>
    <s v="Xiaomi Redmi 9i 128GB"/>
    <s v="Medium"/>
    <n v="57"/>
    <n v="5579.4"/>
    <n v="9299"/>
    <n v="530043"/>
    <n v="53004.3"/>
    <n v="477038.7"/>
    <n v="372090.18600000005"/>
    <n v="104948.51399999997"/>
    <d v="2021-12-01T00:00:00"/>
    <n v="12"/>
    <s v="Dec"/>
    <n v="2021"/>
  </r>
  <r>
    <s v="Shoping Mall"/>
    <x v="11"/>
    <s v="Xiaomi Redmi 9i 128GB"/>
    <s v="Medium"/>
    <n v="248.70000000000002"/>
    <n v="5579.4"/>
    <n v="9299"/>
    <n v="2312661.3000000003"/>
    <n v="231266.13000000003"/>
    <n v="2081395.1700000002"/>
    <n v="1623488.2326000002"/>
    <n v="457906.93739999994"/>
    <d v="2021-12-01T00:00:00"/>
    <n v="12"/>
    <s v="Dec"/>
    <n v="2021"/>
  </r>
  <r>
    <s v="Shoping Mall"/>
    <x v="9"/>
    <s v="Realme 8"/>
    <s v="Medium"/>
    <n v="138.45000000000002"/>
    <n v="8999.4"/>
    <n v="14999"/>
    <n v="2076611.5500000003"/>
    <n v="207661.15500000003"/>
    <n v="1868950.3950000003"/>
    <n v="1457781.3081000003"/>
    <n v="411169.08689999999"/>
    <d v="2021-01-01T00:00:00"/>
    <n v="1"/>
    <s v="Jan"/>
    <n v="2021"/>
  </r>
  <r>
    <s v="Enterprise"/>
    <x v="1"/>
    <s v="Realme 8"/>
    <s v="Medium"/>
    <n v="362.70000000000005"/>
    <n v="8999.4"/>
    <n v="14999"/>
    <n v="5440137.3000000007"/>
    <n v="544013.7300000001"/>
    <n v="4896123.57"/>
    <n v="3818976.3846000005"/>
    <n v="1077147.1853999998"/>
    <d v="2021-07-01T00:00:00"/>
    <n v="7"/>
    <s v="Jul"/>
    <n v="2021"/>
  </r>
  <r>
    <s v="Shoping Mall"/>
    <x v="12"/>
    <s v="Realme 8"/>
    <s v="Medium"/>
    <n v="72"/>
    <n v="8999.4"/>
    <n v="14999"/>
    <n v="1079928"/>
    <n v="107992.8"/>
    <n v="971935.2"/>
    <n v="758109.45600000001"/>
    <n v="213825.74399999995"/>
    <d v="2020-09-01T00:00:00"/>
    <n v="9"/>
    <s v="Sep"/>
    <n v="2020"/>
  </r>
  <r>
    <s v="Channel Partners"/>
    <x v="0"/>
    <s v="Realme 8"/>
    <s v="Medium"/>
    <n v="234.20000000000002"/>
    <n v="8999.4"/>
    <n v="14999"/>
    <n v="3512765.8000000003"/>
    <n v="351276.58000000007"/>
    <n v="3161489.22"/>
    <n v="1896893.5320000001"/>
    <n v="1264595.6880000001"/>
    <d v="2021-11-01T00:00:00"/>
    <n v="11"/>
    <s v="Nov"/>
    <n v="2021"/>
  </r>
  <r>
    <s v="Small Business"/>
    <x v="1"/>
    <s v="Realme 8"/>
    <s v="Medium"/>
    <n v="110"/>
    <n v="8999.4"/>
    <n v="14999"/>
    <n v="1649890"/>
    <n v="164989"/>
    <n v="1484901"/>
    <n v="1069128.72"/>
    <n v="415772.28"/>
    <d v="2020-12-01T00:00:00"/>
    <n v="12"/>
    <s v="Dec"/>
    <n v="2020"/>
  </r>
  <r>
    <s v="Shoping Mall"/>
    <x v="2"/>
    <s v="Realme 8 Pro"/>
    <s v="Medium"/>
    <n v="130.30000000000001"/>
    <n v="11999.4"/>
    <n v="19999"/>
    <n v="2605869.7000000002"/>
    <n v="260586.97000000003"/>
    <n v="2345282.73"/>
    <n v="1829320.5294000001"/>
    <n v="515962.20059999987"/>
    <d v="2021-02-01T00:00:00"/>
    <n v="2"/>
    <s v="Feb"/>
    <n v="2021"/>
  </r>
  <r>
    <s v="Enterprise"/>
    <x v="3"/>
    <s v="Realme 8 Pro"/>
    <s v="Medium"/>
    <n v="299.2"/>
    <n v="11999.4"/>
    <n v="19999"/>
    <n v="5983700.7999999998"/>
    <n v="598370.07999999996"/>
    <n v="5385330.7199999997"/>
    <n v="4200557.9616"/>
    <n v="1184772.7583999997"/>
    <d v="2021-03-01T00:00:00"/>
    <n v="3"/>
    <s v="Mar"/>
    <n v="2021"/>
  </r>
  <r>
    <s v="Enterprise"/>
    <x v="4"/>
    <s v="Realme 8 Pro"/>
    <s v="Medium"/>
    <n v="238.5"/>
    <n v="11999.4"/>
    <n v="19999"/>
    <n v="4769761.5"/>
    <n v="476976.15"/>
    <n v="4292785.3499999996"/>
    <n v="3348372.5729999999"/>
    <n v="944412.77699999977"/>
    <d v="2021-03-01T00:00:00"/>
    <n v="3"/>
    <s v="Mar"/>
    <n v="2021"/>
  </r>
  <r>
    <s v="Small Business"/>
    <x v="5"/>
    <s v="Realme 8 Pro"/>
    <s v="Medium"/>
    <n v="160.70000000000002"/>
    <n v="11999.4"/>
    <n v="19999"/>
    <n v="3213839.3000000003"/>
    <n v="321383.93000000005"/>
    <n v="2892455.37"/>
    <n v="2082567.8663999999"/>
    <n v="809887.50360000017"/>
    <d v="2021-04-01T00:00:00"/>
    <n v="4"/>
    <s v="Apr"/>
    <n v="2021"/>
  </r>
  <r>
    <s v="Shoping Mall"/>
    <x v="6"/>
    <s v="Realme 8 Pro"/>
    <s v="Medium"/>
    <n v="232.70000000000002"/>
    <n v="11999.4"/>
    <n v="19999"/>
    <n v="4653767.3000000007"/>
    <n v="465376.7300000001"/>
    <n v="4188390.5700000008"/>
    <n v="3266944.6446000007"/>
    <n v="921445.92540000007"/>
    <d v="2021-05-01T00:00:00"/>
    <n v="5"/>
    <s v="May"/>
    <n v="2021"/>
  </r>
  <r>
    <s v="Small Business"/>
    <x v="5"/>
    <s v="Realme 8 Pro"/>
    <s v="Medium"/>
    <n v="99.100000000000009"/>
    <n v="11999.4"/>
    <n v="19999"/>
    <n v="1981900.9000000001"/>
    <n v="198190.09000000003"/>
    <n v="1783710.81"/>
    <n v="1284271.7831999999"/>
    <n v="499439.02680000011"/>
    <d v="2021-06-01T00:00:00"/>
    <n v="6"/>
    <s v="Jun"/>
    <n v="2021"/>
  </r>
  <r>
    <s v="Shoping Mall"/>
    <x v="7"/>
    <s v="Realme 8 Pro"/>
    <s v="Medium"/>
    <n v="60.2"/>
    <n v="11999.4"/>
    <n v="19999"/>
    <n v="1203939.8"/>
    <n v="120393.98000000001"/>
    <n v="1083545.82"/>
    <n v="845165.73960000009"/>
    <n v="238380.08039999998"/>
    <d v="2021-06-01T00:00:00"/>
    <n v="6"/>
    <s v="Jun"/>
    <n v="2021"/>
  </r>
  <r>
    <s v="Midmarket"/>
    <x v="4"/>
    <s v="Realme 8 Pro"/>
    <s v="Medium"/>
    <n v="262"/>
    <n v="11999.4"/>
    <n v="19999"/>
    <n v="5239738"/>
    <n v="523973.80000000005"/>
    <n v="4715764.2"/>
    <n v="3065246.7300000004"/>
    <n v="1650517.4699999997"/>
    <d v="2021-09-01T00:00:00"/>
    <n v="9"/>
    <s v="Sep"/>
    <n v="2021"/>
  </r>
  <r>
    <s v="Shoping Mall"/>
    <x v="8"/>
    <s v="Realme 8 Pro"/>
    <s v="Medium"/>
    <n v="122.80000000000001"/>
    <n v="11999.4"/>
    <n v="19999"/>
    <n v="2455877.2000000002"/>
    <n v="245587.72000000003"/>
    <n v="2210289.48"/>
    <n v="1724025.7944"/>
    <n v="486263.68559999997"/>
    <d v="2020-10-01T00:00:00"/>
    <n v="10"/>
    <s v="Oct"/>
    <n v="2020"/>
  </r>
  <r>
    <s v="Shoping Mall"/>
    <x v="9"/>
    <s v="Realme 8 Pro"/>
    <s v="Medium"/>
    <n v="138.9"/>
    <n v="11999.4"/>
    <n v="19999"/>
    <n v="2777861.1"/>
    <n v="277786.11000000004"/>
    <n v="2500074.9900000002"/>
    <n v="1950058.4922000002"/>
    <n v="550016.49780000001"/>
    <d v="2020-10-01T00:00:00"/>
    <n v="10"/>
    <s v="Oct"/>
    <n v="2020"/>
  </r>
  <r>
    <s v="Enterprise"/>
    <x v="10"/>
    <s v="Realme 8 Pro"/>
    <s v="Medium"/>
    <n v="86.100000000000009"/>
    <n v="11999.4"/>
    <n v="19999"/>
    <n v="1721913.9000000001"/>
    <n v="172191.39"/>
    <n v="1549722.5100000002"/>
    <n v="1208783.5578000003"/>
    <n v="340938.95219999994"/>
    <d v="2021-10-01T00:00:00"/>
    <n v="10"/>
    <s v="Oct"/>
    <n v="2021"/>
  </r>
  <r>
    <s v="Enterprise"/>
    <x v="2"/>
    <s v="Realme 8 Pro"/>
    <s v="Medium"/>
    <n v="70.400000000000006"/>
    <n v="11999.4"/>
    <n v="19999"/>
    <n v="1407929.6"/>
    <n v="140792.96000000002"/>
    <n v="1267136.6400000001"/>
    <n v="988366.57920000015"/>
    <n v="278770.06079999998"/>
    <d v="2020-10-01T00:00:00"/>
    <n v="10"/>
    <s v="Oct"/>
    <n v="2020"/>
  </r>
  <r>
    <s v="Shoping Mall"/>
    <x v="11"/>
    <s v="Realme 8 Pro"/>
    <s v="Medium"/>
    <n v="180.20000000000002"/>
    <n v="11999.4"/>
    <n v="19999"/>
    <n v="3603819.8000000003"/>
    <n v="360381.98000000004"/>
    <n v="3243437.8200000003"/>
    <n v="2529881.4996000002"/>
    <n v="713556.32040000008"/>
    <d v="2020-12-01T00:00:00"/>
    <n v="12"/>
    <s v="Dec"/>
    <n v="2020"/>
  </r>
  <r>
    <s v="Shoping Mall"/>
    <x v="9"/>
    <s v="Realme 8 Pro"/>
    <s v="Medium"/>
    <n v="266.3"/>
    <n v="11999.4"/>
    <n v="19999"/>
    <n v="5325733.7"/>
    <n v="532573.37"/>
    <n v="4793160.33"/>
    <n v="3738665.0574000003"/>
    <n v="1054495.2725999998"/>
    <d v="2021-12-01T00:00:00"/>
    <n v="12"/>
    <s v="Dec"/>
    <n v="2021"/>
  </r>
  <r>
    <s v="Shoping Mall"/>
    <x v="1"/>
    <s v="Realme 8 Pro"/>
    <s v="Medium"/>
    <n v="213.60000000000002"/>
    <n v="11999.4"/>
    <n v="19999"/>
    <n v="4271786.4000000004"/>
    <n v="427178.64000000007"/>
    <n v="3844607.7600000002"/>
    <n v="2998794.0528000002"/>
    <n v="845813.70720000006"/>
    <d v="2020-12-01T00:00:00"/>
    <n v="12"/>
    <s v="Dec"/>
    <n v="2020"/>
  </r>
  <r>
    <s v="Midmarket"/>
    <x v="12"/>
    <s v="Realme 8 Pro"/>
    <s v="Medium"/>
    <n v="211.60000000000002"/>
    <n v="11999.4"/>
    <n v="19999"/>
    <n v="4231788.4000000004"/>
    <n v="423178.84000000008"/>
    <n v="3808609.5600000005"/>
    <n v="2475596.2140000006"/>
    <n v="1333013.3459999999"/>
    <d v="2020-12-01T00:00:00"/>
    <n v="12"/>
    <s v="Dec"/>
    <n v="2020"/>
  </r>
  <r>
    <s v="Midmarket"/>
    <x v="0"/>
    <s v="Vivo V17 Pro"/>
    <s v="Medium"/>
    <n v="55.5"/>
    <n v="19794"/>
    <n v="32990"/>
    <n v="1830945"/>
    <n v="183094.5"/>
    <n v="1647850.5"/>
    <n v="1071102.825"/>
    <n v="576747.67500000005"/>
    <d v="2021-01-01T00:00:00"/>
    <n v="1"/>
    <s v="Jan"/>
    <n v="2021"/>
  </r>
  <r>
    <s v="Midmarket"/>
    <x v="1"/>
    <s v="Vivo V17 Pro"/>
    <s v="Medium"/>
    <n v="286.10000000000002"/>
    <n v="19794"/>
    <n v="32990"/>
    <n v="9438439"/>
    <n v="943843.9"/>
    <n v="8494595.0999999996"/>
    <n v="5521486.8150000004"/>
    <n v="2973108.2849999992"/>
    <d v="2021-01-01T00:00:00"/>
    <n v="1"/>
    <s v="Jan"/>
    <n v="2021"/>
  </r>
  <r>
    <s v="Enterprise"/>
    <x v="2"/>
    <s v="Vivo V17 Pro"/>
    <s v="Medium"/>
    <n v="80.7"/>
    <n v="19794"/>
    <n v="32990"/>
    <n v="2662293"/>
    <n v="266229.3"/>
    <n v="2396063.7000000002"/>
    <n v="1868929.6860000002"/>
    <n v="527134.01399999997"/>
    <d v="2021-02-01T00:00:00"/>
    <n v="2"/>
    <s v="Feb"/>
    <n v="2021"/>
  </r>
  <r>
    <s v="Shoping Mall"/>
    <x v="3"/>
    <s v="Vivo V17 Pro"/>
    <s v="Medium"/>
    <n v="60.2"/>
    <n v="19794"/>
    <n v="32990"/>
    <n v="1985998"/>
    <n v="198599.80000000002"/>
    <n v="1787398.2"/>
    <n v="1394170.5959999999"/>
    <n v="393227.60400000005"/>
    <d v="2021-06-01T00:00:00"/>
    <n v="6"/>
    <s v="Jun"/>
    <n v="2021"/>
  </r>
  <r>
    <s v="Shoping Mall"/>
    <x v="4"/>
    <s v="Vivo V17 Pro"/>
    <s v="Medium"/>
    <n v="283.2"/>
    <n v="19794"/>
    <n v="32990"/>
    <n v="9342768"/>
    <n v="934276.8"/>
    <n v="8408491.1999999993"/>
    <n v="6558623.1359999999"/>
    <n v="1849868.0639999993"/>
    <d v="2021-08-01T00:00:00"/>
    <n v="8"/>
    <s v="Aug"/>
    <n v="2021"/>
  </r>
  <r>
    <s v="Shoping Mall"/>
    <x v="5"/>
    <s v="Vivo V17 Pro"/>
    <s v="Medium"/>
    <n v="157.9"/>
    <n v="19794"/>
    <n v="32990"/>
    <n v="5209121"/>
    <n v="520912.10000000003"/>
    <n v="4688208.9000000004"/>
    <n v="3656802.9420000003"/>
    <n v="1031405.9580000001"/>
    <d v="2021-08-01T00:00:00"/>
    <n v="8"/>
    <s v="Aug"/>
    <n v="2021"/>
  </r>
  <r>
    <s v="Enterprise"/>
    <x v="6"/>
    <s v="Vivo V17 Pro"/>
    <s v="Medium"/>
    <n v="86.100000000000009"/>
    <n v="19794"/>
    <n v="32990"/>
    <n v="2840439.0000000005"/>
    <n v="284043.90000000008"/>
    <n v="2556395.1000000006"/>
    <n v="1993988.1780000005"/>
    <n v="562406.92200000002"/>
    <d v="2021-10-01T00:00:00"/>
    <n v="10"/>
    <s v="Oct"/>
    <n v="2021"/>
  </r>
  <r>
    <s v="Enterprise"/>
    <x v="13"/>
    <s v="Vivo V17 Pro"/>
    <s v="Medium"/>
    <n v="70.400000000000006"/>
    <n v="19794"/>
    <n v="32990"/>
    <n v="2322496"/>
    <n v="232249.60000000001"/>
    <n v="2090246.4"/>
    <n v="1630392.192"/>
    <n v="459854.20799999987"/>
    <d v="2020-10-01T00:00:00"/>
    <n v="10"/>
    <s v="Oct"/>
    <n v="2020"/>
  </r>
  <r>
    <s v="Shoping Mall"/>
    <x v="7"/>
    <s v="Vivo V17 Pro"/>
    <s v="Medium"/>
    <n v="103.30000000000001"/>
    <n v="19794"/>
    <n v="32990"/>
    <n v="3407867.0000000005"/>
    <n v="340786.70000000007"/>
    <n v="3067080.3000000003"/>
    <n v="2392322.6340000001"/>
    <n v="674757.6660000002"/>
    <d v="2020-12-01T00:00:00"/>
    <n v="12"/>
    <s v="Dec"/>
    <n v="2020"/>
  </r>
  <r>
    <s v="Small Business"/>
    <x v="4"/>
    <s v="Vivo V17 Pro"/>
    <s v="Medium"/>
    <n v="125"/>
    <n v="19794"/>
    <n v="32990"/>
    <n v="4123750"/>
    <n v="412375"/>
    <n v="3711375"/>
    <n v="2672190"/>
    <n v="1039185"/>
    <d v="2021-12-01T00:00:00"/>
    <n v="12"/>
    <s v="Dec"/>
    <n v="2021"/>
  </r>
  <r>
    <s v="Shoping Mall"/>
    <x v="8"/>
    <s v="Xiaomi Redmi K20 Pro 6GB"/>
    <s v="Medium"/>
    <n v="138.9"/>
    <n v="13938"/>
    <n v="23230"/>
    <n v="3226647"/>
    <n v="322664.7"/>
    <n v="2903982.3"/>
    <n v="2265106.1940000001"/>
    <n v="638876.10599999968"/>
    <d v="2020-10-01T00:00:00"/>
    <n v="10"/>
    <s v="Oct"/>
    <n v="2020"/>
  </r>
  <r>
    <s v="Shoping Mall"/>
    <x v="9"/>
    <s v="Xiaomi Redmi K20 Pro 6GB"/>
    <s v="Medium"/>
    <n v="126.5"/>
    <n v="13938"/>
    <n v="23230"/>
    <n v="2938595"/>
    <n v="293859.5"/>
    <n v="2644735.5"/>
    <n v="2062893.6900000002"/>
    <n v="581841.80999999982"/>
    <d v="2020-11-01T00:00:00"/>
    <n v="11"/>
    <s v="Nov"/>
    <n v="2020"/>
  </r>
  <r>
    <s v="Shoping Mall"/>
    <x v="10"/>
    <s v="Xiaomi Redmi K20 Pro 6GB"/>
    <s v="Medium"/>
    <n v="229.70000000000002"/>
    <n v="13938"/>
    <n v="23230"/>
    <n v="5335931"/>
    <n v="533593.1"/>
    <n v="4802337.9000000004"/>
    <n v="3745823.5620000004"/>
    <n v="1056514.338"/>
    <d v="2020-11-01T00:00:00"/>
    <n v="11"/>
    <s v="Nov"/>
    <n v="2020"/>
  </r>
  <r>
    <s v="Shoping Mall"/>
    <x v="2"/>
    <s v="Xiaomi Redmi K20 Pro 6GB"/>
    <s v="Medium"/>
    <n v="266.3"/>
    <n v="13938"/>
    <n v="23230"/>
    <n v="6186149"/>
    <n v="618614.9"/>
    <n v="5567534.0999999996"/>
    <n v="4342676.5980000002"/>
    <n v="1224857.5019999994"/>
    <d v="2021-12-01T00:00:00"/>
    <n v="12"/>
    <s v="Dec"/>
    <n v="2021"/>
  </r>
  <r>
    <s v="Shoping Mall"/>
    <x v="11"/>
    <s v="Xiaomi Redmi K20 Pro 6GB"/>
    <s v="Medium"/>
    <n v="57"/>
    <n v="13938"/>
    <n v="23230"/>
    <n v="1324110"/>
    <n v="132411"/>
    <n v="1191699"/>
    <n v="929525.22000000009"/>
    <n v="262173.77999999991"/>
    <d v="2021-12-01T00:00:00"/>
    <n v="12"/>
    <s v="Dec"/>
    <n v="2021"/>
  </r>
  <r>
    <s v="Shoping Mall"/>
    <x v="9"/>
    <s v="Xiaomi Redmi K20 Pro 6GB"/>
    <s v="Medium"/>
    <n v="248.70000000000002"/>
    <n v="13938"/>
    <n v="23230"/>
    <n v="5777301"/>
    <n v="577730.1"/>
    <n v="5199570.9000000004"/>
    <n v="4055665.3020000006"/>
    <n v="1143905.5979999998"/>
    <d v="2021-12-01T00:00:00"/>
    <n v="12"/>
    <s v="Dec"/>
    <n v="2021"/>
  </r>
  <r>
    <s v="Shoping Mall"/>
    <x v="1"/>
    <s v="Samsung Galaxy F62"/>
    <s v="Medium"/>
    <n v="135"/>
    <n v="11999.4"/>
    <n v="19999"/>
    <n v="2699865"/>
    <n v="269986.5"/>
    <n v="2429878.5"/>
    <n v="1895305.23"/>
    <n v="534573.27"/>
    <d v="2021-02-01T00:00:00"/>
    <n v="2"/>
    <s v="Feb"/>
    <n v="2021"/>
  </r>
  <r>
    <s v="Shoping Mall"/>
    <x v="12"/>
    <s v="Samsung Galaxy F62"/>
    <s v="Medium"/>
    <n v="55.2"/>
    <n v="11999.4"/>
    <n v="19999"/>
    <n v="1103944.8"/>
    <n v="110394.48000000001"/>
    <n v="993550.32000000007"/>
    <n v="774969.2496000001"/>
    <n v="218581.07039999997"/>
    <d v="2021-08-01T00:00:00"/>
    <n v="8"/>
    <s v="Aug"/>
    <n v="2021"/>
  </r>
  <r>
    <s v="Shoping Mall"/>
    <x v="0"/>
    <s v="Samsung Galaxy F62"/>
    <s v="Medium"/>
    <n v="122.80000000000001"/>
    <n v="11999.4"/>
    <n v="19999"/>
    <n v="2455877.2000000002"/>
    <n v="245587.72000000003"/>
    <n v="2210289.48"/>
    <n v="1724025.7944"/>
    <n v="486263.68559999997"/>
    <d v="2020-10-01T00:00:00"/>
    <n v="10"/>
    <s v="Oct"/>
    <n v="2020"/>
  </r>
  <r>
    <s v="Small Business"/>
    <x v="1"/>
    <s v="Samsung Galaxy F62"/>
    <s v="Medium"/>
    <n v="125"/>
    <n v="11999.4"/>
    <n v="19999"/>
    <n v="2499875"/>
    <n v="249987.5"/>
    <n v="2249887.5"/>
    <n v="1619919"/>
    <n v="629968.5"/>
    <d v="2021-12-01T00:00:00"/>
    <n v="12"/>
    <s v="Dec"/>
    <n v="2021"/>
  </r>
  <r>
    <s v="Midmarket"/>
    <x v="2"/>
    <s v="Realme 8 Pro"/>
    <s v="Medium"/>
    <n v="380.1"/>
    <n v="11999.4"/>
    <n v="19999"/>
    <n v="7601619.9000000004"/>
    <n v="760161.99000000011"/>
    <n v="6841457.9100000001"/>
    <n v="4446947.6414999999"/>
    <n v="2394510.2685000002"/>
    <d v="2021-04-01T00:00:00"/>
    <n v="4"/>
    <s v="Apr"/>
    <n v="2021"/>
  </r>
  <r>
    <s v="Shoping Mall"/>
    <x v="3"/>
    <s v="Xiaomi Redmi 9i 128GB"/>
    <s v="Medium"/>
    <n v="111.75"/>
    <n v="5579.4"/>
    <n v="9299"/>
    <n v="1039163.25"/>
    <n v="103916.32500000001"/>
    <n v="935246.92500000005"/>
    <n v="729492.60150000011"/>
    <n v="205754.32349999994"/>
    <d v="2021-01-01T00:00:00"/>
    <n v="1"/>
    <s v="Jan"/>
    <n v="2021"/>
  </r>
  <r>
    <s v="Midmarket"/>
    <x v="4"/>
    <s v="Xiaomi Redmi 9i 128GB"/>
    <s v="Medium"/>
    <n v="284.40000000000003"/>
    <n v="5579.4"/>
    <n v="9299"/>
    <n v="2644635.6"/>
    <n v="264463.56"/>
    <n v="2380172.04"/>
    <n v="1547111.8260000001"/>
    <n v="833060.21399999992"/>
    <d v="2021-06-01T00:00:00"/>
    <n v="6"/>
    <s v="Jun"/>
    <n v="2021"/>
  </r>
  <r>
    <s v="Channel Partners"/>
    <x v="5"/>
    <s v="Xiaomi Redmi 9i 128GB"/>
    <s v="Medium"/>
    <n v="56.2"/>
    <n v="5579.4"/>
    <n v="9299"/>
    <n v="522603.80000000005"/>
    <n v="52260.380000000005"/>
    <n v="470343.42000000004"/>
    <n v="282206.05200000003"/>
    <n v="188137.36800000002"/>
    <d v="2021-09-01T00:00:00"/>
    <n v="9"/>
    <s v="Sep"/>
    <n v="2021"/>
  </r>
  <r>
    <s v="Channel Partners"/>
    <x v="6"/>
    <s v="Xiaomi Redmi 9i 128GB"/>
    <s v="Medium"/>
    <n v="229.9"/>
    <n v="5579.4"/>
    <n v="9299"/>
    <n v="2137840.1"/>
    <n v="213784.01"/>
    <n v="1924056.09"/>
    <n v="1154433.6540000001"/>
    <n v="769622.43599999999"/>
    <d v="2020-10-01T00:00:00"/>
    <n v="10"/>
    <s v="Oct"/>
    <n v="2020"/>
  </r>
  <r>
    <s v="Midmarket"/>
    <x v="13"/>
    <s v="Xiaomi Redmi 9i 128GB"/>
    <s v="Medium"/>
    <n v="203"/>
    <n v="5579.4"/>
    <n v="9299"/>
    <n v="1887697"/>
    <n v="188769.7"/>
    <n v="1698927.3"/>
    <n v="1104302.7450000001"/>
    <n v="594624.55499999993"/>
    <d v="2021-11-01T00:00:00"/>
    <n v="11"/>
    <s v="Nov"/>
    <n v="2021"/>
  </r>
  <r>
    <s v="Shoping Mall"/>
    <x v="7"/>
    <s v="Xiaomi Redmi 9i 128GB"/>
    <s v="Medium"/>
    <n v="26.3"/>
    <n v="5579.4"/>
    <n v="9299"/>
    <n v="244563.7"/>
    <n v="24456.370000000003"/>
    <n v="220107.33000000002"/>
    <n v="171683.71740000002"/>
    <n v="48423.612599999993"/>
    <d v="2020-11-01T00:00:00"/>
    <n v="11"/>
    <s v="Nov"/>
    <n v="2020"/>
  </r>
  <r>
    <s v="Enterprise"/>
    <x v="4"/>
    <s v="Xiaomi Redmi 9i 128GB"/>
    <s v="Medium"/>
    <n v="88.7"/>
    <n v="5579.4"/>
    <n v="9299"/>
    <n v="824821.3"/>
    <n v="82482.13"/>
    <n v="742339.17"/>
    <n v="579024.55260000005"/>
    <n v="163314.61739999999"/>
    <d v="2020-12-01T00:00:00"/>
    <n v="12"/>
    <s v="Dec"/>
    <n v="2020"/>
  </r>
  <r>
    <s v="Shoping Mall"/>
    <x v="8"/>
    <s v="Realme 8"/>
    <s v="Medium"/>
    <n v="98"/>
    <n v="8999.4"/>
    <n v="14999"/>
    <n v="1469902"/>
    <n v="146990.20000000001"/>
    <n v="1322911.8"/>
    <n v="1031871.204"/>
    <n v="291040.59600000002"/>
    <d v="2021-04-01T00:00:00"/>
    <n v="4"/>
    <s v="Apr"/>
    <n v="2021"/>
  </r>
  <r>
    <s v="Shoping Mall"/>
    <x v="9"/>
    <s v="Realme 8"/>
    <s v="Medium"/>
    <n v="146"/>
    <n v="8999.4"/>
    <n v="14999"/>
    <n v="2189854"/>
    <n v="218985.40000000002"/>
    <n v="1970868.6"/>
    <n v="1537277.5080000001"/>
    <n v="433591.09199999995"/>
    <d v="2021-05-01T00:00:00"/>
    <n v="5"/>
    <s v="May"/>
    <n v="2021"/>
  </r>
  <r>
    <s v="Shoping Mall"/>
    <x v="10"/>
    <s v="Realme 8"/>
    <s v="Medium"/>
    <n v="140.30000000000001"/>
    <n v="8999.4"/>
    <n v="14999"/>
    <n v="2104359.7000000002"/>
    <n v="210435.97000000003"/>
    <n v="1893923.7300000002"/>
    <n v="1477260.5094000003"/>
    <n v="416663.22059999988"/>
    <d v="2020-10-01T00:00:00"/>
    <n v="10"/>
    <s v="Oct"/>
    <n v="2020"/>
  </r>
  <r>
    <s v="Channel Partners"/>
    <x v="2"/>
    <s v="Realme 8"/>
    <s v="Medium"/>
    <n v="272.3"/>
    <n v="8999.4"/>
    <n v="14999"/>
    <n v="4084227.7"/>
    <n v="408422.77"/>
    <n v="3675804.93"/>
    <n v="2205482.9580000001"/>
    <n v="1470321.9720000001"/>
    <d v="2021-11-01T00:00:00"/>
    <n v="11"/>
    <s v="Nov"/>
    <n v="2021"/>
  </r>
  <r>
    <s v="Shoping Mall"/>
    <x v="11"/>
    <s v="Realme 8 Pro"/>
    <s v="Medium"/>
    <n v="149.6"/>
    <n v="11999.4"/>
    <n v="19999"/>
    <n v="2991850.4"/>
    <n v="299185.03999999998"/>
    <n v="2692665.36"/>
    <n v="2100278.9808"/>
    <n v="592386.37919999985"/>
    <d v="2021-06-01T00:00:00"/>
    <n v="6"/>
    <s v="Jun"/>
    <n v="2021"/>
  </r>
  <r>
    <s v="Channel Partners"/>
    <x v="9"/>
    <s v="Realme 8 Pro"/>
    <s v="Medium"/>
    <n v="229.9"/>
    <n v="11999.4"/>
    <n v="19999"/>
    <n v="4597770.1000000006"/>
    <n v="459777.01000000007"/>
    <n v="4137993.0900000003"/>
    <n v="2482795.8540000003"/>
    <n v="1655197.236"/>
    <d v="2020-10-01T00:00:00"/>
    <n v="10"/>
    <s v="Oct"/>
    <n v="2020"/>
  </r>
  <r>
    <s v="Shoping Mall"/>
    <x v="1"/>
    <s v="Realme 8 Pro"/>
    <s v="Medium"/>
    <n v="72.7"/>
    <n v="11999.4"/>
    <n v="19999"/>
    <n v="1453927.3"/>
    <n v="145392.73000000001"/>
    <n v="1308534.57"/>
    <n v="1020656.9646000001"/>
    <n v="287877.6054"/>
    <d v="2020-10-01T00:00:00"/>
    <n v="10"/>
    <s v="Oct"/>
    <n v="2020"/>
  </r>
  <r>
    <s v="Enterprise"/>
    <x v="12"/>
    <s v="Vivo V17 Pro"/>
    <s v="Medium"/>
    <n v="95.2"/>
    <n v="19794"/>
    <n v="32990"/>
    <n v="3140648"/>
    <n v="314064.8"/>
    <n v="2826583.2"/>
    <n v="2204734.8960000002"/>
    <n v="621848.304"/>
    <d v="2021-02-01T00:00:00"/>
    <n v="2"/>
    <s v="Feb"/>
    <n v="2021"/>
  </r>
  <r>
    <s v="Enterprise"/>
    <x v="0"/>
    <s v="Vivo V17 Pro"/>
    <s v="Medium"/>
    <n v="275.5"/>
    <n v="19794"/>
    <n v="32990"/>
    <n v="9088745"/>
    <n v="908874.5"/>
    <n v="8179870.5"/>
    <n v="6380298.9900000002"/>
    <n v="1799571.5099999998"/>
    <d v="2021-02-01T00:00:00"/>
    <n v="2"/>
    <s v="Feb"/>
    <n v="2021"/>
  </r>
  <r>
    <s v="Midmarket"/>
    <x v="1"/>
    <s v="Vivo V17 Pro"/>
    <s v="Medium"/>
    <n v="153"/>
    <n v="19794"/>
    <n v="32990"/>
    <n v="5047470"/>
    <n v="504747"/>
    <n v="4542723"/>
    <n v="2952769.95"/>
    <n v="1589953.0499999998"/>
    <d v="2021-05-01T00:00:00"/>
    <n v="5"/>
    <s v="May"/>
    <n v="2021"/>
  </r>
  <r>
    <s v="Shoping Mall"/>
    <x v="2"/>
    <s v="Vivo V17 Pro"/>
    <s v="Medium"/>
    <n v="149.6"/>
    <n v="19794"/>
    <n v="32990"/>
    <n v="4935304"/>
    <n v="493530.4"/>
    <n v="4441773.5999999996"/>
    <n v="3464583.4079999998"/>
    <n v="977190.19199999981"/>
    <d v="2021-06-01T00:00:00"/>
    <n v="6"/>
    <s v="Jun"/>
    <n v="2021"/>
  </r>
  <r>
    <s v="Shoping Mall"/>
    <x v="3"/>
    <s v="Vivo V17 Pro"/>
    <s v="Medium"/>
    <n v="149.80000000000001"/>
    <n v="19794"/>
    <n v="32990"/>
    <n v="4941902"/>
    <n v="494190.2"/>
    <n v="4447711.8"/>
    <n v="3469215.2039999999"/>
    <n v="978496.5959999999"/>
    <d v="2021-06-01T00:00:00"/>
    <n v="6"/>
    <s v="Jun"/>
    <n v="2021"/>
  </r>
  <r>
    <s v="Small Business"/>
    <x v="4"/>
    <s v="Vivo V17 Pro"/>
    <s v="Medium"/>
    <n v="122.10000000000001"/>
    <n v="19794"/>
    <n v="32990"/>
    <n v="4028079.0000000005"/>
    <n v="402807.90000000008"/>
    <n v="3625271.1000000006"/>
    <n v="2610195.1920000003"/>
    <n v="1015075.9080000003"/>
    <d v="2020-10-01T00:00:00"/>
    <n v="10"/>
    <s v="Oct"/>
    <n v="2020"/>
  </r>
  <r>
    <s v="Shoping Mall"/>
    <x v="5"/>
    <s v="Vivo V17 Pro"/>
    <s v="Medium"/>
    <n v="207.60000000000002"/>
    <n v="19794"/>
    <n v="32990"/>
    <n v="6848724.0000000009"/>
    <n v="684872.40000000014"/>
    <n v="6163851.6000000006"/>
    <n v="4807804.2480000006"/>
    <n v="1356047.352"/>
    <d v="2020-10-01T00:00:00"/>
    <n v="10"/>
    <s v="Oct"/>
    <n v="2020"/>
  </r>
  <r>
    <s v="Midmarket"/>
    <x v="6"/>
    <s v="Xiaomi Redmi K20 Pro 6GB"/>
    <s v="Medium"/>
    <n v="284.40000000000003"/>
    <n v="13938"/>
    <n v="23230"/>
    <n v="6606612.0000000009"/>
    <n v="660661.20000000019"/>
    <n v="5945950.8000000007"/>
    <n v="3864868.0200000005"/>
    <n v="2081082.7800000003"/>
    <d v="2021-06-01T00:00:00"/>
    <n v="6"/>
    <s v="Jun"/>
    <n v="2021"/>
  </r>
  <r>
    <s v="Shoping Mall"/>
    <x v="13"/>
    <s v="Xiaomi Redmi K20 Pro 6GB"/>
    <s v="Medium"/>
    <n v="149.80000000000001"/>
    <n v="13938"/>
    <n v="23230"/>
    <n v="3479854.0000000005"/>
    <n v="347985.40000000008"/>
    <n v="3131868.6000000006"/>
    <n v="2442857.5080000004"/>
    <n v="689011.09200000018"/>
    <d v="2021-06-01T00:00:00"/>
    <n v="6"/>
    <s v="Jun"/>
    <n v="2021"/>
  </r>
  <r>
    <s v="Small Business"/>
    <x v="7"/>
    <s v="Xiaomi Redmi K20 Pro 6GB"/>
    <s v="Medium"/>
    <n v="122.10000000000001"/>
    <n v="13938"/>
    <n v="23230"/>
    <n v="2836383"/>
    <n v="283638.3"/>
    <n v="2552744.7000000002"/>
    <n v="1837976.1840000001"/>
    <n v="714768.51600000006"/>
    <d v="2020-10-01T00:00:00"/>
    <n v="10"/>
    <s v="Oct"/>
    <n v="2020"/>
  </r>
  <r>
    <s v="Shoping Mall"/>
    <x v="4"/>
    <s v="Xiaomi Redmi K20 Pro 6GB"/>
    <s v="Medium"/>
    <n v="112.30000000000001"/>
    <n v="13938"/>
    <n v="23230"/>
    <n v="2608729.0000000005"/>
    <n v="260872.90000000005"/>
    <n v="2347856.1000000006"/>
    <n v="1831327.7580000006"/>
    <n v="516528.34199999995"/>
    <d v="2020-11-01T00:00:00"/>
    <n v="11"/>
    <s v="Nov"/>
    <n v="2020"/>
  </r>
  <r>
    <s v="Small Business"/>
    <x v="8"/>
    <s v="Xiaomi Redmi K20 Pro 6GB"/>
    <s v="Medium"/>
    <n v="243.60000000000002"/>
    <n v="13938"/>
    <n v="23230"/>
    <n v="5658828.0000000009"/>
    <n v="565882.80000000016"/>
    <n v="5092945.2000000011"/>
    <n v="3666920.5440000007"/>
    <n v="1426024.6560000004"/>
    <d v="2020-12-01T00:00:00"/>
    <n v="12"/>
    <s v="Dec"/>
    <n v="2020"/>
  </r>
  <r>
    <s v="Enterprise"/>
    <x v="9"/>
    <s v="Samsung Galaxy F62"/>
    <s v="Medium"/>
    <n v="198.75"/>
    <n v="11999.4"/>
    <n v="19999"/>
    <n v="3974801.25"/>
    <n v="397480.125"/>
    <n v="3577321.125"/>
    <n v="2790310.4775"/>
    <n v="787010.64749999996"/>
    <d v="2021-01-01T00:00:00"/>
    <n v="1"/>
    <s v="Jan"/>
    <n v="2021"/>
  </r>
  <r>
    <s v="Shoping Mall"/>
    <x v="10"/>
    <s v="Samsung Galaxy F62"/>
    <s v="Medium"/>
    <n v="167.9"/>
    <n v="11999.4"/>
    <n v="19999"/>
    <n v="3357832.1"/>
    <n v="335783.21"/>
    <n v="3022048.89"/>
    <n v="2357198.1342000002"/>
    <n v="664850.75579999993"/>
    <d v="2021-09-01T00:00:00"/>
    <n v="9"/>
    <s v="Sep"/>
    <n v="2021"/>
  </r>
  <r>
    <s v="Shoping Mall"/>
    <x v="2"/>
    <s v="Samsung Galaxy F62"/>
    <s v="Medium"/>
    <n v="72.7"/>
    <n v="11999.4"/>
    <n v="19999"/>
    <n v="1453927.3"/>
    <n v="145392.73000000001"/>
    <n v="1308534.57"/>
    <n v="1020656.9646000001"/>
    <n v="287877.6054"/>
    <d v="2020-10-01T00:00:00"/>
    <n v="10"/>
    <s v="Oct"/>
    <n v="2020"/>
  </r>
  <r>
    <s v="Shoping Mall"/>
    <x v="11"/>
    <s v="Samsung Galaxy F62"/>
    <s v="Medium"/>
    <n v="140.30000000000001"/>
    <n v="11999.4"/>
    <n v="19999"/>
    <n v="2805859.7"/>
    <n v="280585.97000000003"/>
    <n v="2525273.73"/>
    <n v="1969713.5094000001"/>
    <n v="555560.22059999988"/>
    <d v="2020-10-01T00:00:00"/>
    <n v="10"/>
    <s v="Oct"/>
    <n v="2020"/>
  </r>
  <r>
    <s v="Shoping Mall"/>
    <x v="9"/>
    <s v="Samsung Galaxy F62"/>
    <s v="Medium"/>
    <n v="207.60000000000002"/>
    <n v="11999.4"/>
    <n v="19999"/>
    <n v="4151792.4000000004"/>
    <n v="415179.24000000005"/>
    <n v="3736613.16"/>
    <n v="2914558.2648"/>
    <n v="822054.89520000014"/>
    <d v="2020-10-01T00:00:00"/>
    <n v="10"/>
    <s v="Oct"/>
    <n v="2020"/>
  </r>
  <r>
    <s v="Shoping Mall"/>
    <x v="1"/>
    <s v="Realme 8"/>
    <s v="Medium"/>
    <n v="175.70000000000002"/>
    <n v="8999.4"/>
    <n v="14999"/>
    <n v="2635324.3000000003"/>
    <n v="263532.43000000005"/>
    <n v="2371791.87"/>
    <n v="1849997.6586000002"/>
    <n v="521794.21139999991"/>
    <d v="2020-10-01T00:00:00"/>
    <n v="10"/>
    <s v="Oct"/>
    <n v="2020"/>
  </r>
  <r>
    <s v="Midmarket"/>
    <x v="12"/>
    <s v="Realme 8 Pro"/>
    <s v="Medium"/>
    <n v="219.8"/>
    <n v="11999.4"/>
    <n v="19999"/>
    <n v="4395780.2"/>
    <n v="439578.02"/>
    <n v="3956202.18"/>
    <n v="2571531.4170000004"/>
    <n v="1384670.7629999998"/>
    <d v="2021-08-01T00:00:00"/>
    <n v="8"/>
    <s v="Aug"/>
    <n v="2021"/>
  </r>
  <r>
    <s v="Midmarket"/>
    <x v="0"/>
    <s v="Realme 8 Pro"/>
    <s v="Medium"/>
    <n v="174.3"/>
    <n v="11999.4"/>
    <n v="19999"/>
    <n v="3485825.7"/>
    <n v="348582.57000000007"/>
    <n v="3137243.13"/>
    <n v="2039208.0345000001"/>
    <n v="1098035.0954999998"/>
    <d v="2021-08-01T00:00:00"/>
    <n v="8"/>
    <s v="Aug"/>
    <n v="2021"/>
  </r>
  <r>
    <s v="Midmarket"/>
    <x v="1"/>
    <s v="Realme 8 Pro"/>
    <s v="Medium"/>
    <n v="115.30000000000001"/>
    <n v="11999.4"/>
    <n v="19999"/>
    <n v="2305884.7000000002"/>
    <n v="230588.47000000003"/>
    <n v="2075296.2300000002"/>
    <n v="1348942.5495000002"/>
    <n v="726353.68050000002"/>
    <d v="2021-10-01T00:00:00"/>
    <n v="10"/>
    <s v="Oct"/>
    <n v="2021"/>
  </r>
  <r>
    <s v="Shoping Mall"/>
    <x v="2"/>
    <s v="Realme 8 Pro"/>
    <s v="Medium"/>
    <n v="175.70000000000002"/>
    <n v="11999.4"/>
    <n v="19999"/>
    <n v="3513824.3000000003"/>
    <n v="351382.43000000005"/>
    <n v="3162441.87"/>
    <n v="2466704.6586000002"/>
    <n v="695737.21139999991"/>
    <d v="2020-10-01T00:00:00"/>
    <n v="10"/>
    <s v="Oct"/>
    <n v="2020"/>
  </r>
  <r>
    <s v="Shoping Mall"/>
    <x v="3"/>
    <s v="Vivo V17 Pro"/>
    <s v="Medium"/>
    <n v="100.10000000000001"/>
    <n v="19794"/>
    <n v="32990"/>
    <n v="3302299.0000000005"/>
    <n v="330229.90000000008"/>
    <n v="2972069.1000000006"/>
    <n v="2318213.8980000005"/>
    <n v="653855.20200000005"/>
    <d v="2021-08-01T00:00:00"/>
    <n v="8"/>
    <s v="Aug"/>
    <n v="2021"/>
  </r>
  <r>
    <s v="Shoping Mall"/>
    <x v="11"/>
    <s v="Vivo V17 Pro"/>
    <s v="Medium"/>
    <n v="133.30000000000001"/>
    <n v="19794"/>
    <n v="32990"/>
    <n v="4397567"/>
    <n v="439756.7"/>
    <n v="3957810.3"/>
    <n v="3087092.034"/>
    <n v="870718.26599999983"/>
    <d v="2021-11-01T00:00:00"/>
    <n v="11"/>
    <s v="Nov"/>
    <n v="2021"/>
  </r>
  <r>
    <s v="Midmarket"/>
    <x v="5"/>
    <s v="Xiaomi Redmi K20 Pro 6GB"/>
    <s v="Medium"/>
    <n v="115.30000000000001"/>
    <n v="13938"/>
    <n v="23230"/>
    <n v="2678419.0000000005"/>
    <n v="267841.90000000008"/>
    <n v="2410577.1000000006"/>
    <n v="1566875.1150000005"/>
    <n v="843701.9850000001"/>
    <d v="2021-10-01T00:00:00"/>
    <n v="10"/>
    <s v="Oct"/>
    <n v="2021"/>
  </r>
  <r>
    <s v="Channel Partners"/>
    <x v="6"/>
    <s v="Xiaomi Redmi 9i 128GB"/>
    <s v="Medium"/>
    <n v="72.7"/>
    <n v="5579.4"/>
    <n v="9299"/>
    <n v="676037.3"/>
    <n v="67603.73000000001"/>
    <n v="608433.57000000007"/>
    <n v="365060.14200000005"/>
    <n v="243373.42800000001"/>
    <d v="2021-02-01T00:00:00"/>
    <n v="2"/>
    <s v="Feb"/>
    <n v="2021"/>
  </r>
  <r>
    <s v="Channel Partners"/>
    <x v="13"/>
    <s v="Xiaomi Redmi 9i 128GB"/>
    <s v="Medium"/>
    <n v="188.4"/>
    <n v="5579.4"/>
    <n v="9299"/>
    <n v="1751931.6"/>
    <n v="175193.16000000003"/>
    <n v="1576738.44"/>
    <n v="946043.0639999999"/>
    <n v="630695.37600000005"/>
    <d v="2021-08-01T00:00:00"/>
    <n v="8"/>
    <s v="Aug"/>
    <n v="2021"/>
  </r>
  <r>
    <s v="Shoping Mall"/>
    <x v="7"/>
    <s v="Xiaomi Redmi 9i 128GB"/>
    <s v="Medium"/>
    <n v="183.4"/>
    <n v="5579.4"/>
    <n v="9299"/>
    <n v="1705436.6"/>
    <n v="170543.66000000003"/>
    <n v="1534892.94"/>
    <n v="1197216.4931999999"/>
    <n v="337676.44680000003"/>
    <d v="2020-09-01T00:00:00"/>
    <n v="9"/>
    <s v="Sep"/>
    <n v="2020"/>
  </r>
  <r>
    <s v="Channel Partners"/>
    <x v="4"/>
    <s v="Realme 8"/>
    <s v="Medium"/>
    <n v="234"/>
    <n v="8999.4"/>
    <n v="14999"/>
    <n v="3509766"/>
    <n v="350976.60000000003"/>
    <n v="3158789.4"/>
    <n v="1895273.64"/>
    <n v="1263515.76"/>
    <d v="2021-01-01T00:00:00"/>
    <n v="1"/>
    <s v="Jan"/>
    <n v="2021"/>
  </r>
  <r>
    <s v="Channel Partners"/>
    <x v="8"/>
    <s v="Realme 8"/>
    <s v="Medium"/>
    <n v="234.20000000000002"/>
    <n v="8999.4"/>
    <n v="14999"/>
    <n v="3512765.8000000003"/>
    <n v="351276.58000000007"/>
    <n v="3161489.22"/>
    <n v="1896893.5320000001"/>
    <n v="1264595.6880000001"/>
    <d v="2021-11-01T00:00:00"/>
    <n v="11"/>
    <s v="Nov"/>
    <n v="2021"/>
  </r>
  <r>
    <s v="Shoping Mall"/>
    <x v="9"/>
    <s v="Realme 8 Pro"/>
    <s v="Medium"/>
    <n v="103.10000000000001"/>
    <n v="11999.4"/>
    <n v="19999"/>
    <n v="2061896.9000000001"/>
    <n v="206189.69000000003"/>
    <n v="1855707.2100000002"/>
    <n v="1447451.6238000002"/>
    <n v="408255.58620000002"/>
    <d v="2020-09-01T00:00:00"/>
    <n v="9"/>
    <s v="Sep"/>
    <n v="2020"/>
  </r>
  <r>
    <s v="Midmarket"/>
    <x v="10"/>
    <s v="Vivo V17 Pro"/>
    <s v="Medium"/>
    <n v="126.2"/>
    <n v="19794"/>
    <n v="32990"/>
    <n v="4163338"/>
    <n v="416333.80000000005"/>
    <n v="3747004.2"/>
    <n v="2435552.73"/>
    <n v="1311451.4700000002"/>
    <d v="2021-05-01T00:00:00"/>
    <n v="5"/>
    <s v="May"/>
    <n v="2021"/>
  </r>
  <r>
    <s v="Shoping Mall"/>
    <x v="2"/>
    <s v="Vivo V17 Pro"/>
    <s v="Medium"/>
    <n v="113.5"/>
    <n v="19794"/>
    <n v="32990"/>
    <n v="3744365"/>
    <n v="374436.5"/>
    <n v="3369928.5"/>
    <n v="2628544.23"/>
    <n v="741384.27"/>
    <d v="2021-06-01T00:00:00"/>
    <n v="6"/>
    <s v="Jun"/>
    <n v="2021"/>
  </r>
  <r>
    <s v="Shoping Mall"/>
    <x v="11"/>
    <s v="Vivo V17 Pro"/>
    <s v="Medium"/>
    <n v="54.7"/>
    <n v="19794"/>
    <n v="32990"/>
    <n v="1804553"/>
    <n v="180455.30000000002"/>
    <n v="1624097.7"/>
    <n v="1266796.206"/>
    <n v="357301.49399999995"/>
    <d v="2021-11-01T00:00:00"/>
    <n v="11"/>
    <s v="Nov"/>
    <n v="2021"/>
  </r>
  <r>
    <s v="Shoping Mall"/>
    <x v="9"/>
    <s v="Vivo V17 Pro"/>
    <s v="Medium"/>
    <n v="158.20000000000002"/>
    <n v="19794"/>
    <n v="32990"/>
    <n v="5219018.0000000009"/>
    <n v="521901.8000000001"/>
    <n v="4697116.2000000011"/>
    <n v="3663750.6360000009"/>
    <n v="1033365.5640000002"/>
    <d v="2021-12-01T00:00:00"/>
    <n v="12"/>
    <s v="Dec"/>
    <n v="2021"/>
  </r>
  <r>
    <s v="Channel Partners"/>
    <x v="1"/>
    <s v="Xiaomi Redmi K20 Pro 6GB"/>
    <s v="Medium"/>
    <n v="173.85000000000002"/>
    <n v="13938"/>
    <n v="23230"/>
    <n v="4038535.5000000005"/>
    <n v="403853.55000000005"/>
    <n v="3634681.95"/>
    <n v="2180809.17"/>
    <n v="1453872.7800000003"/>
    <d v="2021-04-01T00:00:00"/>
    <n v="4"/>
    <s v="Apr"/>
    <n v="2021"/>
  </r>
  <r>
    <s v="Channel Partners"/>
    <x v="12"/>
    <s v="Xiaomi Redmi K20 Pro 6GB"/>
    <s v="Medium"/>
    <n v="221.5"/>
    <n v="13938"/>
    <n v="23230"/>
    <n v="5145445"/>
    <n v="514544.5"/>
    <n v="4630900.5"/>
    <n v="2778540.3"/>
    <n v="1852360.2000000002"/>
    <d v="2020-09-01T00:00:00"/>
    <n v="9"/>
    <s v="Sep"/>
    <n v="2020"/>
  </r>
  <r>
    <s v="Shoping Mall"/>
    <x v="0"/>
    <s v="Xiaomi Redmi K20 Pro 6GB"/>
    <s v="Medium"/>
    <n v="158.20000000000002"/>
    <n v="13938"/>
    <n v="23230"/>
    <n v="3674986.0000000005"/>
    <n v="367498.60000000009"/>
    <n v="3307487.4000000004"/>
    <n v="2579840.1720000003"/>
    <n v="727647.22800000012"/>
    <d v="2021-12-01T00:00:00"/>
    <n v="12"/>
    <s v="Dec"/>
    <n v="2021"/>
  </r>
  <r>
    <s v="Shoping Mall"/>
    <x v="1"/>
    <s v="Samsung Galaxy F62"/>
    <s v="Medium"/>
    <n v="113.5"/>
    <n v="11999.4"/>
    <n v="19999"/>
    <n v="2269886.5"/>
    <n v="226988.65000000002"/>
    <n v="2042897.85"/>
    <n v="1593460.3230000001"/>
    <n v="449437.527"/>
    <d v="2021-06-01T00:00:00"/>
    <n v="6"/>
    <s v="Jun"/>
    <n v="2021"/>
  </r>
  <r>
    <s v="Shoping Mall"/>
    <x v="2"/>
    <s v="Xiaomi Redmi 9i 128GB"/>
    <s v="Medium"/>
    <n v="176.10000000000002"/>
    <n v="5579.4"/>
    <n v="9299"/>
    <n v="1637553.9000000001"/>
    <n v="163755.39000000001"/>
    <n v="1473798.5100000002"/>
    <n v="1149562.8378000003"/>
    <n v="324235.67219999991"/>
    <d v="2021-03-01T00:00:00"/>
    <n v="3"/>
    <s v="Mar"/>
    <n v="2021"/>
  </r>
  <r>
    <s v="Small Business"/>
    <x v="3"/>
    <s v="Xiaomi Redmi 9i 128GB"/>
    <s v="Medium"/>
    <n v="44.800000000000004"/>
    <n v="5579.4"/>
    <n v="9299"/>
    <n v="416595.20000000001"/>
    <n v="41659.520000000004"/>
    <n v="374935.68"/>
    <n v="269953.68959999998"/>
    <n v="104981.99040000001"/>
    <d v="2021-06-01T00:00:00"/>
    <n v="6"/>
    <s v="Jun"/>
    <n v="2021"/>
  </r>
  <r>
    <s v="Small Business"/>
    <x v="11"/>
    <s v="Xiaomi Redmi 9i 128GB"/>
    <s v="Medium"/>
    <n v="218.10000000000002"/>
    <n v="5579.4"/>
    <n v="9299"/>
    <n v="2028111.9000000001"/>
    <n v="202811.19000000003"/>
    <n v="1825300.7100000002"/>
    <n v="1314216.5112000001"/>
    <n v="511084.19880000013"/>
    <d v="2021-10-01T00:00:00"/>
    <n v="10"/>
    <s v="Oct"/>
    <n v="2021"/>
  </r>
  <r>
    <s v="Shoping Mall"/>
    <x v="5"/>
    <s v="Realme 8"/>
    <s v="Medium"/>
    <n v="197.60000000000002"/>
    <n v="8999.4"/>
    <n v="14999"/>
    <n v="2963802.4000000004"/>
    <n v="296380.24000000005"/>
    <n v="2667422.16"/>
    <n v="2080589.2848000003"/>
    <n v="586832.87519999989"/>
    <d v="2021-10-01T00:00:00"/>
    <n v="10"/>
    <s v="Oct"/>
    <n v="2021"/>
  </r>
  <r>
    <s v="Small Business"/>
    <x v="6"/>
    <s v="Realme 8"/>
    <s v="Medium"/>
    <n v="218.10000000000002"/>
    <n v="8999.4"/>
    <n v="14999"/>
    <n v="3271281.9000000004"/>
    <n v="327128.19000000006"/>
    <n v="2944153.7100000004"/>
    <n v="2119790.6712000002"/>
    <n v="824363.03880000021"/>
    <d v="2021-10-01T00:00:00"/>
    <n v="10"/>
    <s v="Oct"/>
    <n v="2021"/>
  </r>
  <r>
    <s v="Enterprise"/>
    <x v="13"/>
    <s v="Realme 8"/>
    <s v="Medium"/>
    <n v="250"/>
    <n v="8999.4"/>
    <n v="14999"/>
    <n v="3749750"/>
    <n v="374975"/>
    <n v="3374775"/>
    <n v="2632324.5"/>
    <n v="742450.5"/>
    <d v="2020-11-01T00:00:00"/>
    <n v="11"/>
    <s v="Nov"/>
    <n v="2020"/>
  </r>
  <r>
    <s v="Small Business"/>
    <x v="7"/>
    <s v="Realme 8 Pro"/>
    <s v="Medium"/>
    <n v="170.20000000000002"/>
    <n v="11999.4"/>
    <n v="19999"/>
    <n v="3403829.8000000003"/>
    <n v="340382.98000000004"/>
    <n v="3063446.8200000003"/>
    <n v="2205681.7104000002"/>
    <n v="857765.10960000008"/>
    <d v="2021-05-01T00:00:00"/>
    <n v="5"/>
    <s v="May"/>
    <n v="2021"/>
  </r>
  <r>
    <s v="Small Business"/>
    <x v="4"/>
    <s v="Realme 8 Pro"/>
    <s v="Medium"/>
    <n v="44.800000000000004"/>
    <n v="11999.4"/>
    <n v="19999"/>
    <n v="895955.20000000007"/>
    <n v="89595.520000000019"/>
    <n v="806359.68"/>
    <n v="580578.96960000007"/>
    <n v="225780.71039999998"/>
    <d v="2021-06-01T00:00:00"/>
    <n v="6"/>
    <s v="Jun"/>
    <n v="2021"/>
  </r>
  <r>
    <s v="Enterprise"/>
    <x v="8"/>
    <s v="Realme 8 Pro"/>
    <s v="Medium"/>
    <n v="351.3"/>
    <n v="11999.4"/>
    <n v="19999"/>
    <n v="7025648.7000000002"/>
    <n v="702564.87000000011"/>
    <n v="6323083.8300000001"/>
    <n v="4932005.3874000004"/>
    <n v="1391078.4425999997"/>
    <d v="2021-07-01T00:00:00"/>
    <n v="7"/>
    <s v="Jul"/>
    <n v="2021"/>
  </r>
  <r>
    <s v="Midmarket"/>
    <x v="9"/>
    <s v="Realme 8 Pro"/>
    <s v="Medium"/>
    <n v="210.10000000000002"/>
    <n v="11999.4"/>
    <n v="19999"/>
    <n v="4201789.9000000004"/>
    <n v="420178.99000000005"/>
    <n v="3781610.91"/>
    <n v="2458047.0915000001"/>
    <n v="1323563.8185000001"/>
    <d v="2021-08-01T00:00:00"/>
    <n v="8"/>
    <s v="Aug"/>
    <n v="2021"/>
  </r>
  <r>
    <s v="Midmarket"/>
    <x v="10"/>
    <s v="Realme 8 Pro"/>
    <s v="Medium"/>
    <n v="293.10000000000002"/>
    <n v="11999.4"/>
    <n v="19999"/>
    <n v="5861706.9000000004"/>
    <n v="586170.69000000006"/>
    <n v="5275536.21"/>
    <n v="3429098.5364999999"/>
    <n v="1846437.6735"/>
    <d v="2020-09-01T00:00:00"/>
    <n v="9"/>
    <s v="Sep"/>
    <n v="2020"/>
  </r>
  <r>
    <s v="Shoping Mall"/>
    <x v="2"/>
    <s v="Realme 8 Pro"/>
    <s v="Medium"/>
    <n v="153.5"/>
    <n v="11999.4"/>
    <n v="19999"/>
    <n v="3069846.5"/>
    <n v="306984.65000000002"/>
    <n v="2762861.85"/>
    <n v="2155032.2430000002"/>
    <n v="607829.60699999984"/>
    <d v="2021-09-01T00:00:00"/>
    <n v="9"/>
    <s v="Sep"/>
    <n v="2021"/>
  </r>
  <r>
    <s v="Small Business"/>
    <x v="11"/>
    <s v="Realme 8 Pro"/>
    <s v="Medium"/>
    <n v="112.30000000000001"/>
    <n v="11999.4"/>
    <n v="19999"/>
    <n v="2245887.7000000002"/>
    <n v="224588.77000000002"/>
    <n v="2021298.9300000002"/>
    <n v="1455335.2296"/>
    <n v="565963.70040000021"/>
    <d v="2020-09-01T00:00:00"/>
    <n v="9"/>
    <s v="Sep"/>
    <n v="2020"/>
  </r>
  <r>
    <s v="Small Business"/>
    <x v="9"/>
    <s v="Realme 8 Pro"/>
    <s v="Medium"/>
    <n v="140.4"/>
    <n v="11999.4"/>
    <n v="19999"/>
    <n v="2807859.6"/>
    <n v="280785.96000000002"/>
    <n v="2527073.64"/>
    <n v="1819493.0208000001"/>
    <n v="707580.61920000007"/>
    <d v="2020-11-01T00:00:00"/>
    <n v="11"/>
    <s v="Nov"/>
    <n v="2020"/>
  </r>
  <r>
    <s v="Channel Partners"/>
    <x v="1"/>
    <s v="Realme 8 Pro"/>
    <s v="Medium"/>
    <n v="276.3"/>
    <n v="11999.4"/>
    <n v="19999"/>
    <n v="5525723.7000000002"/>
    <n v="552572.37"/>
    <n v="4973151.33"/>
    <n v="2983890.798"/>
    <n v="1989260.5320000001"/>
    <d v="2020-11-01T00:00:00"/>
    <n v="11"/>
    <s v="Nov"/>
    <n v="2020"/>
  </r>
  <r>
    <s v="Shoping Mall"/>
    <x v="12"/>
    <s v="Realme 8 Pro"/>
    <s v="Medium"/>
    <n v="212.5"/>
    <n v="11999.4"/>
    <n v="19999"/>
    <n v="4249787.5"/>
    <n v="424978.75"/>
    <n v="3824808.75"/>
    <n v="2983350.8250000002"/>
    <n v="841457.92499999981"/>
    <d v="2020-12-01T00:00:00"/>
    <n v="12"/>
    <s v="Dec"/>
    <n v="2020"/>
  </r>
  <r>
    <s v="Small Business"/>
    <x v="0"/>
    <s v="Vivo V17 Pro"/>
    <s v="Medium"/>
    <n v="165.9"/>
    <n v="19794"/>
    <n v="32990"/>
    <n v="5473041"/>
    <n v="547304.1"/>
    <n v="4925736.9000000004"/>
    <n v="3546530.568"/>
    <n v="1379206.3320000004"/>
    <d v="2021-07-01T00:00:00"/>
    <n v="7"/>
    <s v="Jul"/>
    <n v="2021"/>
  </r>
  <r>
    <s v="Shoping Mall"/>
    <x v="1"/>
    <s v="Vivo V17 Pro"/>
    <s v="Medium"/>
    <n v="60.900000000000006"/>
    <n v="19794"/>
    <n v="32990"/>
    <n v="2009091.0000000002"/>
    <n v="200909.10000000003"/>
    <n v="1808181.9000000001"/>
    <n v="1410381.8820000002"/>
    <n v="397800.01799999992"/>
    <d v="2021-08-01T00:00:00"/>
    <n v="8"/>
    <s v="Aug"/>
    <n v="2021"/>
  </r>
  <r>
    <s v="Enterprise"/>
    <x v="2"/>
    <s v="Vivo V17 Pro"/>
    <s v="Medium"/>
    <n v="208.70000000000002"/>
    <n v="19794"/>
    <n v="32990"/>
    <n v="6885013.0000000009"/>
    <n v="688501.30000000016"/>
    <n v="6196511.7000000011"/>
    <n v="4833279.1260000011"/>
    <n v="1363232.574"/>
    <d v="2021-09-01T00:00:00"/>
    <n v="9"/>
    <s v="Sep"/>
    <n v="2021"/>
  </r>
  <r>
    <s v="Shoping Mall"/>
    <x v="3"/>
    <s v="Vivo V17 Pro"/>
    <s v="Medium"/>
    <n v="197.60000000000002"/>
    <n v="19794"/>
    <n v="32990"/>
    <n v="6518824.0000000009"/>
    <n v="651882.40000000014"/>
    <n v="5866941.6000000006"/>
    <n v="4576214.4480000008"/>
    <n v="1290727.1519999998"/>
    <d v="2021-10-01T00:00:00"/>
    <n v="10"/>
    <s v="Oct"/>
    <n v="2021"/>
  </r>
  <r>
    <s v="Shoping Mall"/>
    <x v="11"/>
    <s v="Vivo V17 Pro"/>
    <s v="Medium"/>
    <n v="142.1"/>
    <n v="19794"/>
    <n v="32990"/>
    <n v="4687879"/>
    <n v="468787.9"/>
    <n v="4219091.0999999996"/>
    <n v="3290891.0579999997"/>
    <n v="928200.0419999999"/>
    <d v="2020-12-01T00:00:00"/>
    <n v="12"/>
    <s v="Dec"/>
    <n v="2020"/>
  </r>
  <r>
    <s v="Small Business"/>
    <x v="5"/>
    <s v="Vivo V17 Pro"/>
    <s v="Medium"/>
    <n v="137.20000000000002"/>
    <n v="19794"/>
    <n v="32990"/>
    <n v="4526228.0000000009"/>
    <n v="452622.8000000001"/>
    <n v="4073605.2000000007"/>
    <n v="2932995.7440000004"/>
    <n v="1140609.4560000002"/>
    <d v="2021-12-01T00:00:00"/>
    <n v="12"/>
    <s v="Dec"/>
    <n v="2021"/>
  </r>
  <r>
    <s v="Shoping Mall"/>
    <x v="6"/>
    <s v="Vivo V17 Pro"/>
    <s v="Medium"/>
    <n v="58.800000000000004"/>
    <n v="19794"/>
    <n v="32990"/>
    <n v="1939812.0000000002"/>
    <n v="193981.20000000004"/>
    <n v="1745830.8000000003"/>
    <n v="1361748.0240000002"/>
    <n v="384082.77600000007"/>
    <d v="2020-12-01T00:00:00"/>
    <n v="12"/>
    <s v="Dec"/>
    <n v="2020"/>
  </r>
  <r>
    <s v="Channel Partners"/>
    <x v="13"/>
    <s v="Xiaomi Redmi K20 Pro 6GB"/>
    <s v="Medium"/>
    <n v="324.45000000000005"/>
    <n v="13938"/>
    <n v="23230"/>
    <n v="7536973.5000000009"/>
    <n v="753697.35000000009"/>
    <n v="6783276.1500000004"/>
    <n v="4069965.69"/>
    <n v="2713310.4600000004"/>
    <d v="2021-01-01T00:00:00"/>
    <n v="1"/>
    <s v="Jan"/>
    <n v="2021"/>
  </r>
  <r>
    <s v="Small Business"/>
    <x v="7"/>
    <s v="Xiaomi Redmi K20 Pro 6GB"/>
    <s v="Medium"/>
    <n v="95.9"/>
    <n v="13938"/>
    <n v="23230"/>
    <n v="2227757"/>
    <n v="222775.7"/>
    <n v="2004981.3"/>
    <n v="1443586.5360000001"/>
    <n v="561394.76399999997"/>
    <d v="2021-02-01T00:00:00"/>
    <n v="2"/>
    <s v="Feb"/>
    <n v="2021"/>
  </r>
  <r>
    <s v="Small Business"/>
    <x v="4"/>
    <s v="Xiaomi Redmi K20 Pro 6GB"/>
    <s v="Medium"/>
    <n v="274.7"/>
    <n v="13938"/>
    <n v="23230"/>
    <n v="6381281"/>
    <n v="638128.10000000009"/>
    <n v="5743152.9000000004"/>
    <n v="4135070.088"/>
    <n v="1608082.8120000004"/>
    <d v="2021-02-01T00:00:00"/>
    <n v="2"/>
    <s v="Feb"/>
    <n v="2021"/>
  </r>
  <r>
    <s v="Enterprise"/>
    <x v="8"/>
    <s v="Samsung Galaxy F62"/>
    <s v="Medium"/>
    <n v="164.5"/>
    <n v="11999.4"/>
    <n v="19999"/>
    <n v="3289835.5"/>
    <n v="328983.55000000005"/>
    <n v="2960851.95"/>
    <n v="2309464.5210000002"/>
    <n v="651387.429"/>
    <d v="2021-05-01T00:00:00"/>
    <n v="5"/>
    <s v="May"/>
    <n v="2021"/>
  </r>
  <r>
    <s v="Shoping Mall"/>
    <x v="9"/>
    <s v="Samsung Galaxy F62"/>
    <s v="Medium"/>
    <n v="287.60000000000002"/>
    <n v="11999.4"/>
    <n v="19999"/>
    <n v="5751712.4000000004"/>
    <n v="575171.24000000011"/>
    <n v="5176541.16"/>
    <n v="4037702.1048000003"/>
    <n v="1138839.0551999998"/>
    <d v="2021-09-01T00:00:00"/>
    <n v="9"/>
    <s v="Sep"/>
    <n v="2021"/>
  </r>
  <r>
    <s v="Enterprise"/>
    <x v="10"/>
    <s v="Samsung Galaxy F62"/>
    <s v="Medium"/>
    <n v="99.4"/>
    <n v="11999.4"/>
    <n v="19999"/>
    <n v="1987900.6"/>
    <n v="198790.06000000003"/>
    <n v="1789110.54"/>
    <n v="1395506.2212"/>
    <n v="393604.31880000001"/>
    <d v="2020-09-01T00:00:00"/>
    <n v="9"/>
    <s v="Sep"/>
    <n v="2020"/>
  </r>
  <r>
    <s v="Shoping Mall"/>
    <x v="2"/>
    <s v="Samsung Galaxy F62"/>
    <s v="Medium"/>
    <n v="111.80000000000001"/>
    <n v="11999.4"/>
    <n v="19999"/>
    <n v="2235888.2000000002"/>
    <n v="223588.82000000004"/>
    <n v="2012299.3800000001"/>
    <n v="1569593.5164000001"/>
    <n v="442705.86360000004"/>
    <d v="2021-11-01T00:00:00"/>
    <n v="11"/>
    <s v="Nov"/>
    <n v="2021"/>
  </r>
  <r>
    <s v="Small Business"/>
    <x v="11"/>
    <s v="Samsung Galaxy F62"/>
    <s v="Medium"/>
    <n v="137.20000000000002"/>
    <n v="11999.4"/>
    <n v="19999"/>
    <n v="2743862.8000000003"/>
    <n v="274386.28000000003"/>
    <n v="2469476.5200000005"/>
    <n v="1778023.0944000003"/>
    <n v="691453.42560000019"/>
    <d v="2021-12-01T00:00:00"/>
    <n v="12"/>
    <s v="Dec"/>
    <n v="2021"/>
  </r>
  <r>
    <s v="Shoping Mall"/>
    <x v="9"/>
    <s v="Realme 8"/>
    <s v="Medium"/>
    <n v="48.800000000000004"/>
    <n v="8999.4"/>
    <n v="14999"/>
    <n v="731951.20000000007"/>
    <n v="73195.12000000001"/>
    <n v="658756.08000000007"/>
    <n v="513829.7424000001"/>
    <n v="144926.33759999997"/>
    <d v="2021-02-01T00:00:00"/>
    <n v="2"/>
    <s v="Feb"/>
    <n v="2021"/>
  </r>
  <r>
    <s v="Shoping Mall"/>
    <x v="1"/>
    <s v="Realme 8"/>
    <s v="Medium"/>
    <n v="128.20000000000002"/>
    <n v="8999.4"/>
    <n v="14999"/>
    <n v="1922871.8000000003"/>
    <n v="192287.18000000005"/>
    <n v="1730584.62"/>
    <n v="1349856.0036000002"/>
    <n v="380728.61639999994"/>
    <d v="2021-06-01T00:00:00"/>
    <n v="6"/>
    <s v="Jun"/>
    <n v="2021"/>
  </r>
  <r>
    <s v="Shoping Mall"/>
    <x v="12"/>
    <s v="Realme 8 Pro"/>
    <s v="Medium"/>
    <n v="25.700000000000003"/>
    <n v="11999.4"/>
    <n v="19999"/>
    <n v="513974.30000000005"/>
    <n v="51397.430000000008"/>
    <n v="462576.87000000005"/>
    <n v="360809.95860000007"/>
    <n v="101766.91139999998"/>
    <d v="2021-05-01T00:00:00"/>
    <n v="5"/>
    <s v="May"/>
    <n v="2021"/>
  </r>
  <r>
    <s v="Shoping Mall"/>
    <x v="0"/>
    <s v="Samsung Galaxy F62"/>
    <s v="Medium"/>
    <n v="128.20000000000002"/>
    <n v="11999.4"/>
    <n v="19999"/>
    <n v="2563871.8000000003"/>
    <n v="256387.18000000005"/>
    <n v="2307484.62"/>
    <n v="1799838.0036000002"/>
    <n v="507646.61639999994"/>
    <d v="2021-06-01T00:00:00"/>
    <n v="6"/>
    <s v="Jun"/>
    <n v="2021"/>
  </r>
  <r>
    <s v="Enterprise"/>
    <x v="1"/>
    <s v="Xiaomi Redmi 9i 128GB"/>
    <s v="Medium"/>
    <n v="154"/>
    <n v="5579.4"/>
    <n v="9299"/>
    <n v="1432046"/>
    <n v="143204.6"/>
    <n v="1288841.3999999999"/>
    <n v="1005296.292"/>
    <n v="283545.10799999989"/>
    <d v="2021-08-01T00:00:00"/>
    <n v="8"/>
    <s v="Aug"/>
    <n v="2021"/>
  </r>
  <r>
    <s v="Midmarket"/>
    <x v="2"/>
    <s v="Xiaomi Redmi 9i 128GB"/>
    <s v="Medium"/>
    <n v="49"/>
    <n v="5579.4"/>
    <n v="9299"/>
    <n v="455651"/>
    <n v="45565.100000000006"/>
    <n v="410085.9"/>
    <n v="266555.83500000002"/>
    <n v="143530.065"/>
    <d v="2021-11-01T00:00:00"/>
    <n v="11"/>
    <s v="Nov"/>
    <n v="2021"/>
  </r>
  <r>
    <s v="Shoping Mall"/>
    <x v="3"/>
    <s v="Xiaomi Redmi 9i 128GB"/>
    <s v="Medium"/>
    <n v="136.20000000000002"/>
    <n v="5579.4"/>
    <n v="9299"/>
    <n v="1266523.8"/>
    <n v="126652.38"/>
    <n v="1139871.42"/>
    <n v="889099.70759999997"/>
    <n v="250771.71239999996"/>
    <d v="2021-12-01T00:00:00"/>
    <n v="12"/>
    <s v="Dec"/>
    <n v="2021"/>
  </r>
  <r>
    <s v="Midmarket"/>
    <x v="11"/>
    <s v="Realme 8"/>
    <s v="Medium"/>
    <n v="250.10000000000002"/>
    <n v="8999.4"/>
    <n v="14999"/>
    <n v="3751249.9000000004"/>
    <n v="375124.99000000005"/>
    <n v="3376124.91"/>
    <n v="2194481.1915000002"/>
    <n v="1181643.7185"/>
    <d v="2021-03-01T00:00:00"/>
    <n v="3"/>
    <s v="Mar"/>
    <n v="2021"/>
  </r>
  <r>
    <s v="Shoping Mall"/>
    <x v="5"/>
    <s v="Realme 8"/>
    <s v="Medium"/>
    <n v="70.8"/>
    <n v="8999.4"/>
    <n v="14999"/>
    <n v="1061929.2"/>
    <n v="106192.92"/>
    <n v="955736.27999999991"/>
    <n v="745474.29839999997"/>
    <n v="210261.98159999994"/>
    <d v="2021-06-01T00:00:00"/>
    <n v="6"/>
    <s v="Jun"/>
    <n v="2021"/>
  </r>
  <r>
    <s v="Shoping Mall"/>
    <x v="6"/>
    <s v="Realme 8"/>
    <s v="Medium"/>
    <n v="64.5"/>
    <n v="8999.4"/>
    <n v="14999"/>
    <n v="967435.5"/>
    <n v="96743.55"/>
    <n v="870691.95"/>
    <n v="679139.72100000002"/>
    <n v="191552.22899999993"/>
    <d v="2021-07-01T00:00:00"/>
    <n v="7"/>
    <s v="Jul"/>
    <n v="2021"/>
  </r>
  <r>
    <s v="Small Business"/>
    <x v="13"/>
    <s v="Realme 8"/>
    <s v="Medium"/>
    <n v="156.20000000000002"/>
    <n v="8999.4"/>
    <n v="14999"/>
    <n v="2342843.8000000003"/>
    <n v="234284.38000000003"/>
    <n v="2108559.4200000004"/>
    <n v="1518162.7824000001"/>
    <n v="590396.63760000025"/>
    <d v="2021-08-01T00:00:00"/>
    <n v="8"/>
    <s v="Aug"/>
    <n v="2021"/>
  </r>
  <r>
    <s v="Small Business"/>
    <x v="7"/>
    <s v="Realme 8"/>
    <s v="Medium"/>
    <n v="128.30000000000001"/>
    <n v="8999.4"/>
    <n v="14999"/>
    <n v="1924371.7000000002"/>
    <n v="192437.17000000004"/>
    <n v="1731934.5300000003"/>
    <n v="1246992.8616000002"/>
    <n v="484941.66840000008"/>
    <d v="2020-09-01T00:00:00"/>
    <n v="9"/>
    <s v="Sep"/>
    <n v="2020"/>
  </r>
  <r>
    <s v="Midmarket"/>
    <x v="4"/>
    <s v="Realme 8"/>
    <s v="Medium"/>
    <n v="71.100000000000009"/>
    <n v="8999.4"/>
    <n v="14999"/>
    <n v="1066428.9000000001"/>
    <n v="106642.89000000001"/>
    <n v="959786.01000000013"/>
    <n v="623860.90650000016"/>
    <n v="335925.10349999997"/>
    <d v="2021-12-01T00:00:00"/>
    <n v="12"/>
    <s v="Dec"/>
    <n v="2021"/>
  </r>
  <r>
    <s v="Enterprise"/>
    <x v="8"/>
    <s v="Realme 8 Pro"/>
    <s v="Medium"/>
    <n v="111.4"/>
    <n v="11999.4"/>
    <n v="19999"/>
    <n v="2227888.6"/>
    <n v="222788.86000000002"/>
    <n v="2005099.74"/>
    <n v="1563977.7972000001"/>
    <n v="441121.94279999984"/>
    <d v="2021-03-01T00:00:00"/>
    <n v="3"/>
    <s v="Mar"/>
    <n v="2021"/>
  </r>
  <r>
    <s v="Shoping Mall"/>
    <x v="9"/>
    <s v="Realme 8 Pro"/>
    <s v="Medium"/>
    <n v="125.9"/>
    <n v="11999.4"/>
    <n v="19999"/>
    <n v="2517874.1"/>
    <n v="251787.41000000003"/>
    <n v="2266086.69"/>
    <n v="1767547.6181999999"/>
    <n v="498539.07180000003"/>
    <d v="2021-04-01T00:00:00"/>
    <n v="4"/>
    <s v="Apr"/>
    <n v="2021"/>
  </r>
  <r>
    <s v="Shoping Mall"/>
    <x v="10"/>
    <s v="Realme 8 Pro"/>
    <s v="Medium"/>
    <n v="109.5"/>
    <n v="11999.4"/>
    <n v="19999"/>
    <n v="2189890.5"/>
    <n v="218989.05000000002"/>
    <n v="1970901.45"/>
    <n v="1537303.1310000001"/>
    <n v="433598.3189999999"/>
    <d v="2021-05-01T00:00:00"/>
    <n v="5"/>
    <s v="May"/>
    <n v="2021"/>
  </r>
  <r>
    <s v="Shoping Mall"/>
    <x v="2"/>
    <s v="Realme 8 Pro"/>
    <s v="Medium"/>
    <n v="136.6"/>
    <n v="11999.4"/>
    <n v="19999"/>
    <n v="2731863.4"/>
    <n v="273186.34000000003"/>
    <n v="2458677.06"/>
    <n v="1917768.1068000002"/>
    <n v="540908.95319999987"/>
    <d v="2021-06-01T00:00:00"/>
    <n v="6"/>
    <s v="Jun"/>
    <n v="2021"/>
  </r>
  <r>
    <s v="Small Business"/>
    <x v="11"/>
    <s v="Realme 8 Pro"/>
    <s v="Medium"/>
    <n v="246"/>
    <n v="11999.4"/>
    <n v="19999"/>
    <n v="4919754"/>
    <n v="491975.4"/>
    <n v="4427778.5999999996"/>
    <n v="3188000.5919999997"/>
    <n v="1239778.0079999999"/>
    <d v="2021-06-01T00:00:00"/>
    <n v="6"/>
    <s v="Jun"/>
    <n v="2021"/>
  </r>
  <r>
    <s v="Shoping Mall"/>
    <x v="9"/>
    <s v="Realme 8 Pro"/>
    <s v="Medium"/>
    <n v="67.8"/>
    <n v="11999.4"/>
    <n v="19999"/>
    <n v="1355932.2"/>
    <n v="135593.22"/>
    <n v="1220338.98"/>
    <n v="951864.4044"/>
    <n v="268474.57559999998"/>
    <d v="2021-08-01T00:00:00"/>
    <n v="8"/>
    <s v="Aug"/>
    <n v="2021"/>
  </r>
  <r>
    <s v="Shoping Mall"/>
    <x v="1"/>
    <s v="Realme 8 Pro"/>
    <s v="Medium"/>
    <n v="159.80000000000001"/>
    <n v="11999.4"/>
    <n v="19999"/>
    <n v="3195840.2"/>
    <n v="319584.02"/>
    <n v="2876256.18"/>
    <n v="2243479.8204000001"/>
    <n v="632776.35960000008"/>
    <d v="2021-08-01T00:00:00"/>
    <n v="8"/>
    <s v="Aug"/>
    <n v="2021"/>
  </r>
  <r>
    <s v="Shoping Mall"/>
    <x v="12"/>
    <s v="Realme 8 Pro"/>
    <s v="Medium"/>
    <n v="240.9"/>
    <n v="11999.4"/>
    <n v="19999"/>
    <n v="4817759.1000000006"/>
    <n v="481775.91000000009"/>
    <n v="4335983.1900000004"/>
    <n v="3382066.8882000004"/>
    <n v="953916.30180000002"/>
    <d v="2020-09-01T00:00:00"/>
    <n v="9"/>
    <s v="Sep"/>
    <n v="2020"/>
  </r>
  <r>
    <s v="Shoping Mall"/>
    <x v="0"/>
    <s v="Realme 8 Pro"/>
    <s v="Medium"/>
    <n v="193.4"/>
    <n v="11999.4"/>
    <n v="19999"/>
    <n v="3867806.6"/>
    <n v="386780.66000000003"/>
    <n v="3481025.94"/>
    <n v="2715200.2332000001"/>
    <n v="765825.70679999981"/>
    <d v="2021-09-01T00:00:00"/>
    <n v="9"/>
    <s v="Sep"/>
    <n v="2021"/>
  </r>
  <r>
    <s v="Shoping Mall"/>
    <x v="1"/>
    <s v="Realme 8 Pro"/>
    <s v="Medium"/>
    <n v="299.3"/>
    <n v="11999.4"/>
    <n v="19999"/>
    <n v="5985700.7000000002"/>
    <n v="598570.07000000007"/>
    <n v="5387130.6299999999"/>
    <n v="4201961.8914000001"/>
    <n v="1185168.7385999998"/>
    <d v="2021-09-01T00:00:00"/>
    <n v="9"/>
    <s v="Sep"/>
    <n v="2021"/>
  </r>
  <r>
    <s v="Shoping Mall"/>
    <x v="2"/>
    <s v="Realme 8 Pro"/>
    <s v="Medium"/>
    <n v="214.60000000000002"/>
    <n v="11999.4"/>
    <n v="19999"/>
    <n v="4291785.4000000004"/>
    <n v="429178.54000000004"/>
    <n v="3862606.8600000003"/>
    <n v="3012833.3508000006"/>
    <n v="849773.50919999974"/>
    <d v="2020-11-01T00:00:00"/>
    <n v="11"/>
    <s v="Nov"/>
    <n v="2020"/>
  </r>
  <r>
    <s v="Shoping Mall"/>
    <x v="3"/>
    <s v="Realme 8 Pro"/>
    <s v="Medium"/>
    <n v="194.60000000000002"/>
    <n v="11999.4"/>
    <n v="19999"/>
    <n v="3891805.4000000004"/>
    <n v="389180.54000000004"/>
    <n v="3502624.8600000003"/>
    <n v="2732047.3908000002"/>
    <n v="770577.46920000017"/>
    <d v="2020-12-01T00:00:00"/>
    <n v="12"/>
    <s v="Dec"/>
    <n v="2020"/>
  </r>
  <r>
    <s v="Shoping Mall"/>
    <x v="11"/>
    <s v="Realme 8 Pro"/>
    <s v="Medium"/>
    <n v="136.20000000000002"/>
    <n v="11999.4"/>
    <n v="19999"/>
    <n v="2723863.8000000003"/>
    <n v="272386.38000000006"/>
    <n v="2451477.4200000004"/>
    <n v="1912152.3876000005"/>
    <n v="539325.03239999991"/>
    <d v="2021-12-01T00:00:00"/>
    <n v="12"/>
    <s v="Dec"/>
    <n v="2021"/>
  </r>
  <r>
    <s v="Channel Partners"/>
    <x v="5"/>
    <s v="Vivo V17 Pro"/>
    <s v="Medium"/>
    <n v="59.800000000000004"/>
    <n v="19794"/>
    <n v="32990"/>
    <n v="1972802.0000000002"/>
    <n v="197280.20000000004"/>
    <n v="1775521.8000000003"/>
    <n v="1065313.08"/>
    <n v="710208.7200000002"/>
    <d v="2021-03-01T00:00:00"/>
    <n v="3"/>
    <s v="Mar"/>
    <n v="2021"/>
  </r>
  <r>
    <s v="Shoping Mall"/>
    <x v="6"/>
    <s v="Vivo V17 Pro"/>
    <s v="Medium"/>
    <n v="290.7"/>
    <n v="19794"/>
    <n v="32990"/>
    <n v="9590193"/>
    <n v="959019.3"/>
    <n v="8631173.6999999993"/>
    <n v="6732315.4859999996"/>
    <n v="1898858.2139999997"/>
    <d v="2021-06-01T00:00:00"/>
    <n v="6"/>
    <s v="Jun"/>
    <n v="2021"/>
  </r>
  <r>
    <s v="Shoping Mall"/>
    <x v="13"/>
    <s v="Vivo V17 Pro"/>
    <s v="Medium"/>
    <n v="233.8"/>
    <n v="19794"/>
    <n v="32990"/>
    <n v="7713062"/>
    <n v="771306.20000000007"/>
    <n v="6941755.7999999998"/>
    <n v="5414569.5240000002"/>
    <n v="1527186.2759999996"/>
    <d v="2021-06-01T00:00:00"/>
    <n v="6"/>
    <s v="Jun"/>
    <n v="2021"/>
  </r>
  <r>
    <s v="Small Business"/>
    <x v="7"/>
    <s v="Vivo V17 Pro"/>
    <s v="Medium"/>
    <n v="38.6"/>
    <n v="19794"/>
    <n v="32990"/>
    <n v="1273414"/>
    <n v="127341.40000000001"/>
    <n v="1146072.6000000001"/>
    <n v="825172.272"/>
    <n v="320900.3280000001"/>
    <d v="2020-11-01T00:00:00"/>
    <n v="11"/>
    <s v="Nov"/>
    <n v="2020"/>
  </r>
  <r>
    <s v="Small Business"/>
    <x v="4"/>
    <s v="Vivo V17 Pro"/>
    <s v="Medium"/>
    <n v="63.5"/>
    <n v="19794"/>
    <n v="32990"/>
    <n v="2094865"/>
    <n v="209486.5"/>
    <n v="1885378.5"/>
    <n v="1357472.52"/>
    <n v="527905.98"/>
    <d v="2021-12-01T00:00:00"/>
    <n v="12"/>
    <s v="Dec"/>
    <n v="2021"/>
  </r>
  <r>
    <s v="Shoping Mall"/>
    <x v="8"/>
    <s v="Xiaomi Redmi K20 Pro 6GB"/>
    <s v="Medium"/>
    <n v="57.45"/>
    <n v="13938"/>
    <n v="23230"/>
    <n v="1334563.5"/>
    <n v="133456.35"/>
    <n v="1201107.1499999999"/>
    <n v="936863.57699999993"/>
    <n v="264243.57299999997"/>
    <d v="2021-04-01T00:00:00"/>
    <n v="4"/>
    <s v="Apr"/>
    <n v="2021"/>
  </r>
  <r>
    <s v="Shoping Mall"/>
    <x v="9"/>
    <s v="Xiaomi Redmi K20 Pro 6GB"/>
    <s v="Medium"/>
    <n v="233.8"/>
    <n v="13938"/>
    <n v="23230"/>
    <n v="5431174"/>
    <n v="543117.4"/>
    <n v="4888056.5999999996"/>
    <n v="3812684.148"/>
    <n v="1075372.4519999996"/>
    <d v="2021-06-01T00:00:00"/>
    <n v="6"/>
    <s v="Jun"/>
    <n v="2021"/>
  </r>
  <r>
    <s v="Shoping Mall"/>
    <x v="10"/>
    <s v="Xiaomi Redmi K20 Pro 6GB"/>
    <s v="Medium"/>
    <n v="38.1"/>
    <n v="13938"/>
    <n v="23230"/>
    <n v="885063"/>
    <n v="88506.3"/>
    <n v="796556.7"/>
    <n v="621314.22600000002"/>
    <n v="175242.47399999993"/>
    <d v="2021-08-01T00:00:00"/>
    <n v="8"/>
    <s v="Aug"/>
    <n v="2021"/>
  </r>
  <r>
    <s v="Shoping Mall"/>
    <x v="2"/>
    <s v="Xiaomi Redmi K20 Pro 6GB"/>
    <s v="Medium"/>
    <n v="42.2"/>
    <n v="13938"/>
    <n v="23230"/>
    <n v="980306.00000000012"/>
    <n v="98030.60000000002"/>
    <n v="882275.40000000014"/>
    <n v="688174.81200000015"/>
    <n v="194100.58799999999"/>
    <d v="2021-08-01T00:00:00"/>
    <n v="8"/>
    <s v="Aug"/>
    <n v="2021"/>
  </r>
  <r>
    <s v="Small Business"/>
    <x v="11"/>
    <s v="Xiaomi Redmi K20 Pro 6GB"/>
    <s v="Medium"/>
    <n v="213.4"/>
    <n v="13938"/>
    <n v="23230"/>
    <n v="4957282"/>
    <n v="495728.2"/>
    <n v="4461553.8"/>
    <n v="3212318.7359999996"/>
    <n v="1249235.0640000002"/>
    <d v="2021-09-01T00:00:00"/>
    <n v="9"/>
    <s v="Sep"/>
    <n v="2021"/>
  </r>
  <r>
    <s v="Small Business"/>
    <x v="9"/>
    <s v="Xiaomi Redmi K20 Pro 6GB"/>
    <s v="Medium"/>
    <n v="80.800000000000011"/>
    <n v="13938"/>
    <n v="23230"/>
    <n v="1876984.0000000002"/>
    <n v="187698.40000000002"/>
    <n v="1689285.6"/>
    <n v="1216285.632"/>
    <n v="472999.96800000011"/>
    <d v="2020-12-01T00:00:00"/>
    <n v="12"/>
    <s v="Dec"/>
    <n v="2020"/>
  </r>
  <r>
    <s v="Shoping Mall"/>
    <x v="1"/>
    <s v="Samsung Galaxy F62"/>
    <s v="Medium"/>
    <n v="70.8"/>
    <n v="11999.4"/>
    <n v="19999"/>
    <n v="1415929.2"/>
    <n v="141592.92000000001"/>
    <n v="1274336.28"/>
    <n v="993982.29840000009"/>
    <n v="280353.98159999994"/>
    <d v="2021-06-01T00:00:00"/>
    <n v="6"/>
    <s v="Jun"/>
    <n v="2021"/>
  </r>
  <r>
    <s v="Shoping Mall"/>
    <x v="12"/>
    <s v="Samsung Galaxy F62"/>
    <s v="Medium"/>
    <n v="290.7"/>
    <n v="11999.4"/>
    <n v="19999"/>
    <n v="5813709.2999999998"/>
    <n v="581370.93000000005"/>
    <n v="5232338.37"/>
    <n v="4081223.9286000002"/>
    <n v="1151114.4413999999"/>
    <d v="2021-06-01T00:00:00"/>
    <n v="6"/>
    <s v="Jun"/>
    <n v="2021"/>
  </r>
  <r>
    <s v="Shoping Mall"/>
    <x v="0"/>
    <s v="Samsung Galaxy F62"/>
    <s v="Medium"/>
    <n v="136.6"/>
    <n v="11999.4"/>
    <n v="19999"/>
    <n v="2731863.4"/>
    <n v="273186.34000000003"/>
    <n v="2458677.06"/>
    <n v="1917768.1068000002"/>
    <n v="540908.95319999987"/>
    <d v="2021-06-01T00:00:00"/>
    <n v="6"/>
    <s v="Jun"/>
    <n v="2021"/>
  </r>
  <r>
    <s v="Small Business"/>
    <x v="1"/>
    <s v="Samsung Galaxy F62"/>
    <s v="Medium"/>
    <n v="246"/>
    <n v="11999.4"/>
    <n v="19999"/>
    <n v="4919754"/>
    <n v="491975.4"/>
    <n v="4427778.5999999996"/>
    <n v="3188000.5919999997"/>
    <n v="1239778.0079999999"/>
    <d v="2021-06-01T00:00:00"/>
    <n v="6"/>
    <s v="Jun"/>
    <n v="2021"/>
  </r>
  <r>
    <s v="Shoping Mall"/>
    <x v="2"/>
    <s v="Samsung Galaxy F62"/>
    <s v="Medium"/>
    <n v="152"/>
    <n v="11999.4"/>
    <n v="19999"/>
    <n v="3039848"/>
    <n v="303984.8"/>
    <n v="2735863.2"/>
    <n v="2133973.2960000001"/>
    <n v="601889.9040000001"/>
    <d v="2021-11-01T00:00:00"/>
    <n v="11"/>
    <s v="Nov"/>
    <n v="2021"/>
  </r>
  <r>
    <s v="Midmarket"/>
    <x v="3"/>
    <s v="Samsung Galaxy F62"/>
    <s v="Medium"/>
    <n v="71.100000000000009"/>
    <n v="11999.4"/>
    <n v="19999"/>
    <n v="1421928.9000000001"/>
    <n v="142192.89000000001"/>
    <n v="1279736.0100000002"/>
    <n v="831828.40650000016"/>
    <n v="447907.60350000008"/>
    <d v="2021-12-01T00:00:00"/>
    <n v="12"/>
    <s v="Dec"/>
    <n v="2021"/>
  </r>
  <r>
    <s v="Channel Partners"/>
    <x v="11"/>
    <s v="Samsung Galaxy F62"/>
    <s v="Medium"/>
    <n v="137.5"/>
    <n v="11999.4"/>
    <n v="19999"/>
    <n v="2749862.5"/>
    <n v="274986.25"/>
    <n v="2474876.25"/>
    <n v="1484925.75"/>
    <n v="989950.5"/>
    <d v="2020-12-01T00:00:00"/>
    <n v="12"/>
    <s v="Dec"/>
    <n v="2020"/>
  </r>
  <r>
    <s v="Small Business"/>
    <x v="5"/>
    <s v="Samsung Galaxy F62"/>
    <s v="Medium"/>
    <n v="63.5"/>
    <n v="11999.4"/>
    <n v="19999"/>
    <n v="1269936.5"/>
    <n v="126993.65000000001"/>
    <n v="1142942.8500000001"/>
    <n v="822918.85200000007"/>
    <n v="320023.99800000002"/>
    <d v="2021-12-01T00:00:00"/>
    <n v="12"/>
    <s v="Dec"/>
    <n v="2021"/>
  </r>
  <r>
    <s v="Shoping Mall"/>
    <x v="6"/>
    <s v="Xiaomi Redmi K20 Pro 6GB"/>
    <s v="Medium"/>
    <n v="43.650000000000006"/>
    <n v="13938"/>
    <n v="23230"/>
    <n v="1013989.5000000001"/>
    <n v="101398.95000000001"/>
    <n v="912590.55"/>
    <n v="711820.62900000007"/>
    <n v="200769.92099999997"/>
    <d v="2021-07-01T00:00:00"/>
    <n v="7"/>
    <s v="Jul"/>
    <n v="2021"/>
  </r>
  <r>
    <s v="Small Business"/>
    <x v="13"/>
    <s v="Xiaomi Redmi 9i 128GB"/>
    <s v="Medium"/>
    <n v="109.4"/>
    <n v="5579.4"/>
    <n v="9299"/>
    <n v="1017310.6000000001"/>
    <n v="101731.06000000001"/>
    <n v="915579.54"/>
    <n v="659217.26879999996"/>
    <n v="256362.27120000008"/>
    <d v="2021-06-01T00:00:00"/>
    <n v="6"/>
    <s v="Jun"/>
    <n v="2021"/>
  </r>
  <r>
    <s v="Channel Partners"/>
    <x v="7"/>
    <s v="Xiaomi Redmi 9i 128GB"/>
    <s v="Medium"/>
    <n v="36.700000000000003"/>
    <n v="5579.4"/>
    <n v="9299"/>
    <n v="341273.30000000005"/>
    <n v="34127.330000000009"/>
    <n v="307145.97000000003"/>
    <n v="184287.58200000002"/>
    <n v="122858.38800000001"/>
    <d v="2020-10-01T00:00:00"/>
    <n v="10"/>
    <s v="Oct"/>
    <n v="2020"/>
  </r>
  <r>
    <s v="Small Business"/>
    <x v="4"/>
    <s v="Realme 8"/>
    <s v="Medium"/>
    <n v="380.25"/>
    <n v="8999.4"/>
    <n v="14999"/>
    <n v="5703369.75"/>
    <n v="570336.97499999998"/>
    <n v="5133032.7750000004"/>
    <n v="3695783.5980000002"/>
    <n v="1437249.1770000001"/>
    <d v="2021-04-01T00:00:00"/>
    <n v="4"/>
    <s v="Apr"/>
    <n v="2021"/>
  </r>
  <r>
    <s v="Shoping Mall"/>
    <x v="8"/>
    <s v="Realme 8"/>
    <s v="Medium"/>
    <n v="166.60000000000002"/>
    <n v="8999.4"/>
    <n v="14999"/>
    <n v="2498833.4000000004"/>
    <n v="249883.34000000005"/>
    <n v="2248950.0600000005"/>
    <n v="1754181.0468000004"/>
    <n v="494769.01320000016"/>
    <d v="2021-05-01T00:00:00"/>
    <n v="5"/>
    <s v="May"/>
    <n v="2021"/>
  </r>
  <r>
    <s v="Small Business"/>
    <x v="9"/>
    <s v="Realme 8"/>
    <s v="Medium"/>
    <n v="32.200000000000003"/>
    <n v="8999.4"/>
    <n v="14999"/>
    <n v="482967.80000000005"/>
    <n v="48296.780000000006"/>
    <n v="434671.02"/>
    <n v="312963.13439999998"/>
    <n v="121707.88560000004"/>
    <d v="2020-09-01T00:00:00"/>
    <n v="9"/>
    <s v="Sep"/>
    <n v="2020"/>
  </r>
  <r>
    <s v="Channel Partners"/>
    <x v="10"/>
    <s v="Realme 8"/>
    <s v="Medium"/>
    <n v="232.10000000000002"/>
    <n v="8999.4"/>
    <n v="14999"/>
    <n v="3481267.9000000004"/>
    <n v="348126.79000000004"/>
    <n v="3133141.1100000003"/>
    <n v="1879884.6660000002"/>
    <n v="1253256.4440000001"/>
    <d v="2021-11-01T00:00:00"/>
    <n v="11"/>
    <s v="Nov"/>
    <n v="2021"/>
  </r>
  <r>
    <s v="Enterprise"/>
    <x v="2"/>
    <s v="Realme 8"/>
    <s v="Medium"/>
    <n v="185.70000000000002"/>
    <n v="8999.4"/>
    <n v="14999"/>
    <n v="2785314.3000000003"/>
    <n v="278531.43000000005"/>
    <n v="2506782.87"/>
    <n v="1955290.6386000002"/>
    <n v="551492.23139999993"/>
    <d v="2020-11-01T00:00:00"/>
    <n v="11"/>
    <s v="Nov"/>
    <n v="2020"/>
  </r>
  <r>
    <s v="Shoping Mall"/>
    <x v="11"/>
    <s v="Realme 8"/>
    <s v="Medium"/>
    <n v="161.10000000000002"/>
    <n v="8999.4"/>
    <n v="14999"/>
    <n v="2416338.9000000004"/>
    <n v="241633.89000000004"/>
    <n v="2174705.0100000002"/>
    <n v="1696269.9078000002"/>
    <n v="478435.10220000008"/>
    <d v="2020-12-01T00:00:00"/>
    <n v="12"/>
    <s v="Dec"/>
    <n v="2020"/>
  </r>
  <r>
    <s v="Enterprise"/>
    <x v="9"/>
    <s v="Realme 8"/>
    <s v="Medium"/>
    <n v="279.7"/>
    <n v="8999.4"/>
    <n v="14999"/>
    <n v="4195220.3"/>
    <n v="419522.03"/>
    <n v="3775698.2699999996"/>
    <n v="2945044.6505999998"/>
    <n v="830653.61939999973"/>
    <d v="2021-12-01T00:00:00"/>
    <n v="12"/>
    <s v="Dec"/>
    <n v="2021"/>
  </r>
  <r>
    <s v="Small Business"/>
    <x v="1"/>
    <s v="Realme 8"/>
    <s v="Medium"/>
    <n v="33.4"/>
    <n v="8999.4"/>
    <n v="14999"/>
    <n v="500966.6"/>
    <n v="50096.66"/>
    <n v="450869.93999999994"/>
    <n v="324626.35679999995"/>
    <n v="126243.58319999999"/>
    <d v="2020-12-01T00:00:00"/>
    <n v="12"/>
    <s v="Dec"/>
    <n v="2020"/>
  </r>
  <r>
    <s v="Small Business"/>
    <x v="12"/>
    <s v="Realme 8 Pro"/>
    <s v="Medium"/>
    <n v="256.5"/>
    <n v="11999.4"/>
    <n v="19999"/>
    <n v="5129743.5"/>
    <n v="512974.35000000003"/>
    <n v="4616769.1500000004"/>
    <n v="3324073.7880000002"/>
    <n v="1292695.3620000002"/>
    <d v="2021-01-01T00:00:00"/>
    <n v="1"/>
    <s v="Jan"/>
    <n v="2021"/>
  </r>
  <r>
    <s v="Shoping Mall"/>
    <x v="0"/>
    <s v="Realme 8 Pro"/>
    <s v="Medium"/>
    <n v="241.70000000000002"/>
    <n v="11999.4"/>
    <n v="19999"/>
    <n v="4833758.3000000007"/>
    <n v="483375.83000000007"/>
    <n v="4350382.4700000007"/>
    <n v="3393298.3266000007"/>
    <n v="957084.14339999994"/>
    <d v="2021-01-01T00:00:00"/>
    <n v="1"/>
    <s v="Jan"/>
    <n v="2021"/>
  </r>
  <r>
    <s v="Midmarket"/>
    <x v="1"/>
    <s v="Realme 8 Pro"/>
    <s v="Medium"/>
    <n v="367.5"/>
    <n v="11999.4"/>
    <n v="19999"/>
    <n v="7349632.5"/>
    <n v="734963.25"/>
    <n v="6614669.25"/>
    <n v="4299535.0125000002"/>
    <n v="2315134.2374999998"/>
    <d v="2021-04-01T00:00:00"/>
    <n v="4"/>
    <s v="Apr"/>
    <n v="2021"/>
  </r>
  <r>
    <s v="Small Business"/>
    <x v="2"/>
    <s v="Realme 8 Pro"/>
    <s v="Medium"/>
    <n v="109.4"/>
    <n v="11999.4"/>
    <n v="19999"/>
    <n v="2187890.6"/>
    <n v="218789.06000000003"/>
    <n v="1969101.54"/>
    <n v="1417753.1088"/>
    <n v="551348.43119999999"/>
    <d v="2021-06-01T00:00:00"/>
    <n v="6"/>
    <s v="Jun"/>
    <n v="2021"/>
  </r>
  <r>
    <s v="Midmarket"/>
    <x v="3"/>
    <s v="Realme 8 Pro"/>
    <s v="Medium"/>
    <n v="122.7"/>
    <n v="11999.4"/>
    <n v="19999"/>
    <n v="2453877.3000000003"/>
    <n v="245387.73000000004"/>
    <n v="2208489.5700000003"/>
    <n v="1435518.2205000003"/>
    <n v="772971.34950000001"/>
    <d v="2021-10-01T00:00:00"/>
    <n v="10"/>
    <s v="Oct"/>
    <n v="2021"/>
  </r>
  <r>
    <s v="Channel Partners"/>
    <x v="11"/>
    <s v="Realme 8 Pro"/>
    <s v="Medium"/>
    <n v="36.700000000000003"/>
    <n v="11999.4"/>
    <n v="19999"/>
    <n v="733963.3"/>
    <n v="73396.33"/>
    <n v="660566.97000000009"/>
    <n v="396340.18200000003"/>
    <n v="264226.78800000006"/>
    <d v="2020-10-01T00:00:00"/>
    <n v="10"/>
    <s v="Oct"/>
    <n v="2020"/>
  </r>
  <r>
    <s v="Small Business"/>
    <x v="5"/>
    <s v="Realme 8 Pro"/>
    <s v="Medium"/>
    <n v="132.4"/>
    <n v="11999.4"/>
    <n v="19999"/>
    <n v="2647867.6"/>
    <n v="264786.76"/>
    <n v="2383080.84"/>
    <n v="1715818.2047999997"/>
    <n v="667262.63520000014"/>
    <d v="2021-11-01T00:00:00"/>
    <n v="11"/>
    <s v="Nov"/>
    <n v="2021"/>
  </r>
  <r>
    <s v="Channel Partners"/>
    <x v="6"/>
    <s v="Realme 8 Pro"/>
    <s v="Medium"/>
    <n v="177.5"/>
    <n v="11999.4"/>
    <n v="19999"/>
    <n v="3549822.5"/>
    <n v="354982.25"/>
    <n v="3194840.25"/>
    <n v="1916904.15"/>
    <n v="1277936.1000000001"/>
    <d v="2020-11-01T00:00:00"/>
    <n v="11"/>
    <s v="Nov"/>
    <n v="2020"/>
  </r>
  <r>
    <s v="Enterprise"/>
    <x v="13"/>
    <s v="Realme 8 Pro"/>
    <s v="Medium"/>
    <n v="279.7"/>
    <n v="11999.4"/>
    <n v="19999"/>
    <n v="5593720.2999999998"/>
    <n v="559372.03"/>
    <n v="5034348.2699999996"/>
    <n v="3926791.6505999998"/>
    <n v="1107556.6193999997"/>
    <d v="2021-12-01T00:00:00"/>
    <n v="12"/>
    <s v="Dec"/>
    <n v="2021"/>
  </r>
  <r>
    <s v="Midmarket"/>
    <x v="7"/>
    <s v="Vivo V17 Pro"/>
    <s v="Medium"/>
    <n v="24.5"/>
    <n v="19794"/>
    <n v="32990"/>
    <n v="808255"/>
    <n v="80825.5"/>
    <n v="727429.5"/>
    <n v="472829.17499999999"/>
    <n v="254600.32500000001"/>
    <d v="2021-05-01T00:00:00"/>
    <n v="5"/>
    <s v="May"/>
    <n v="2021"/>
  </r>
  <r>
    <s v="Small Business"/>
    <x v="4"/>
    <s v="Vivo V17 Pro"/>
    <s v="Medium"/>
    <n v="379.35"/>
    <n v="19794"/>
    <n v="32990"/>
    <n v="12514756.5"/>
    <n v="1251475.6500000001"/>
    <n v="11263280.85"/>
    <n v="8109562.2119999994"/>
    <n v="3153718.6380000003"/>
    <d v="2021-07-01T00:00:00"/>
    <n v="7"/>
    <s v="Jul"/>
    <n v="2021"/>
  </r>
  <r>
    <s v="Shoping Mall"/>
    <x v="8"/>
    <s v="Vivo V17 Pro"/>
    <s v="Medium"/>
    <n v="130.70000000000002"/>
    <n v="19794"/>
    <n v="32990"/>
    <n v="4311793.0000000009"/>
    <n v="431179.3000000001"/>
    <n v="3880613.7000000007"/>
    <n v="3026878.6860000007"/>
    <n v="853735.01399999997"/>
    <d v="2021-07-01T00:00:00"/>
    <n v="7"/>
    <s v="Jul"/>
    <n v="2021"/>
  </r>
  <r>
    <s v="Enterprise"/>
    <x v="9"/>
    <s v="Vivo V17 Pro"/>
    <s v="Medium"/>
    <n v="56.7"/>
    <n v="19794"/>
    <n v="32990"/>
    <n v="1870533"/>
    <n v="187053.30000000002"/>
    <n v="1683479.7"/>
    <n v="1313114.166"/>
    <n v="370365.53399999999"/>
    <d v="2021-09-01T00:00:00"/>
    <n v="9"/>
    <s v="Sep"/>
    <n v="2021"/>
  </r>
  <r>
    <s v="Enterprise"/>
    <x v="10"/>
    <s v="Vivo V17 Pro"/>
    <s v="Medium"/>
    <n v="211"/>
    <n v="19794"/>
    <n v="32990"/>
    <n v="6960890"/>
    <n v="696089"/>
    <n v="6264801"/>
    <n v="4886544.78"/>
    <n v="1378256.2199999997"/>
    <d v="2021-09-01T00:00:00"/>
    <n v="9"/>
    <s v="Sep"/>
    <n v="2021"/>
  </r>
  <r>
    <s v="Shoping Mall"/>
    <x v="2"/>
    <s v="Vivo V17 Pro"/>
    <s v="Medium"/>
    <n v="126.9"/>
    <n v="19794"/>
    <n v="32990"/>
    <n v="4186431"/>
    <n v="418643.10000000003"/>
    <n v="3767787.9"/>
    <n v="2938874.5619999999"/>
    <n v="828913.33799999999"/>
    <d v="2021-10-01T00:00:00"/>
    <n v="10"/>
    <s v="Oct"/>
    <n v="2021"/>
  </r>
  <r>
    <s v="Channel Partners"/>
    <x v="11"/>
    <s v="Xiaomi Redmi K20 Pro 6GB"/>
    <s v="Medium"/>
    <n v="195.60000000000002"/>
    <n v="13938"/>
    <n v="23230"/>
    <n v="4543788.0000000009"/>
    <n v="454378.8000000001"/>
    <n v="4089409.2000000007"/>
    <n v="2453645.5200000005"/>
    <n v="1635763.6800000002"/>
    <d v="2021-01-01T00:00:00"/>
    <n v="1"/>
    <s v="Jan"/>
    <n v="2021"/>
  </r>
  <r>
    <s v="Small Business"/>
    <x v="9"/>
    <s v="Xiaomi Redmi K20 Pro 6GB"/>
    <s v="Medium"/>
    <n v="265.90000000000003"/>
    <n v="13938"/>
    <n v="23230"/>
    <n v="6176857.0000000009"/>
    <n v="617685.70000000007"/>
    <n v="5559171.3000000007"/>
    <n v="4002603.3360000006"/>
    <n v="1556567.9640000002"/>
    <d v="2021-02-01T00:00:00"/>
    <n v="2"/>
    <s v="Feb"/>
    <n v="2021"/>
  </r>
  <r>
    <s v="Shoping Mall"/>
    <x v="1"/>
    <s v="Xiaomi Redmi K20 Pro 6GB"/>
    <s v="Medium"/>
    <n v="135.15"/>
    <n v="13938"/>
    <n v="23230"/>
    <n v="3139534.5"/>
    <n v="313953.45"/>
    <n v="2825581.05"/>
    <n v="2203953.219"/>
    <n v="621627.83099999977"/>
    <d v="2021-04-01T00:00:00"/>
    <n v="4"/>
    <s v="Apr"/>
    <n v="2021"/>
  </r>
  <r>
    <s v="Channel Partners"/>
    <x v="12"/>
    <s v="Xiaomi Redmi K20 Pro 6GB"/>
    <s v="Medium"/>
    <n v="88"/>
    <n v="13938"/>
    <n v="23230"/>
    <n v="2044240"/>
    <n v="204424"/>
    <n v="1839816"/>
    <n v="1103889.5999999999"/>
    <n v="735926.40000000014"/>
    <d v="2021-05-01T00:00:00"/>
    <n v="5"/>
    <s v="May"/>
    <n v="2021"/>
  </r>
  <r>
    <s v="Small Business"/>
    <x v="0"/>
    <s v="Xiaomi Redmi K20 Pro 6GB"/>
    <s v="Medium"/>
    <n v="186.70000000000002"/>
    <n v="13938"/>
    <n v="23230"/>
    <n v="4337041"/>
    <n v="433704.10000000003"/>
    <n v="3903336.9"/>
    <n v="2810402.568"/>
    <n v="1092934.3319999999"/>
    <d v="2021-09-01T00:00:00"/>
    <n v="9"/>
    <s v="Sep"/>
    <n v="2021"/>
  </r>
  <r>
    <s v="Channel Partners"/>
    <x v="1"/>
    <s v="Xiaomi Redmi K20 Pro 6GB"/>
    <s v="Medium"/>
    <n v="223.4"/>
    <n v="13938"/>
    <n v="23230"/>
    <n v="5189582"/>
    <n v="518958.2"/>
    <n v="4670623.8"/>
    <n v="2802374.28"/>
    <n v="1868249.52"/>
    <d v="2020-09-01T00:00:00"/>
    <n v="9"/>
    <s v="Sep"/>
    <n v="2020"/>
  </r>
  <r>
    <s v="Midmarket"/>
    <x v="2"/>
    <s v="Xiaomi Redmi K20 Pro 6GB"/>
    <s v="Medium"/>
    <n v="122.7"/>
    <n v="13938"/>
    <n v="23230"/>
    <n v="2850321"/>
    <n v="285032.10000000003"/>
    <n v="2565288.9"/>
    <n v="1667437.7849999999"/>
    <n v="897851.11499999999"/>
    <d v="2021-10-01T00:00:00"/>
    <n v="10"/>
    <s v="Oct"/>
    <n v="2021"/>
  </r>
  <r>
    <s v="Enterprise"/>
    <x v="3"/>
    <s v="Xiaomi Redmi K20 Pro 6GB"/>
    <s v="Medium"/>
    <n v="87.7"/>
    <n v="13938"/>
    <n v="23230"/>
    <n v="2037271"/>
    <n v="203727.1"/>
    <n v="1833543.9"/>
    <n v="1430164.2420000001"/>
    <n v="403379.65799999982"/>
    <d v="2021-11-01T00:00:00"/>
    <n v="11"/>
    <s v="Nov"/>
    <n v="2021"/>
  </r>
  <r>
    <s v="Shoping Mall"/>
    <x v="11"/>
    <s v="Samsung Galaxy F62"/>
    <s v="Medium"/>
    <n v="207.10000000000002"/>
    <n v="11999.4"/>
    <n v="19999"/>
    <n v="4141792.9000000004"/>
    <n v="414179.29000000004"/>
    <n v="3727613.6100000003"/>
    <n v="2907538.6158000003"/>
    <n v="820074.99420000007"/>
    <d v="2021-09-01T00:00:00"/>
    <n v="9"/>
    <s v="Sep"/>
    <n v="2021"/>
  </r>
  <r>
    <s v="Shoping Mall"/>
    <x v="5"/>
    <s v="Samsung Galaxy F62"/>
    <s v="Medium"/>
    <n v="126.9"/>
    <n v="11999.4"/>
    <n v="19999"/>
    <n v="2537873.1"/>
    <n v="253787.31000000003"/>
    <n v="2284085.79"/>
    <n v="1781586.9162000001"/>
    <n v="502498.87379999994"/>
    <d v="2021-10-01T00:00:00"/>
    <n v="10"/>
    <s v="Oct"/>
    <n v="2021"/>
  </r>
  <r>
    <s v="Midmarket"/>
    <x v="6"/>
    <s v="Samsung Galaxy F62"/>
    <s v="Medium"/>
    <n v="97"/>
    <n v="11999.4"/>
    <n v="19999"/>
    <n v="1939903"/>
    <n v="193990.30000000002"/>
    <n v="1745912.7"/>
    <n v="1134843.2550000001"/>
    <n v="611069.44499999983"/>
    <d v="2020-11-01T00:00:00"/>
    <n v="11"/>
    <s v="Nov"/>
    <n v="2020"/>
  </r>
  <r>
    <s v="Shoping Mall"/>
    <x v="13"/>
    <s v="Samsung Galaxy F62"/>
    <s v="Medium"/>
    <n v="169.4"/>
    <n v="11999.4"/>
    <n v="19999"/>
    <n v="3387830.6"/>
    <n v="338783.06000000006"/>
    <n v="3049047.54"/>
    <n v="2378257.0811999999"/>
    <n v="670790.45880000014"/>
    <d v="2021-11-01T00:00:00"/>
    <n v="11"/>
    <s v="Nov"/>
    <n v="2021"/>
  </r>
  <r>
    <s v="Shoping Mall"/>
    <x v="7"/>
    <s v="Xiaomi Redmi 9i 128GB"/>
    <s v="Medium"/>
    <n v="66.3"/>
    <n v="5579.4"/>
    <n v="9299"/>
    <n v="616523.69999999995"/>
    <n v="61652.369999999995"/>
    <n v="554871.32999999996"/>
    <n v="432799.63740000001"/>
    <n v="122071.69259999995"/>
    <d v="2021-05-01T00:00:00"/>
    <n v="5"/>
    <s v="May"/>
    <n v="2021"/>
  </r>
  <r>
    <s v="Shoping Mall"/>
    <x v="4"/>
    <s v="Xiaomi Redmi 9i 128GB"/>
    <s v="Medium"/>
    <n v="81.900000000000006"/>
    <n v="5579.4"/>
    <n v="9299"/>
    <n v="761588.10000000009"/>
    <n v="76158.810000000012"/>
    <n v="685429.29"/>
    <n v="534634.84620000003"/>
    <n v="150794.44380000001"/>
    <d v="2021-07-01T00:00:00"/>
    <n v="7"/>
    <s v="Jul"/>
    <n v="2021"/>
  </r>
  <r>
    <s v="Channel Partners"/>
    <x v="8"/>
    <s v="Xiaomi Redmi 9i 128GB"/>
    <s v="Medium"/>
    <n v="158"/>
    <n v="5579.4"/>
    <n v="9299"/>
    <n v="1469242"/>
    <n v="146924.20000000001"/>
    <n v="1322317.8"/>
    <n v="793390.68"/>
    <n v="528927.12"/>
    <d v="2021-09-01T00:00:00"/>
    <n v="9"/>
    <s v="Sep"/>
    <n v="2021"/>
  </r>
  <r>
    <s v="Shoping Mall"/>
    <x v="14"/>
    <s v="Xiaomi Redmi 9i 128GB"/>
    <s v="Medium"/>
    <n v="52.1"/>
    <n v="5579.4"/>
    <n v="9299"/>
    <n v="484477.9"/>
    <n v="48447.790000000008"/>
    <n v="436030.11"/>
    <n v="340103.48580000002"/>
    <n v="95926.624199999962"/>
    <d v="2021-12-01T00:00:00"/>
    <n v="12"/>
    <s v="Dec"/>
    <n v="2021"/>
  </r>
  <r>
    <s v="Shoping Mall"/>
    <x v="10"/>
    <s v="Realme 8 Pro"/>
    <s v="Medium"/>
    <n v="97.300000000000011"/>
    <n v="11999.4"/>
    <n v="19999"/>
    <n v="1945902.7000000002"/>
    <n v="194590.27000000002"/>
    <n v="1751312.4300000002"/>
    <n v="1366023.6954000001"/>
    <n v="385288.73460000008"/>
    <d v="2021-03-01T00:00:00"/>
    <n v="3"/>
    <s v="Mar"/>
    <n v="2021"/>
  </r>
  <r>
    <s v="Shoping Mall"/>
    <x v="2"/>
    <s v="Realme 8 Pro"/>
    <s v="Medium"/>
    <n v="103.80000000000001"/>
    <n v="11999.4"/>
    <n v="19999"/>
    <n v="2075896.2000000002"/>
    <n v="207589.62000000002"/>
    <n v="1868306.58"/>
    <n v="1457279.1324"/>
    <n v="411027.44760000007"/>
    <d v="2021-06-01T00:00:00"/>
    <n v="6"/>
    <s v="Jun"/>
    <n v="2021"/>
  </r>
  <r>
    <s v="Shoping Mall"/>
    <x v="11"/>
    <s v="Realme 8 Pro"/>
    <s v="Medium"/>
    <n v="36"/>
    <n v="11999.4"/>
    <n v="19999"/>
    <n v="719964"/>
    <n v="71996.400000000009"/>
    <n v="647967.6"/>
    <n v="505414.728"/>
    <n v="142552.87199999997"/>
    <d v="2021-10-01T00:00:00"/>
    <n v="10"/>
    <s v="Oct"/>
    <n v="2021"/>
  </r>
  <r>
    <s v="Channel Partners"/>
    <x v="9"/>
    <s v="Vivo V17 Pro"/>
    <s v="Medium"/>
    <n v="196.70000000000002"/>
    <n v="19794"/>
    <n v="32990"/>
    <n v="6489133.0000000009"/>
    <n v="648913.30000000016"/>
    <n v="5840219.7000000011"/>
    <n v="3504131.8200000008"/>
    <n v="2336087.8800000004"/>
    <d v="2021-03-01T00:00:00"/>
    <n v="3"/>
    <s v="Mar"/>
    <n v="2021"/>
  </r>
  <r>
    <s v="Midmarket"/>
    <x v="1"/>
    <s v="Vivo V17 Pro"/>
    <s v="Medium"/>
    <n v="262.8"/>
    <n v="19794"/>
    <n v="32990"/>
    <n v="8669772"/>
    <n v="866977.20000000007"/>
    <n v="7802794.7999999998"/>
    <n v="5071816.62"/>
    <n v="2730978.1799999997"/>
    <d v="2021-04-01T00:00:00"/>
    <n v="4"/>
    <s v="Apr"/>
    <n v="2021"/>
  </r>
  <r>
    <s v="Shoping Mall"/>
    <x v="12"/>
    <s v="Xiaomi Redmi K20 Pro 6GB"/>
    <s v="Medium"/>
    <n v="36"/>
    <n v="13938"/>
    <n v="23230"/>
    <n v="836280"/>
    <n v="83628"/>
    <n v="752652"/>
    <n v="587068.56000000006"/>
    <n v="165583.43999999994"/>
    <d v="2021-10-01T00:00:00"/>
    <n v="10"/>
    <s v="Oct"/>
    <n v="2021"/>
  </r>
  <r>
    <s v="Shoping Mall"/>
    <x v="0"/>
    <s v="Xiaomi Redmi K20 Pro 6GB"/>
    <s v="Medium"/>
    <n v="268.2"/>
    <n v="13938"/>
    <n v="23230"/>
    <n v="6230286"/>
    <n v="623028.6"/>
    <n v="5607257.4000000004"/>
    <n v="4373660.7720000008"/>
    <n v="1233596.6279999996"/>
    <d v="2020-11-01T00:00:00"/>
    <n v="11"/>
    <s v="Nov"/>
    <n v="2020"/>
  </r>
  <r>
    <s v="Shoping Mall"/>
    <x v="1"/>
    <s v="Xiaomi Redmi K20 Pro 6GB"/>
    <s v="Medium"/>
    <n v="52.1"/>
    <n v="13938"/>
    <n v="23230"/>
    <n v="1210283"/>
    <n v="121028.3"/>
    <n v="1089254.7"/>
    <n v="849618.66599999997"/>
    <n v="239636.03399999999"/>
    <d v="2021-12-01T00:00:00"/>
    <n v="12"/>
    <s v="Dec"/>
    <n v="2021"/>
  </r>
  <r>
    <s v="Shoping Mall"/>
    <x v="2"/>
    <s v="Samsung Galaxy F62"/>
    <s v="Medium"/>
    <n v="103.80000000000001"/>
    <n v="11999.4"/>
    <n v="19999"/>
    <n v="2075896.2000000002"/>
    <n v="207589.62000000002"/>
    <n v="1868306.58"/>
    <n v="1457279.1324"/>
    <n v="411027.44760000007"/>
    <d v="2021-06-01T00:00:00"/>
    <n v="6"/>
    <s v="Jun"/>
    <n v="2021"/>
  </r>
  <r>
    <s v="Midmarket"/>
    <x v="3"/>
    <s v="Samsung Galaxy F62"/>
    <s v="Medium"/>
    <n v="163.05000000000001"/>
    <n v="11999.4"/>
    <n v="19999"/>
    <n v="3260836.95"/>
    <n v="326083.69500000007"/>
    <n v="2934753.2549999999"/>
    <n v="1907589.6157499999"/>
    <n v="1027163.63925"/>
    <d v="2021-07-01T00:00:00"/>
    <n v="7"/>
    <s v="Jul"/>
    <n v="2021"/>
  </r>
  <r>
    <s v="Channel Partners"/>
    <x v="11"/>
    <s v="Samsung Galaxy F62"/>
    <s v="Medium"/>
    <n v="30.6"/>
    <n v="11999.4"/>
    <n v="19999"/>
    <n v="611969.4"/>
    <n v="61196.94"/>
    <n v="550772.46"/>
    <n v="330463.47599999997"/>
    <n v="220308.984"/>
    <d v="2020-12-01T00:00:00"/>
    <n v="12"/>
    <s v="Dec"/>
    <n v="2020"/>
  </r>
  <r>
    <s v="Channel Partners"/>
    <x v="5"/>
    <s v="Xiaomi Redmi 9i 128GB"/>
    <s v="High"/>
    <n v="38.6"/>
    <n v="5579.4"/>
    <n v="9299"/>
    <n v="358941.4"/>
    <n v="53841.21"/>
    <n v="305100.19"/>
    <n v="183060.114"/>
    <n v="122040.076"/>
    <d v="2020-10-01T00:00:00"/>
    <n v="10"/>
    <s v="Oct"/>
    <n v="2020"/>
  </r>
  <r>
    <s v="Shoping Mall"/>
    <x v="6"/>
    <s v="Realme 8"/>
    <s v="High"/>
    <n v="232.8"/>
    <n v="8999.4"/>
    <n v="14999"/>
    <n v="3491767.2"/>
    <n v="523765.08"/>
    <n v="2968002.12"/>
    <n v="2315041.6536000003"/>
    <n v="652960.4663999998"/>
    <d v="2021-09-01T00:00:00"/>
    <n v="9"/>
    <s v="Sep"/>
    <n v="2021"/>
  </r>
  <r>
    <s v="Channel Partners"/>
    <x v="13"/>
    <s v="Realme 8 Pro"/>
    <s v="High"/>
    <n v="38.6"/>
    <n v="11999.4"/>
    <n v="19999"/>
    <n v="771961.4"/>
    <n v="115794.21"/>
    <n v="656167.19000000006"/>
    <n v="393700.31400000001"/>
    <n v="262466.87600000005"/>
    <d v="2020-10-01T00:00:00"/>
    <n v="10"/>
    <s v="Oct"/>
    <n v="2020"/>
  </r>
  <r>
    <s v="Enterprise"/>
    <x v="7"/>
    <s v="Xiaomi Redmi 9i 128GB"/>
    <s v="High"/>
    <n v="344.55"/>
    <n v="5579.4"/>
    <n v="9299"/>
    <n v="3203970.45"/>
    <n v="480595.5675"/>
    <n v="2723374.8825000003"/>
    <n v="2124232.4083500002"/>
    <n v="599142.47415000014"/>
    <d v="2021-04-01T00:00:00"/>
    <n v="4"/>
    <s v="Apr"/>
    <n v="2021"/>
  </r>
  <r>
    <s v="Enterprise"/>
    <x v="4"/>
    <s v="Xiaomi Redmi 9i 128GB"/>
    <s v="High"/>
    <n v="148.20000000000002"/>
    <n v="5579.4"/>
    <n v="9299"/>
    <n v="1378111.8"/>
    <n v="206716.77"/>
    <n v="1171395.03"/>
    <n v="913688.12340000004"/>
    <n v="257706.90659999999"/>
    <d v="2020-12-01T00:00:00"/>
    <n v="12"/>
    <s v="Dec"/>
    <n v="2020"/>
  </r>
  <r>
    <s v="Shoping Mall"/>
    <x v="8"/>
    <s v="Realme 8"/>
    <s v="High"/>
    <n v="231.3"/>
    <n v="8999.4"/>
    <n v="14999"/>
    <n v="3469268.7"/>
    <n v="520390.30499999999"/>
    <n v="2948878.395"/>
    <n v="2300125.1480999999"/>
    <n v="648753.24690000014"/>
    <d v="2021-05-01T00:00:00"/>
    <n v="5"/>
    <s v="May"/>
    <n v="2021"/>
  </r>
  <r>
    <s v="Enterprise"/>
    <x v="14"/>
    <s v="Realme 8"/>
    <s v="High"/>
    <n v="180.4"/>
    <n v="8999.4"/>
    <n v="14999"/>
    <n v="2705819.6"/>
    <n v="405872.94"/>
    <n v="2299946.66"/>
    <n v="1793958.3948000001"/>
    <n v="505988.26520000002"/>
    <d v="2020-11-01T00:00:00"/>
    <n v="11"/>
    <s v="Nov"/>
    <n v="2020"/>
  </r>
  <r>
    <s v="Midmarket"/>
    <x v="10"/>
    <s v="Realme 8"/>
    <s v="High"/>
    <n v="207.20000000000002"/>
    <n v="8999.4"/>
    <n v="14999"/>
    <n v="3107792.8000000003"/>
    <n v="466168.92000000004"/>
    <n v="2641623.8800000004"/>
    <n v="1717055.5220000003"/>
    <n v="924568.35800000001"/>
    <d v="2021-12-01T00:00:00"/>
    <n v="12"/>
    <s v="Dec"/>
    <n v="2021"/>
  </r>
  <r>
    <s v="Shoping Mall"/>
    <x v="2"/>
    <s v="Realme 8 Pro"/>
    <s v="High"/>
    <n v="195.4"/>
    <n v="11999.4"/>
    <n v="19999"/>
    <n v="3907804.6"/>
    <n v="586170.68999999994"/>
    <n v="3321633.91"/>
    <n v="2590874.4498000001"/>
    <n v="730759.46020000009"/>
    <d v="2021-03-01T00:00:00"/>
    <n v="3"/>
    <s v="Mar"/>
    <n v="2021"/>
  </r>
  <r>
    <s v="Small Business"/>
    <x v="11"/>
    <s v="Realme 8 Pro"/>
    <s v="High"/>
    <n v="59.1"/>
    <n v="11999.4"/>
    <n v="19999"/>
    <n v="1181940.9000000001"/>
    <n v="177291.13500000001"/>
    <n v="1004649.7650000001"/>
    <n v="723347.83080000011"/>
    <n v="281301.93420000002"/>
    <d v="2021-05-01T00:00:00"/>
    <n v="5"/>
    <s v="May"/>
    <n v="2021"/>
  </r>
  <r>
    <s v="Midmarket"/>
    <x v="9"/>
    <s v="Realme 8 Pro"/>
    <s v="High"/>
    <n v="216.70000000000002"/>
    <n v="11999.4"/>
    <n v="19999"/>
    <n v="4333783.3000000007"/>
    <n v="650067.49500000011"/>
    <n v="3683715.8050000006"/>
    <n v="2394415.2732500006"/>
    <n v="1289300.5317500001"/>
    <d v="2020-10-01T00:00:00"/>
    <n v="10"/>
    <s v="Oct"/>
    <n v="2020"/>
  </r>
  <r>
    <s v="Shoping Mall"/>
    <x v="1"/>
    <s v="Realme 8 Pro"/>
    <s v="High"/>
    <n v="24.1"/>
    <n v="11999.4"/>
    <n v="19999"/>
    <n v="481975.9"/>
    <n v="72296.384999999995"/>
    <n v="409679.51500000001"/>
    <n v="319550.02170000004"/>
    <n v="90129.493299999973"/>
    <d v="2021-10-01T00:00:00"/>
    <n v="10"/>
    <s v="Oct"/>
    <n v="2021"/>
  </r>
  <r>
    <s v="Midmarket"/>
    <x v="12"/>
    <s v="Vivo V17 Pro"/>
    <s v="High"/>
    <n v="68.100000000000009"/>
    <n v="19794"/>
    <n v="32990"/>
    <n v="2246619.0000000005"/>
    <n v="336992.85000000003"/>
    <n v="1909626.1500000004"/>
    <n v="1241256.9975000003"/>
    <n v="668369.15250000008"/>
    <d v="2021-01-01T00:00:00"/>
    <n v="1"/>
    <s v="Jan"/>
    <n v="2021"/>
  </r>
  <r>
    <s v="Midmarket"/>
    <x v="0"/>
    <s v="Vivo V17 Pro"/>
    <s v="High"/>
    <n v="51"/>
    <n v="19794"/>
    <n v="32990"/>
    <n v="1682490"/>
    <n v="252373.5"/>
    <n v="1430116.5"/>
    <n v="929575.72499999998"/>
    <n v="500540.77500000002"/>
    <d v="2021-04-01T00:00:00"/>
    <n v="4"/>
    <s v="Apr"/>
    <n v="2021"/>
  </r>
  <r>
    <s v="Midmarket"/>
    <x v="1"/>
    <s v="Vivo V17 Pro"/>
    <s v="High"/>
    <n v="79"/>
    <n v="19794"/>
    <n v="32990"/>
    <n v="2606210"/>
    <n v="390931.5"/>
    <n v="2215278.5"/>
    <n v="1439931.0250000001"/>
    <n v="775347.47499999986"/>
    <d v="2021-05-01T00:00:00"/>
    <n v="5"/>
    <s v="May"/>
    <n v="2021"/>
  </r>
  <r>
    <s v="Shoping Mall"/>
    <x v="2"/>
    <s v="Vivo V17 Pro"/>
    <s v="High"/>
    <n v="63.900000000000006"/>
    <n v="19794"/>
    <n v="32990"/>
    <n v="2108061"/>
    <n v="316209.14999999997"/>
    <n v="1791851.85"/>
    <n v="1397644.4430000002"/>
    <n v="394207.40699999989"/>
    <d v="2021-07-01T00:00:00"/>
    <n v="7"/>
    <s v="Jul"/>
    <n v="2021"/>
  </r>
  <r>
    <s v="Enterprise"/>
    <x v="3"/>
    <s v="Vivo V17 Pro"/>
    <s v="High"/>
    <n v="159.60000000000002"/>
    <n v="19794"/>
    <n v="32990"/>
    <n v="5265204.0000000009"/>
    <n v="789780.60000000009"/>
    <n v="4475423.4000000004"/>
    <n v="3490830.2520000003"/>
    <n v="984593.14800000004"/>
    <d v="2021-09-01T00:00:00"/>
    <n v="9"/>
    <s v="Sep"/>
    <n v="2021"/>
  </r>
  <r>
    <s v="Small Business"/>
    <x v="11"/>
    <s v="Vivo V17 Pro"/>
    <s v="High"/>
    <n v="229.4"/>
    <n v="19794"/>
    <n v="32990"/>
    <n v="7567906"/>
    <n v="1135185.8999999999"/>
    <n v="6432720.0999999996"/>
    <n v="4631558.4719999991"/>
    <n v="1801161.6280000005"/>
    <d v="2020-10-01T00:00:00"/>
    <n v="10"/>
    <s v="Oct"/>
    <n v="2020"/>
  </r>
  <r>
    <s v="Shoping Mall"/>
    <x v="5"/>
    <s v="Vivo V17 Pro"/>
    <s v="High"/>
    <n v="24.1"/>
    <n v="19794"/>
    <n v="32990"/>
    <n v="795059"/>
    <n v="119258.84999999999"/>
    <n v="675800.15"/>
    <n v="527124.11700000009"/>
    <n v="148676.03299999994"/>
    <d v="2021-10-01T00:00:00"/>
    <n v="10"/>
    <s v="Oct"/>
    <n v="2021"/>
  </r>
  <r>
    <s v="Shoping Mall"/>
    <x v="6"/>
    <s v="Vivo V17 Pro"/>
    <s v="High"/>
    <n v="266.5"/>
    <n v="19794"/>
    <n v="32990"/>
    <n v="8791835"/>
    <n v="1318775.25"/>
    <n v="7473059.75"/>
    <n v="5828986.6050000004"/>
    <n v="1644073.1449999996"/>
    <d v="2021-11-01T00:00:00"/>
    <n v="11"/>
    <s v="Nov"/>
    <n v="2021"/>
  </r>
  <r>
    <s v="Enterprise"/>
    <x v="13"/>
    <s v="Vivo V17 Pro"/>
    <s v="High"/>
    <n v="191.60000000000002"/>
    <n v="19794"/>
    <n v="32990"/>
    <n v="6320884.0000000009"/>
    <n v="948132.60000000009"/>
    <n v="5372751.4000000004"/>
    <n v="4190746.0920000006"/>
    <n v="1182005.3079999997"/>
    <d v="2020-12-01T00:00:00"/>
    <n v="12"/>
    <s v="Dec"/>
    <n v="2020"/>
  </r>
  <r>
    <s v="Small Business"/>
    <x v="7"/>
    <s v="Vivo V17 Pro"/>
    <s v="High"/>
    <n v="85.300000000000011"/>
    <n v="19794"/>
    <n v="32990"/>
    <n v="2814047.0000000005"/>
    <n v="422107.05000000005"/>
    <n v="2391939.9500000002"/>
    <n v="1722196.764"/>
    <n v="669743.18600000022"/>
    <d v="2021-12-01T00:00:00"/>
    <n v="12"/>
    <s v="Dec"/>
    <n v="2021"/>
  </r>
  <r>
    <s v="Enterprise"/>
    <x v="4"/>
    <s v="Xiaomi Redmi K20 Pro 6GB"/>
    <s v="High"/>
    <n v="34.1"/>
    <n v="13938"/>
    <n v="23230"/>
    <n v="792143"/>
    <n v="118821.45"/>
    <n v="673321.55"/>
    <n v="525190.80900000001"/>
    <n v="148130.74100000004"/>
    <d v="2021-05-01T00:00:00"/>
    <n v="5"/>
    <s v="May"/>
    <n v="2021"/>
  </r>
  <r>
    <s v="Midmarket"/>
    <x v="8"/>
    <s v="Xiaomi Redmi K20 Pro 6GB"/>
    <s v="High"/>
    <n v="64.100000000000009"/>
    <n v="13938"/>
    <n v="23230"/>
    <n v="1489043.0000000002"/>
    <n v="223356.45000000004"/>
    <n v="1265686.5500000003"/>
    <n v="822696.25750000018"/>
    <n v="442990.2925000001"/>
    <d v="2021-07-01T00:00:00"/>
    <n v="7"/>
    <s v="Jul"/>
    <n v="2021"/>
  </r>
  <r>
    <s v="Shoping Mall"/>
    <x v="14"/>
    <s v="Xiaomi Redmi K20 Pro 6GB"/>
    <s v="High"/>
    <n v="280.7"/>
    <n v="13938"/>
    <n v="23230"/>
    <n v="6520661"/>
    <n v="978099.14999999991"/>
    <n v="5542561.8499999996"/>
    <n v="4323198.2429999998"/>
    <n v="1219363.6069999998"/>
    <d v="2021-08-01T00:00:00"/>
    <n v="8"/>
    <s v="Aug"/>
    <n v="2021"/>
  </r>
  <r>
    <s v="Small Business"/>
    <x v="10"/>
    <s v="Xiaomi Redmi K20 Pro 6GB"/>
    <s v="High"/>
    <n v="43.2"/>
    <n v="13938"/>
    <n v="23230"/>
    <n v="1003536.0000000001"/>
    <n v="150530.40000000002"/>
    <n v="853005.60000000009"/>
    <n v="614164.03200000001"/>
    <n v="238841.56800000009"/>
    <d v="2021-09-01T00:00:00"/>
    <n v="9"/>
    <s v="Sep"/>
    <n v="2021"/>
  </r>
  <r>
    <s v="Small Business"/>
    <x v="2"/>
    <s v="Xiaomi Redmi K20 Pro 6GB"/>
    <s v="High"/>
    <n v="229.4"/>
    <n v="13938"/>
    <n v="23230"/>
    <n v="5328962"/>
    <n v="799344.29999999993"/>
    <n v="4529617.7"/>
    <n v="3261324.7439999999"/>
    <n v="1268292.9560000002"/>
    <d v="2020-10-01T00:00:00"/>
    <n v="10"/>
    <s v="Oct"/>
    <n v="2020"/>
  </r>
  <r>
    <s v="Midmarket"/>
    <x v="11"/>
    <s v="Xiaomi Redmi K20 Pro 6GB"/>
    <s v="High"/>
    <n v="216.70000000000002"/>
    <n v="13938"/>
    <n v="23230"/>
    <n v="5033941"/>
    <n v="755091.15"/>
    <n v="4278849.8499999996"/>
    <n v="2781252.4024999999"/>
    <n v="1497597.4474999998"/>
    <d v="2020-10-01T00:00:00"/>
    <n v="10"/>
    <s v="Oct"/>
    <n v="2020"/>
  </r>
  <r>
    <s v="Enterprise"/>
    <x v="9"/>
    <s v="Xiaomi Redmi K20 Pro 6GB"/>
    <s v="High"/>
    <n v="252.9"/>
    <n v="13938"/>
    <n v="23230"/>
    <n v="5874867"/>
    <n v="881230.04999999993"/>
    <n v="4993636.95"/>
    <n v="3895036.8210000005"/>
    <n v="1098600.1289999997"/>
    <d v="2021-11-01T00:00:00"/>
    <n v="11"/>
    <s v="Nov"/>
    <n v="2021"/>
  </r>
  <r>
    <s v="Shoping Mall"/>
    <x v="1"/>
    <s v="Xiaomi Redmi K20 Pro 6GB"/>
    <s v="High"/>
    <n v="187"/>
    <n v="13938"/>
    <n v="23230"/>
    <n v="4344010"/>
    <n v="651601.5"/>
    <n v="3692408.5"/>
    <n v="2880078.63"/>
    <n v="812329.87000000011"/>
    <d v="2020-12-01T00:00:00"/>
    <n v="12"/>
    <s v="Dec"/>
    <n v="2020"/>
  </r>
  <r>
    <s v="Enterprise"/>
    <x v="12"/>
    <s v="Samsung Galaxy F62"/>
    <s v="High"/>
    <n v="57.900000000000006"/>
    <n v="11999.4"/>
    <n v="19999"/>
    <n v="1157942.1000000001"/>
    <n v="173691.315"/>
    <n v="984250.78500000015"/>
    <n v="767715.61230000015"/>
    <n v="216535.1727"/>
    <d v="2021-01-01T00:00:00"/>
    <n v="1"/>
    <s v="Jan"/>
    <n v="2021"/>
  </r>
  <r>
    <s v="Shoping Mall"/>
    <x v="0"/>
    <s v="Samsung Galaxy F62"/>
    <s v="High"/>
    <n v="224"/>
    <n v="11999.4"/>
    <n v="19999"/>
    <n v="4479776"/>
    <n v="671966.4"/>
    <n v="3807809.6"/>
    <n v="2970091.4880000004"/>
    <n v="837718.11199999973"/>
    <d v="2021-02-01T00:00:00"/>
    <n v="2"/>
    <s v="Feb"/>
    <n v="2021"/>
  </r>
  <r>
    <s v="Small Business"/>
    <x v="1"/>
    <s v="Samsung Galaxy F62"/>
    <s v="High"/>
    <n v="299.3"/>
    <n v="11999.4"/>
    <n v="19999"/>
    <n v="5985700.7000000002"/>
    <n v="897855.10499999998"/>
    <n v="5087845.5950000007"/>
    <n v="3663248.8284000005"/>
    <n v="1424596.7666000002"/>
    <d v="2021-03-01T00:00:00"/>
    <n v="3"/>
    <s v="Mar"/>
    <n v="2021"/>
  </r>
  <r>
    <s v="Channel Partners"/>
    <x v="2"/>
    <s v="Samsung Galaxy F62"/>
    <s v="High"/>
    <n v="352.05"/>
    <n v="11999.4"/>
    <n v="19999"/>
    <n v="7040647.9500000002"/>
    <n v="1056097.1924999999"/>
    <n v="5984550.7575000003"/>
    <n v="3590730.4545"/>
    <n v="2393820.3030000003"/>
    <d v="2021-04-01T00:00:00"/>
    <n v="4"/>
    <s v="Apr"/>
    <n v="2021"/>
  </r>
  <r>
    <s v="Shoping Mall"/>
    <x v="3"/>
    <s v="Samsung Galaxy F62"/>
    <s v="High"/>
    <n v="203.9"/>
    <n v="11999.4"/>
    <n v="19999"/>
    <n v="4077796.1"/>
    <n v="611669.41500000004"/>
    <n v="3466126.6850000001"/>
    <n v="2703578.8143000002"/>
    <n v="762547.87069999985"/>
    <d v="2021-05-01T00:00:00"/>
    <n v="5"/>
    <s v="May"/>
    <n v="2021"/>
  </r>
  <r>
    <s v="Channel Partners"/>
    <x v="15"/>
    <s v="Samsung Galaxy F62"/>
    <s v="High"/>
    <n v="257.40000000000003"/>
    <n v="11999.4"/>
    <n v="19999"/>
    <n v="5147742.6000000006"/>
    <n v="772161.39"/>
    <n v="4375581.2100000009"/>
    <n v="2625348.7260000003"/>
    <n v="1750232.4840000006"/>
    <d v="2021-08-01T00:00:00"/>
    <n v="8"/>
    <s v="Aug"/>
    <n v="2021"/>
  </r>
  <r>
    <s v="Shoping Mall"/>
    <x v="5"/>
    <s v="Samsung Galaxy F62"/>
    <s v="High"/>
    <n v="70.7"/>
    <n v="11999.4"/>
    <n v="19999"/>
    <n v="1413929.3"/>
    <n v="212089.39499999999"/>
    <n v="1201839.905"/>
    <n v="937435.1259000001"/>
    <n v="264404.77909999993"/>
    <d v="2021-09-01T00:00:00"/>
    <n v="9"/>
    <s v="Sep"/>
    <n v="2021"/>
  </r>
  <r>
    <s v="Midmarket"/>
    <x v="6"/>
    <s v="Samsung Galaxy F62"/>
    <s v="High"/>
    <n v="207.20000000000002"/>
    <n v="11999.4"/>
    <n v="19999"/>
    <n v="4143792.8000000003"/>
    <n v="621568.92000000004"/>
    <n v="3522223.8800000004"/>
    <n v="2289445.5220000003"/>
    <n v="1232778.358"/>
    <d v="2021-12-01T00:00:00"/>
    <n v="12"/>
    <s v="Dec"/>
    <n v="2021"/>
  </r>
  <r>
    <s v="Small Business"/>
    <x v="13"/>
    <s v="Samsung Galaxy F62"/>
    <s v="High"/>
    <n v="85.300000000000011"/>
    <n v="11999.4"/>
    <n v="19999"/>
    <n v="1705914.7000000002"/>
    <n v="255887.20500000002"/>
    <n v="1450027.4950000001"/>
    <n v="1044019.7964"/>
    <n v="406007.69860000012"/>
    <d v="2021-12-01T00:00:00"/>
    <n v="12"/>
    <s v="Dec"/>
    <n v="2021"/>
  </r>
  <r>
    <s v="Channel Partners"/>
    <x v="7"/>
    <s v="Xiaomi Redmi 9i 128GB"/>
    <s v="High"/>
    <n v="119.80000000000001"/>
    <n v="5579.4"/>
    <n v="9299"/>
    <n v="1114020.2000000002"/>
    <n v="167103.03000000003"/>
    <n v="946917.17000000016"/>
    <n v="568150.30200000003"/>
    <n v="378766.86800000013"/>
    <d v="2020-10-01T00:00:00"/>
    <n v="10"/>
    <s v="Oct"/>
    <n v="2020"/>
  </r>
  <r>
    <s v="Shoping Mall"/>
    <x v="4"/>
    <s v="Realme 8 Pro"/>
    <s v="High"/>
    <n v="253.20000000000002"/>
    <n v="11999.4"/>
    <n v="19999"/>
    <n v="5063746.8000000007"/>
    <n v="759562.02000000014"/>
    <n v="4304184.78"/>
    <n v="3357264.1284000003"/>
    <n v="946920.65159999998"/>
    <d v="2021-04-01T00:00:00"/>
    <n v="4"/>
    <s v="Apr"/>
    <n v="2021"/>
  </r>
  <r>
    <s v="Channel Partners"/>
    <x v="8"/>
    <s v="Realme 8 Pro"/>
    <s v="High"/>
    <n v="119.80000000000001"/>
    <n v="11999.4"/>
    <n v="19999"/>
    <n v="2395880.2000000002"/>
    <n v="359382.03"/>
    <n v="2036498.1700000002"/>
    <n v="1221898.902"/>
    <n v="814599.26800000016"/>
    <d v="2020-10-01T00:00:00"/>
    <n v="10"/>
    <s v="Oct"/>
    <n v="2020"/>
  </r>
  <r>
    <s v="Midmarket"/>
    <x v="14"/>
    <s v="Vivo V17 Pro"/>
    <s v="High"/>
    <n v="38.400000000000006"/>
    <n v="19794"/>
    <n v="32990"/>
    <n v="1266816.0000000002"/>
    <n v="190022.40000000002"/>
    <n v="1076793.6000000001"/>
    <n v="699915.84000000008"/>
    <n v="376877.76"/>
    <d v="2021-01-01T00:00:00"/>
    <n v="1"/>
    <s v="Jan"/>
    <n v="2021"/>
  </r>
  <r>
    <s v="Channel Partners"/>
    <x v="10"/>
    <s v="Vivo V17 Pro"/>
    <s v="High"/>
    <n v="47.2"/>
    <n v="19794"/>
    <n v="32990"/>
    <n v="1557128"/>
    <n v="233569.19999999998"/>
    <n v="1323558.8"/>
    <n v="794135.28"/>
    <n v="529423.52"/>
    <d v="2021-10-01T00:00:00"/>
    <n v="10"/>
    <s v="Oct"/>
    <n v="2021"/>
  </r>
  <r>
    <s v="Shoping Mall"/>
    <x v="2"/>
    <s v="Xiaomi Redmi K20 Pro 6GB"/>
    <s v="High"/>
    <n v="157.9"/>
    <n v="13938"/>
    <n v="23230"/>
    <n v="3668017"/>
    <n v="550202.54999999993"/>
    <n v="3117814.45"/>
    <n v="2431895.2710000002"/>
    <n v="685919.179"/>
    <d v="2021-03-01T00:00:00"/>
    <n v="3"/>
    <s v="Mar"/>
    <n v="2021"/>
  </r>
  <r>
    <s v="Channel Partners"/>
    <x v="11"/>
    <s v="Xiaomi Redmi K20 Pro 6GB"/>
    <s v="High"/>
    <n v="100.5"/>
    <n v="13938"/>
    <n v="23230"/>
    <n v="2334615"/>
    <n v="350192.25"/>
    <n v="1984422.75"/>
    <n v="1190653.6499999999"/>
    <n v="793769.10000000009"/>
    <d v="2020-09-01T00:00:00"/>
    <n v="9"/>
    <s v="Sep"/>
    <n v="2020"/>
  </r>
  <r>
    <s v="Midmarket"/>
    <x v="9"/>
    <s v="Samsung Galaxy F62"/>
    <s v="High"/>
    <n v="319.95000000000005"/>
    <n v="11999.4"/>
    <n v="19999"/>
    <n v="6398680.0500000007"/>
    <n v="959802.00750000007"/>
    <n v="5438878.0425000004"/>
    <n v="3535270.7276250003"/>
    <n v="1903607.3148750002"/>
    <d v="2021-07-01T00:00:00"/>
    <n v="7"/>
    <s v="Jul"/>
    <n v="2021"/>
  </r>
  <r>
    <s v="Channel Partners"/>
    <x v="1"/>
    <s v="Samsung Galaxy F62"/>
    <s v="High"/>
    <n v="47.2"/>
    <n v="11999.4"/>
    <n v="19999"/>
    <n v="943952.8"/>
    <n v="141592.92000000001"/>
    <n v="802359.88"/>
    <n v="481415.92799999996"/>
    <n v="320943.95200000005"/>
    <d v="2021-10-01T00:00:00"/>
    <n v="10"/>
    <s v="Oct"/>
    <n v="2021"/>
  </r>
  <r>
    <s v="Channel Partners"/>
    <x v="12"/>
    <s v="Xiaomi Redmi 9i 128GB"/>
    <s v="High"/>
    <n v="193.70000000000002"/>
    <n v="5579.4"/>
    <n v="9299"/>
    <n v="1801216.3"/>
    <n v="270182.44500000001"/>
    <n v="1531033.855"/>
    <n v="918620.31299999997"/>
    <n v="612413.54200000002"/>
    <d v="2021-02-01T00:00:00"/>
    <n v="2"/>
    <s v="Feb"/>
    <n v="2021"/>
  </r>
  <r>
    <s v="Shoping Mall"/>
    <x v="0"/>
    <s v="Xiaomi Redmi 9i 128GB"/>
    <s v="High"/>
    <n v="79.2"/>
    <n v="5579.4"/>
    <n v="9299"/>
    <n v="736480.8"/>
    <n v="110472.12000000001"/>
    <n v="626008.68000000005"/>
    <n v="488286.77040000004"/>
    <n v="137721.90960000001"/>
    <d v="2021-03-01T00:00:00"/>
    <n v="3"/>
    <s v="Mar"/>
    <n v="2021"/>
  </r>
  <r>
    <s v="Small Business"/>
    <x v="1"/>
    <s v="Xiaomi Redmi 9i 128GB"/>
    <s v="High"/>
    <n v="281.10000000000002"/>
    <n v="5579.4"/>
    <n v="9299"/>
    <n v="2613948.9000000004"/>
    <n v="392092.33500000002"/>
    <n v="2221856.5650000004"/>
    <n v="1599736.7268000003"/>
    <n v="622119.83820000011"/>
    <d v="2021-07-01T00:00:00"/>
    <n v="7"/>
    <s v="Jul"/>
    <n v="2021"/>
  </r>
  <r>
    <s v="Enterprise"/>
    <x v="2"/>
    <s v="Xiaomi Redmi 9i 128GB"/>
    <s v="High"/>
    <n v="244.10000000000002"/>
    <n v="5579.4"/>
    <n v="9299"/>
    <n v="2269885.9000000004"/>
    <n v="340482.88500000007"/>
    <n v="1929403.0150000004"/>
    <n v="1504934.3517000002"/>
    <n v="424468.66330000013"/>
    <d v="2021-10-01T00:00:00"/>
    <n v="10"/>
    <s v="Oct"/>
    <n v="2021"/>
  </r>
  <r>
    <s v="Midmarket"/>
    <x v="3"/>
    <s v="Xiaomi Redmi 9i 128GB"/>
    <s v="High"/>
    <n v="156"/>
    <n v="5579.4"/>
    <n v="9299"/>
    <n v="1450644"/>
    <n v="217596.6"/>
    <n v="1233047.3999999999"/>
    <n v="801480.80999999994"/>
    <n v="431566.58999999997"/>
    <d v="2020-11-01T00:00:00"/>
    <n v="11"/>
    <s v="Nov"/>
    <n v="2020"/>
  </r>
  <r>
    <s v="Shoping Mall"/>
    <x v="15"/>
    <s v="Xiaomi Redmi 9i 128GB"/>
    <s v="High"/>
    <n v="270.60000000000002"/>
    <n v="5579.4"/>
    <n v="9299"/>
    <n v="2516309.4000000004"/>
    <n v="377446.41000000003"/>
    <n v="2138862.9900000002"/>
    <n v="1668313.1322000003"/>
    <n v="470549.85779999988"/>
    <d v="2020-11-01T00:00:00"/>
    <n v="11"/>
    <s v="Nov"/>
    <n v="2020"/>
  </r>
  <r>
    <s v="Shoping Mall"/>
    <x v="5"/>
    <s v="Realme 8"/>
    <s v="High"/>
    <n v="76.600000000000009"/>
    <n v="8999.4"/>
    <n v="14999"/>
    <n v="1148923.4000000001"/>
    <n v="172338.51"/>
    <n v="976584.89000000013"/>
    <n v="761736.21420000016"/>
    <n v="214848.67579999997"/>
    <d v="2021-01-01T00:00:00"/>
    <n v="1"/>
    <s v="Jan"/>
    <n v="2021"/>
  </r>
  <r>
    <s v="Shoping Mall"/>
    <x v="6"/>
    <s v="Realme 8"/>
    <s v="High"/>
    <n v="299.2"/>
    <n v="8999.4"/>
    <n v="14999"/>
    <n v="4487700.8"/>
    <n v="673155.12"/>
    <n v="3814545.6799999997"/>
    <n v="2975345.6303999997"/>
    <n v="839200.04960000003"/>
    <d v="2020-10-01T00:00:00"/>
    <n v="10"/>
    <s v="Oct"/>
    <n v="2020"/>
  </r>
  <r>
    <s v="Midmarket"/>
    <x v="13"/>
    <s v="Realme 8"/>
    <s v="High"/>
    <n v="215.70000000000002"/>
    <n v="8999.4"/>
    <n v="14999"/>
    <n v="3235284.3000000003"/>
    <n v="485292.64500000002"/>
    <n v="2749991.6550000003"/>
    <n v="1787494.5757500003"/>
    <n v="962497.07924999995"/>
    <d v="2021-12-01T00:00:00"/>
    <n v="12"/>
    <s v="Dec"/>
    <n v="2021"/>
  </r>
  <r>
    <s v="Small Business"/>
    <x v="7"/>
    <s v="Realme 8 Pro"/>
    <s v="High"/>
    <n v="87.300000000000011"/>
    <n v="11999.4"/>
    <n v="19999"/>
    <n v="1745912.7000000002"/>
    <n v="261886.90500000003"/>
    <n v="1484025.7950000002"/>
    <n v="1068498.5724000002"/>
    <n v="415527.22259999998"/>
    <d v="2021-01-01T00:00:00"/>
    <n v="1"/>
    <s v="Jan"/>
    <n v="2021"/>
  </r>
  <r>
    <s v="Shoping Mall"/>
    <x v="4"/>
    <s v="Realme 8 Pro"/>
    <s v="High"/>
    <n v="112.2"/>
    <n v="11999.4"/>
    <n v="19999"/>
    <n v="2243887.8000000003"/>
    <n v="336583.17000000004"/>
    <n v="1907304.6300000004"/>
    <n v="1487697.6114000003"/>
    <n v="419607.01860000007"/>
    <d v="2021-03-01T00:00:00"/>
    <n v="3"/>
    <s v="Mar"/>
    <n v="2021"/>
  </r>
  <r>
    <s v="Shoping Mall"/>
    <x v="8"/>
    <s v="Realme 8 Pro"/>
    <s v="High"/>
    <n v="210.45000000000002"/>
    <n v="11999.4"/>
    <n v="19999"/>
    <n v="4208789.5500000007"/>
    <n v="631318.43250000011"/>
    <n v="3577471.1175000006"/>
    <n v="2790427.4716500007"/>
    <n v="787043.64584999997"/>
    <d v="2021-07-01T00:00:00"/>
    <n v="7"/>
    <s v="Jul"/>
    <n v="2021"/>
  </r>
  <r>
    <s v="Channel Partners"/>
    <x v="14"/>
    <s v="Realme 8 Pro"/>
    <s v="High"/>
    <n v="402.6"/>
    <n v="11999.4"/>
    <n v="19999"/>
    <n v="8051597.4000000004"/>
    <n v="1207739.6100000001"/>
    <n v="6843857.79"/>
    <n v="4106314.6739999996"/>
    <n v="2737543.1160000004"/>
    <d v="2021-07-01T00:00:00"/>
    <n v="7"/>
    <s v="Jul"/>
    <n v="2021"/>
  </r>
  <r>
    <s v="Channel Partners"/>
    <x v="10"/>
    <s v="Realme 8 Pro"/>
    <s v="High"/>
    <n v="242.55"/>
    <n v="11999.4"/>
    <n v="19999"/>
    <n v="4850757.45"/>
    <n v="727613.61750000005"/>
    <n v="4123143.8325"/>
    <n v="2473886.2994999997"/>
    <n v="1649257.5330000003"/>
    <d v="2021-07-01T00:00:00"/>
    <n v="7"/>
    <s v="Jul"/>
    <n v="2021"/>
  </r>
  <r>
    <s v="Shoping Mall"/>
    <x v="2"/>
    <s v="Realme 8 Pro"/>
    <s v="High"/>
    <n v="239.4"/>
    <n v="11999.4"/>
    <n v="19999"/>
    <n v="4787760.6000000006"/>
    <n v="718164.09000000008"/>
    <n v="4069596.5100000007"/>
    <n v="3174285.2778000007"/>
    <n v="895311.23219999997"/>
    <d v="2021-08-01T00:00:00"/>
    <n v="8"/>
    <s v="Aug"/>
    <n v="2021"/>
  </r>
  <r>
    <s v="Midmarket"/>
    <x v="11"/>
    <s v="Realme 8 Pro"/>
    <s v="High"/>
    <n v="198.4"/>
    <n v="11999.4"/>
    <n v="19999"/>
    <n v="3967801.6"/>
    <n v="595170.24"/>
    <n v="3372631.3600000003"/>
    <n v="2192210.3840000001"/>
    <n v="1180420.9760000003"/>
    <d v="2021-08-01T00:00:00"/>
    <n v="8"/>
    <s v="Aug"/>
    <n v="2021"/>
  </r>
  <r>
    <s v="Enterprise"/>
    <x v="9"/>
    <s v="Realme 8 Pro"/>
    <s v="High"/>
    <n v="244.10000000000002"/>
    <n v="11999.4"/>
    <n v="19999"/>
    <n v="4881755.9000000004"/>
    <n v="732263.38500000001"/>
    <n v="4149492.5150000006"/>
    <n v="3236604.1617000005"/>
    <n v="912888.35330000008"/>
    <d v="2021-10-01T00:00:00"/>
    <n v="10"/>
    <s v="Oct"/>
    <n v="2021"/>
  </r>
  <r>
    <s v="Shoping Mall"/>
    <x v="1"/>
    <s v="Realme 8 Pro"/>
    <s v="High"/>
    <n v="299.2"/>
    <n v="11999.4"/>
    <n v="19999"/>
    <n v="5983700.7999999998"/>
    <n v="897555.12"/>
    <n v="5086145.68"/>
    <n v="3967193.6303999997"/>
    <n v="1118952.0496"/>
    <d v="2020-10-01T00:00:00"/>
    <n v="10"/>
    <s v="Oct"/>
    <n v="2020"/>
  </r>
  <r>
    <s v="Small Business"/>
    <x v="12"/>
    <s v="Realme 8 Pro"/>
    <s v="High"/>
    <n v="136.6"/>
    <n v="11999.4"/>
    <n v="19999"/>
    <n v="2731863.4"/>
    <n v="409779.50999999995"/>
    <n v="2322083.89"/>
    <n v="1671900.4007999999"/>
    <n v="650183.48920000019"/>
    <d v="2021-11-01T00:00:00"/>
    <n v="11"/>
    <s v="Nov"/>
    <n v="2021"/>
  </r>
  <r>
    <s v="Shoping Mall"/>
    <x v="0"/>
    <s v="Vivo V17 Pro"/>
    <s v="High"/>
    <n v="280.5"/>
    <n v="19794"/>
    <n v="32990"/>
    <n v="9253695"/>
    <n v="1388054.25"/>
    <n v="7865640.75"/>
    <n v="6135199.7850000001"/>
    <n v="1730440.9649999999"/>
    <d v="2020-09-01T00:00:00"/>
    <n v="9"/>
    <s v="Sep"/>
    <n v="2020"/>
  </r>
  <r>
    <s v="Midmarket"/>
    <x v="1"/>
    <s v="Vivo V17 Pro"/>
    <s v="High"/>
    <n v="65.5"/>
    <n v="19794"/>
    <n v="32990"/>
    <n v="2160845"/>
    <n v="324126.75"/>
    <n v="1836718.25"/>
    <n v="1193866.8625"/>
    <n v="642851.38749999995"/>
    <d v="2020-09-01T00:00:00"/>
    <n v="9"/>
    <s v="Sep"/>
    <n v="2020"/>
  </r>
  <r>
    <s v="Shoping Mall"/>
    <x v="2"/>
    <s v="Vivo V17 Pro"/>
    <s v="High"/>
    <n v="34.4"/>
    <n v="19794"/>
    <n v="32990"/>
    <n v="1134856"/>
    <n v="170228.4"/>
    <n v="964627.6"/>
    <n v="752409.52800000005"/>
    <n v="212218.07199999993"/>
    <d v="2020-10-01T00:00:00"/>
    <n v="10"/>
    <s v="Oct"/>
    <n v="2020"/>
  </r>
  <r>
    <s v="Shoping Mall"/>
    <x v="3"/>
    <s v="Vivo V17 Pro"/>
    <s v="High"/>
    <n v="180.8"/>
    <n v="19794"/>
    <n v="32990"/>
    <n v="5964592"/>
    <n v="894688.79999999993"/>
    <n v="5069903.2"/>
    <n v="3954524.4960000003"/>
    <n v="1115378.7039999999"/>
    <d v="2021-11-01T00:00:00"/>
    <n v="11"/>
    <s v="Nov"/>
    <n v="2021"/>
  </r>
  <r>
    <s v="Channel Partners"/>
    <x v="15"/>
    <s v="Xiaomi Redmi K20 Pro 6GB"/>
    <s v="High"/>
    <n v="173.4"/>
    <n v="13938"/>
    <n v="23230"/>
    <n v="4028082"/>
    <n v="604212.29999999993"/>
    <n v="3423869.7"/>
    <n v="2054321.82"/>
    <n v="1369547.8800000001"/>
    <d v="2021-01-01T00:00:00"/>
    <n v="1"/>
    <s v="Jan"/>
    <n v="2021"/>
  </r>
  <r>
    <s v="Enterprise"/>
    <x v="5"/>
    <s v="Xiaomi Redmi K20 Pro 6GB"/>
    <s v="High"/>
    <n v="55.400000000000006"/>
    <n v="13938"/>
    <n v="23230"/>
    <n v="1286942.0000000002"/>
    <n v="193041.30000000002"/>
    <n v="1093900.7000000002"/>
    <n v="853242.54600000021"/>
    <n v="240658.15399999998"/>
    <d v="2021-01-01T00:00:00"/>
    <n v="1"/>
    <s v="Jan"/>
    <n v="2021"/>
  </r>
  <r>
    <s v="Shoping Mall"/>
    <x v="6"/>
    <s v="Xiaomi Redmi K20 Pro 6GB"/>
    <s v="High"/>
    <n v="293.5"/>
    <n v="13938"/>
    <n v="23230"/>
    <n v="6818005"/>
    <n v="1022700.75"/>
    <n v="5795304.25"/>
    <n v="4520337.3150000004"/>
    <n v="1274966.9349999996"/>
    <d v="2020-11-01T00:00:00"/>
    <n v="11"/>
    <s v="Nov"/>
    <n v="2020"/>
  </r>
  <r>
    <s v="Enterprise"/>
    <x v="13"/>
    <s v="Samsung Galaxy F62"/>
    <s v="High"/>
    <n v="316.5"/>
    <n v="11999.4"/>
    <n v="19999"/>
    <n v="6329683.5"/>
    <n v="949452.52499999991"/>
    <n v="5380230.9749999996"/>
    <n v="4196580.1605000002"/>
    <n v="1183650.8144999994"/>
    <d v="2021-01-01T00:00:00"/>
    <n v="1"/>
    <s v="Jan"/>
    <n v="2021"/>
  </r>
  <r>
    <s v="Shoping Mall"/>
    <x v="7"/>
    <s v="Samsung Galaxy F62"/>
    <s v="High"/>
    <n v="262.90000000000003"/>
    <n v="11999.4"/>
    <n v="19999"/>
    <n v="5257737.1000000006"/>
    <n v="788660.56500000006"/>
    <n v="4469076.5350000001"/>
    <n v="3485879.6973000001"/>
    <n v="983196.83770000003"/>
    <d v="2021-01-01T00:00:00"/>
    <n v="1"/>
    <s v="Jan"/>
    <n v="2021"/>
  </r>
  <r>
    <s v="Enterprise"/>
    <x v="4"/>
    <s v="Samsung Galaxy F62"/>
    <s v="High"/>
    <n v="143.30000000000001"/>
    <n v="11999.4"/>
    <n v="19999"/>
    <n v="2865856.7"/>
    <n v="429878.505"/>
    <n v="2435978.1950000003"/>
    <n v="1900062.9921000004"/>
    <n v="535915.20289999992"/>
    <d v="2021-05-01T00:00:00"/>
    <n v="5"/>
    <s v="May"/>
    <n v="2021"/>
  </r>
  <r>
    <s v="Enterprise"/>
    <x v="8"/>
    <s v="Samsung Galaxy F62"/>
    <s v="High"/>
    <n v="94.7"/>
    <n v="11999.4"/>
    <n v="19999"/>
    <n v="1893905.3"/>
    <n v="284085.79499999998"/>
    <n v="1609819.5050000001"/>
    <n v="1255659.2139000001"/>
    <n v="354160.29110000003"/>
    <d v="2020-09-01T00:00:00"/>
    <n v="9"/>
    <s v="Sep"/>
    <n v="2020"/>
  </r>
  <r>
    <s v="Shoping Mall"/>
    <x v="14"/>
    <s v="Samsung Galaxy F62"/>
    <s v="High"/>
    <n v="34.4"/>
    <n v="11999.4"/>
    <n v="19999"/>
    <n v="687965.6"/>
    <n v="103194.84"/>
    <n v="584770.76"/>
    <n v="456121.19280000002"/>
    <n v="128649.56719999999"/>
    <d v="2020-10-01T00:00:00"/>
    <n v="10"/>
    <s v="Oct"/>
    <n v="2020"/>
  </r>
  <r>
    <s v="Midmarket"/>
    <x v="10"/>
    <s v="Samsung Galaxy F62"/>
    <s v="High"/>
    <n v="215.70000000000002"/>
    <n v="11999.4"/>
    <n v="19999"/>
    <n v="4313784.3000000007"/>
    <n v="647067.64500000014"/>
    <n v="3666716.6550000007"/>
    <n v="2383365.8257500008"/>
    <n v="1283350.82925"/>
    <d v="2021-12-01T00:00:00"/>
    <n v="12"/>
    <s v="Dec"/>
    <n v="2021"/>
  </r>
  <r>
    <s v="Shoping Mall"/>
    <x v="2"/>
    <s v="Realme 8 Pro"/>
    <s v="High"/>
    <n v="38"/>
    <n v="11999.4"/>
    <n v="19999"/>
    <n v="759962"/>
    <n v="113994.3"/>
    <n v="645967.69999999995"/>
    <n v="503854.80599999998"/>
    <n v="142112.89399999997"/>
    <d v="2020-09-01T00:00:00"/>
    <n v="9"/>
    <s v="Sep"/>
    <n v="2020"/>
  </r>
  <r>
    <s v="Shoping Mall"/>
    <x v="11"/>
    <s v="Xiaomi Redmi 9i 128GB"/>
    <s v="High"/>
    <n v="88.600000000000009"/>
    <n v="5579.4"/>
    <n v="9299"/>
    <n v="823891.4"/>
    <n v="123583.70999999999"/>
    <n v="700307.69000000006"/>
    <n v="546239.99820000003"/>
    <n v="154067.69180000003"/>
    <d v="2021-06-01T00:00:00"/>
    <n v="6"/>
    <s v="Jun"/>
    <n v="2021"/>
  </r>
  <r>
    <s v="Enterprise"/>
    <x v="9"/>
    <s v="Xiaomi Redmi 9i 128GB"/>
    <s v="High"/>
    <n v="241.60000000000002"/>
    <n v="5579.4"/>
    <n v="9299"/>
    <n v="2246638.4000000004"/>
    <n v="336995.76000000007"/>
    <n v="1909642.6400000004"/>
    <n v="1489521.2592000004"/>
    <n v="420121.38079999993"/>
    <d v="2020-09-01T00:00:00"/>
    <n v="9"/>
    <s v="Sep"/>
    <n v="2020"/>
  </r>
  <r>
    <s v="Enterprise"/>
    <x v="1"/>
    <s v="Xiaomi Redmi 9i 128GB"/>
    <s v="High"/>
    <n v="215.60000000000002"/>
    <n v="5579.4"/>
    <n v="9299"/>
    <n v="2004864.4000000001"/>
    <n v="300729.66000000003"/>
    <n v="1704134.7400000002"/>
    <n v="1329225.0972000002"/>
    <n v="374909.64280000003"/>
    <d v="2021-10-01T00:00:00"/>
    <n v="10"/>
    <s v="Oct"/>
    <n v="2021"/>
  </r>
  <r>
    <s v="Midmarket"/>
    <x v="12"/>
    <s v="Xiaomi Redmi 9i 128GB"/>
    <s v="High"/>
    <n v="268.90000000000003"/>
    <n v="5579.4"/>
    <n v="9299"/>
    <n v="2500501.1"/>
    <n v="375075.16499999998"/>
    <n v="2125425.9350000001"/>
    <n v="1381526.8577500002"/>
    <n v="743899.07724999986"/>
    <d v="2021-11-01T00:00:00"/>
    <n v="11"/>
    <s v="Nov"/>
    <n v="2021"/>
  </r>
  <r>
    <s v="Midmarket"/>
    <x v="0"/>
    <s v="Realme 8"/>
    <s v="High"/>
    <n v="67.7"/>
    <n v="8999.4"/>
    <n v="14999"/>
    <n v="1015432.3"/>
    <n v="152314.845"/>
    <n v="863117.45500000007"/>
    <n v="561026.34575000009"/>
    <n v="302091.10924999998"/>
    <d v="2021-03-01T00:00:00"/>
    <n v="3"/>
    <s v="Mar"/>
    <n v="2021"/>
  </r>
  <r>
    <s v="Small Business"/>
    <x v="1"/>
    <s v="Realme 8"/>
    <s v="High"/>
    <n v="177.3"/>
    <n v="8999.4"/>
    <n v="14999"/>
    <n v="2659322.7000000002"/>
    <n v="398898.40500000003"/>
    <n v="2260424.2949999999"/>
    <n v="1627505.4923999999"/>
    <n v="632918.80260000005"/>
    <d v="2021-04-01T00:00:00"/>
    <n v="4"/>
    <s v="Apr"/>
    <n v="2021"/>
  </r>
  <r>
    <s v="Shoping Mall"/>
    <x v="2"/>
    <s v="Realme 8"/>
    <s v="High"/>
    <n v="242"/>
    <n v="8999.4"/>
    <n v="14999"/>
    <n v="3629758"/>
    <n v="544463.69999999995"/>
    <n v="3085294.3"/>
    <n v="2406529.554"/>
    <n v="678764.74599999981"/>
    <d v="2021-09-01T00:00:00"/>
    <n v="9"/>
    <s v="Sep"/>
    <n v="2021"/>
  </r>
  <r>
    <s v="Shoping Mall"/>
    <x v="3"/>
    <s v="Realme 8"/>
    <s v="High"/>
    <n v="273.40000000000003"/>
    <n v="8999.4"/>
    <n v="14999"/>
    <n v="4100726.6000000006"/>
    <n v="615108.99000000011"/>
    <n v="3485617.6100000003"/>
    <n v="2718781.7358000004"/>
    <n v="766835.87419999996"/>
    <d v="2021-10-01T00:00:00"/>
    <n v="10"/>
    <s v="Oct"/>
    <n v="2021"/>
  </r>
  <r>
    <s v="Shoping Mall"/>
    <x v="15"/>
    <s v="Realme 8"/>
    <s v="High"/>
    <n v="171.5"/>
    <n v="8999.4"/>
    <n v="14999"/>
    <n v="2572328.5"/>
    <n v="385849.27499999997"/>
    <n v="2186479.2250000001"/>
    <n v="1705453.7955000002"/>
    <n v="481025.42949999985"/>
    <d v="2020-10-01T00:00:00"/>
    <n v="10"/>
    <s v="Oct"/>
    <n v="2020"/>
  </r>
  <r>
    <s v="Small Business"/>
    <x v="5"/>
    <s v="Realme 8"/>
    <s v="High"/>
    <n v="118.60000000000001"/>
    <n v="8999.4"/>
    <n v="14999"/>
    <n v="1778881.4000000001"/>
    <n v="266832.21000000002"/>
    <n v="1512049.1900000002"/>
    <n v="1088675.4168"/>
    <n v="423373.77320000017"/>
    <d v="2020-12-01T00:00:00"/>
    <n v="12"/>
    <s v="Dec"/>
    <n v="2020"/>
  </r>
  <r>
    <s v="Small Business"/>
    <x v="6"/>
    <s v="Realme 8 Pro"/>
    <s v="High"/>
    <n v="349.5"/>
    <n v="11999.4"/>
    <n v="19999"/>
    <n v="6989650.5"/>
    <n v="1048447.575"/>
    <n v="5941202.9249999998"/>
    <n v="4277666.1059999997"/>
    <n v="1663536.8190000001"/>
    <d v="2021-01-01T00:00:00"/>
    <n v="1"/>
    <s v="Jan"/>
    <n v="2021"/>
  </r>
  <r>
    <s v="Shoping Mall"/>
    <x v="13"/>
    <s v="Realme 8 Pro"/>
    <s v="High"/>
    <n v="88.600000000000009"/>
    <n v="11999.4"/>
    <n v="19999"/>
    <n v="1771911.4000000001"/>
    <n v="265786.71000000002"/>
    <n v="1506124.6900000002"/>
    <n v="1174777.2582000003"/>
    <n v="331347.4317999999"/>
    <d v="2021-06-01T00:00:00"/>
    <n v="6"/>
    <s v="Jun"/>
    <n v="2021"/>
  </r>
  <r>
    <s v="Enterprise"/>
    <x v="7"/>
    <s v="Realme 8 Pro"/>
    <s v="High"/>
    <n v="215.60000000000002"/>
    <n v="11999.4"/>
    <n v="19999"/>
    <n v="4311784.4000000004"/>
    <n v="646767.66"/>
    <n v="3665016.74"/>
    <n v="2858713.0572000002"/>
    <n v="806303.68280000007"/>
    <d v="2021-10-01T00:00:00"/>
    <n v="10"/>
    <s v="Oct"/>
    <n v="2021"/>
  </r>
  <r>
    <s v="Shoping Mall"/>
    <x v="4"/>
    <s v="Realme 8 Pro"/>
    <s v="High"/>
    <n v="90.5"/>
    <n v="11999.4"/>
    <n v="19999"/>
    <n v="1809909.5"/>
    <n v="271486.42499999999"/>
    <n v="1538423.075"/>
    <n v="1199969.9985"/>
    <n v="338453.07649999997"/>
    <d v="2021-10-01T00:00:00"/>
    <n v="10"/>
    <s v="Oct"/>
    <n v="2021"/>
  </r>
  <r>
    <s v="Shoping Mall"/>
    <x v="8"/>
    <s v="Realme 8 Pro"/>
    <s v="High"/>
    <n v="171.5"/>
    <n v="11999.4"/>
    <n v="19999"/>
    <n v="3429828.5"/>
    <n v="514474.27499999997"/>
    <n v="2915354.2250000001"/>
    <n v="2273976.2955"/>
    <n v="641377.92950000009"/>
    <d v="2020-10-01T00:00:00"/>
    <n v="10"/>
    <s v="Oct"/>
    <n v="2020"/>
  </r>
  <r>
    <s v="Shoping Mall"/>
    <x v="14"/>
    <s v="Realme 8 Pro"/>
    <s v="High"/>
    <n v="159.4"/>
    <n v="11999.4"/>
    <n v="19999"/>
    <n v="3187840.6"/>
    <n v="478176.08999999997"/>
    <n v="2709664.5100000002"/>
    <n v="2113538.3178000003"/>
    <n v="596126.19219999993"/>
    <d v="2021-11-01T00:00:00"/>
    <n v="11"/>
    <s v="Nov"/>
    <n v="2021"/>
  </r>
  <r>
    <s v="Small Business"/>
    <x v="10"/>
    <s v="Realme 8 Pro"/>
    <s v="High"/>
    <n v="135.9"/>
    <n v="11999.4"/>
    <n v="19999"/>
    <n v="2717864.1"/>
    <n v="407679.61499999999"/>
    <n v="2310184.4850000003"/>
    <n v="1663332.8292000003"/>
    <n v="646851.65580000007"/>
    <d v="2021-11-01T00:00:00"/>
    <n v="11"/>
    <s v="Nov"/>
    <n v="2021"/>
  </r>
  <r>
    <s v="Small Business"/>
    <x v="2"/>
    <s v="Realme 8 Pro"/>
    <s v="High"/>
    <n v="215"/>
    <n v="11999.4"/>
    <n v="19999"/>
    <n v="4299785"/>
    <n v="644967.75"/>
    <n v="3654817.25"/>
    <n v="2631468.42"/>
    <n v="1023348.8300000001"/>
    <d v="2021-11-01T00:00:00"/>
    <n v="11"/>
    <s v="Nov"/>
    <n v="2021"/>
  </r>
  <r>
    <s v="Shoping Mall"/>
    <x v="11"/>
    <s v="Realme 8 Pro"/>
    <s v="High"/>
    <n v="119.7"/>
    <n v="11999.4"/>
    <n v="19999"/>
    <n v="2393880.3000000003"/>
    <n v="359082.04500000004"/>
    <n v="2034798.2550000004"/>
    <n v="1587142.6389000004"/>
    <n v="447655.61609999998"/>
    <d v="2021-11-01T00:00:00"/>
    <n v="11"/>
    <s v="Nov"/>
    <n v="2021"/>
  </r>
  <r>
    <s v="Midmarket"/>
    <x v="9"/>
    <s v="Realme 8 Pro"/>
    <s v="High"/>
    <n v="38"/>
    <n v="11999.4"/>
    <n v="19999"/>
    <n v="759962"/>
    <n v="113994.3"/>
    <n v="645967.69999999995"/>
    <n v="419879.005"/>
    <n v="226088.69499999995"/>
    <d v="2020-12-01T00:00:00"/>
    <n v="12"/>
    <s v="Dec"/>
    <n v="2020"/>
  </r>
  <r>
    <s v="Shoping Mall"/>
    <x v="1"/>
    <s v="Realme 8 Pro"/>
    <s v="High"/>
    <n v="123.30000000000001"/>
    <n v="11999.4"/>
    <n v="19999"/>
    <n v="2465876.7000000002"/>
    <n v="369881.505"/>
    <n v="2095995.1950000003"/>
    <n v="1634876.2521000004"/>
    <n v="461118.94289999991"/>
    <d v="2021-12-01T00:00:00"/>
    <n v="12"/>
    <s v="Dec"/>
    <n v="2021"/>
  </r>
  <r>
    <s v="Shoping Mall"/>
    <x v="12"/>
    <s v="Vivo V17 Pro"/>
    <s v="High"/>
    <n v="139.5"/>
    <n v="19794"/>
    <n v="32990"/>
    <n v="4602105"/>
    <n v="690315.75"/>
    <n v="3911789.25"/>
    <n v="3051195.6150000002"/>
    <n v="860593.63499999978"/>
    <d v="2021-07-01T00:00:00"/>
    <n v="7"/>
    <s v="Jul"/>
    <n v="2021"/>
  </r>
  <r>
    <s v="Shoping Mall"/>
    <x v="0"/>
    <s v="Vivo V17 Pro"/>
    <s v="High"/>
    <n v="98.600000000000009"/>
    <n v="19794"/>
    <n v="32990"/>
    <n v="3252814.0000000005"/>
    <n v="487922.10000000003"/>
    <n v="2764891.9000000004"/>
    <n v="2156615.6820000005"/>
    <n v="608276.21799999988"/>
    <d v="2021-10-01T00:00:00"/>
    <n v="10"/>
    <s v="Oct"/>
    <n v="2021"/>
  </r>
  <r>
    <s v="Shoping Mall"/>
    <x v="1"/>
    <s v="Vivo V17 Pro"/>
    <s v="High"/>
    <n v="90.5"/>
    <n v="19794"/>
    <n v="32990"/>
    <n v="2985595"/>
    <n v="447839.25"/>
    <n v="2537755.75"/>
    <n v="1979449.4850000001"/>
    <n v="558306.2649999999"/>
    <d v="2021-10-01T00:00:00"/>
    <n v="10"/>
    <s v="Oct"/>
    <n v="2021"/>
  </r>
  <r>
    <s v="Channel Partners"/>
    <x v="2"/>
    <s v="Xiaomi Redmi K20 Pro 6GB"/>
    <s v="High"/>
    <n v="210.9"/>
    <n v="13938"/>
    <n v="23230"/>
    <n v="4899207"/>
    <n v="734881.04999999993"/>
    <n v="4164325.95"/>
    <n v="2498595.5699999998"/>
    <n v="1665730.3800000004"/>
    <d v="2021-05-01T00:00:00"/>
    <n v="5"/>
    <s v="May"/>
    <n v="2021"/>
  </r>
  <r>
    <s v="Midmarket"/>
    <x v="3"/>
    <s v="Xiaomi Redmi K20 Pro 6GB"/>
    <s v="High"/>
    <n v="387.45000000000005"/>
    <n v="13938"/>
    <n v="23230"/>
    <n v="9000463.5000000019"/>
    <n v="1350069.5250000001"/>
    <n v="7650393.9750000015"/>
    <n v="4972756.0837500012"/>
    <n v="2677637.8912500003"/>
    <d v="2021-07-01T00:00:00"/>
    <n v="7"/>
    <s v="Jul"/>
    <n v="2021"/>
  </r>
  <r>
    <s v="Shoping Mall"/>
    <x v="15"/>
    <s v="Xiaomi Redmi K20 Pro 6GB"/>
    <s v="High"/>
    <n v="62.300000000000004"/>
    <n v="13938"/>
    <n v="23230"/>
    <n v="1447229"/>
    <n v="217084.35"/>
    <n v="1230144.6499999999"/>
    <n v="959512.82699999993"/>
    <n v="270631.82299999997"/>
    <d v="2020-09-01T00:00:00"/>
    <n v="9"/>
    <s v="Sep"/>
    <n v="2020"/>
  </r>
  <r>
    <s v="Shoping Mall"/>
    <x v="5"/>
    <s v="Xiaomi Redmi K20 Pro 6GB"/>
    <s v="High"/>
    <n v="98.600000000000009"/>
    <n v="13938"/>
    <n v="23230"/>
    <n v="2290478"/>
    <n v="343571.7"/>
    <n v="1946906.3"/>
    <n v="1518586.9140000001"/>
    <n v="428319.38599999994"/>
    <d v="2021-10-01T00:00:00"/>
    <n v="10"/>
    <s v="Oct"/>
    <n v="2021"/>
  </r>
  <r>
    <s v="Enterprise"/>
    <x v="6"/>
    <s v="Xiaomi Redmi K20 Pro 6GB"/>
    <s v="High"/>
    <n v="238.70000000000002"/>
    <n v="13938"/>
    <n v="23230"/>
    <n v="5545001"/>
    <n v="831750.15"/>
    <n v="4713250.8499999996"/>
    <n v="3676335.6629999997"/>
    <n v="1036915.1869999999"/>
    <d v="2021-11-01T00:00:00"/>
    <n v="11"/>
    <s v="Nov"/>
    <n v="2021"/>
  </r>
  <r>
    <s v="Shoping Mall"/>
    <x v="13"/>
    <s v="Xiaomi Redmi K20 Pro 6GB"/>
    <s v="High"/>
    <n v="123.30000000000001"/>
    <n v="13938"/>
    <n v="23230"/>
    <n v="2864259.0000000005"/>
    <n v="429638.85000000003"/>
    <n v="2434620.1500000004"/>
    <n v="1899003.7170000004"/>
    <n v="535616.43299999996"/>
    <d v="2021-12-01T00:00:00"/>
    <n v="12"/>
    <s v="Dec"/>
    <n v="2021"/>
  </r>
  <r>
    <s v="Shoping Mall"/>
    <x v="7"/>
    <s v="Samsung Galaxy F62"/>
    <s v="High"/>
    <n v="27"/>
    <n v="11999.4"/>
    <n v="19999"/>
    <n v="539973"/>
    <n v="80995.95"/>
    <n v="458977.05"/>
    <n v="358002.09899999999"/>
    <n v="100974.951"/>
    <d v="2021-02-01T00:00:00"/>
    <n v="2"/>
    <s v="Feb"/>
    <n v="2021"/>
  </r>
  <r>
    <s v="Shoping Mall"/>
    <x v="4"/>
    <s v="Samsung Galaxy F62"/>
    <s v="High"/>
    <n v="342.15000000000003"/>
    <n v="11999.4"/>
    <n v="19999"/>
    <n v="6842657.8500000006"/>
    <n v="1026398.6775"/>
    <n v="5816259.1725000003"/>
    <n v="4536682.1545500001"/>
    <n v="1279577.0179500002"/>
    <d v="2021-07-01T00:00:00"/>
    <n v="7"/>
    <s v="Jul"/>
    <n v="2021"/>
  </r>
  <r>
    <s v="Shoping Mall"/>
    <x v="8"/>
    <s v="Samsung Galaxy F62"/>
    <s v="High"/>
    <n v="273.40000000000003"/>
    <n v="11999.4"/>
    <n v="19999"/>
    <n v="5467726.6000000006"/>
    <n v="820158.99000000011"/>
    <n v="4647567.6100000003"/>
    <n v="3625102.7358000004"/>
    <n v="1022464.8742"/>
    <d v="2021-10-01T00:00:00"/>
    <n v="10"/>
    <s v="Oct"/>
    <n v="2021"/>
  </r>
  <r>
    <s v="Midmarket"/>
    <x v="14"/>
    <s v="Samsung Galaxy F62"/>
    <s v="High"/>
    <n v="254.8"/>
    <n v="11999.4"/>
    <n v="19999"/>
    <n v="5095745.2"/>
    <n v="764361.78"/>
    <n v="4331383.42"/>
    <n v="2815399.2230000002"/>
    <n v="1515984.1969999997"/>
    <d v="2020-11-01T00:00:00"/>
    <n v="11"/>
    <s v="Nov"/>
    <n v="2020"/>
  </r>
  <r>
    <s v="Shoping Mall"/>
    <x v="10"/>
    <s v="Xiaomi Redmi 9i 128GB"/>
    <s v="High"/>
    <n v="252.15"/>
    <n v="5579.4"/>
    <n v="9299"/>
    <n v="2344742.85"/>
    <n v="351711.42749999999"/>
    <n v="1993031.4225000001"/>
    <n v="1554564.5095500001"/>
    <n v="438466.91295000003"/>
    <d v="2021-01-01T00:00:00"/>
    <n v="1"/>
    <s v="Jan"/>
    <n v="2021"/>
  </r>
  <r>
    <s v="Channel Partners"/>
    <x v="2"/>
    <s v="Realme 8"/>
    <s v="High"/>
    <n v="266.10000000000002"/>
    <n v="8999.4"/>
    <n v="14999"/>
    <n v="3991233.9000000004"/>
    <n v="598685.08500000008"/>
    <n v="3392548.8150000004"/>
    <n v="2035529.2890000001"/>
    <n v="1357019.5260000003"/>
    <d v="2021-05-01T00:00:00"/>
    <n v="5"/>
    <s v="May"/>
    <n v="2021"/>
  </r>
  <r>
    <s v="Shoping Mall"/>
    <x v="11"/>
    <s v="Realme 8 Pro"/>
    <s v="High"/>
    <n v="153.1"/>
    <n v="11999.4"/>
    <n v="19999"/>
    <n v="3061846.9"/>
    <n v="459277.03499999997"/>
    <n v="2602569.8649999998"/>
    <n v="2030004.4946999999"/>
    <n v="572565.37029999983"/>
    <d v="2021-12-01T00:00:00"/>
    <n v="12"/>
    <s v="Dec"/>
    <n v="2021"/>
  </r>
  <r>
    <s v="Shoping Mall"/>
    <x v="9"/>
    <s v="Xiaomi Redmi K20 Pro 6GB"/>
    <s v="High"/>
    <n v="149.1"/>
    <n v="13938"/>
    <n v="23230"/>
    <n v="3463593"/>
    <n v="519538.94999999995"/>
    <n v="2944054.05"/>
    <n v="2296362.159"/>
    <n v="647691.89099999983"/>
    <d v="2021-03-01T00:00:00"/>
    <n v="3"/>
    <s v="Mar"/>
    <n v="2021"/>
  </r>
  <r>
    <s v="Shoping Mall"/>
    <x v="1"/>
    <s v="Xiaomi Redmi K20 Pro 6GB"/>
    <s v="High"/>
    <n v="153.1"/>
    <n v="13938"/>
    <n v="23230"/>
    <n v="3556513"/>
    <n v="533476.94999999995"/>
    <n v="3023036.05"/>
    <n v="2357968.1189999999"/>
    <n v="665067.93099999987"/>
    <d v="2021-12-01T00:00:00"/>
    <n v="12"/>
    <s v="Dec"/>
    <n v="2021"/>
  </r>
  <r>
    <s v="Channel Partners"/>
    <x v="12"/>
    <s v="Samsung Galaxy F62"/>
    <s v="High"/>
    <n v="276.10000000000002"/>
    <n v="11999.4"/>
    <n v="19999"/>
    <n v="5521723.9000000004"/>
    <n v="828258.58500000008"/>
    <n v="4693465.3150000004"/>
    <n v="2816079.1890000002"/>
    <n v="1877386.1260000002"/>
    <d v="2020-09-01T00:00:00"/>
    <n v="9"/>
    <s v="Sep"/>
    <n v="2020"/>
  </r>
  <r>
    <s v="Midmarket"/>
    <x v="0"/>
    <s v="Xiaomi Redmi 9i 128GB"/>
    <s v="High"/>
    <n v="256.7"/>
    <n v="5579.4"/>
    <n v="9299"/>
    <n v="2387053.2999999998"/>
    <n v="358057.99499999994"/>
    <n v="2028995.3049999999"/>
    <n v="1318846.9482499999"/>
    <n v="710148.35675000004"/>
    <d v="2021-06-01T00:00:00"/>
    <n v="6"/>
    <s v="Jun"/>
    <n v="2021"/>
  </r>
  <r>
    <s v="Midmarket"/>
    <x v="1"/>
    <s v="Xiaomi Redmi K20 Pro 6GB"/>
    <s v="High"/>
    <n v="256.7"/>
    <n v="13938"/>
    <n v="23230"/>
    <n v="5963141"/>
    <n v="894471.15"/>
    <n v="5068669.8499999996"/>
    <n v="3294635.4024999999"/>
    <n v="1774034.4474999998"/>
    <d v="2021-06-01T00:00:00"/>
    <n v="6"/>
    <s v="Jun"/>
    <n v="2021"/>
  </r>
  <r>
    <s v="Shoping Mall"/>
    <x v="16"/>
    <s v="Xiaomi Redmi 9i 128GB"/>
    <s v="High"/>
    <n v="92.300000000000011"/>
    <n v="5579.4"/>
    <n v="9299"/>
    <n v="858297.70000000007"/>
    <n v="128744.655"/>
    <n v="729553.04500000004"/>
    <n v="569051.37510000006"/>
    <n v="160501.66989999998"/>
    <d v="2021-03-01T00:00:00"/>
    <n v="3"/>
    <s v="Mar"/>
    <n v="2021"/>
  </r>
  <r>
    <s v="Shoping Mall"/>
    <x v="3"/>
    <s v="Xiaomi Redmi 9i 128GB"/>
    <s v="High"/>
    <n v="179"/>
    <n v="5579.4"/>
    <n v="9299"/>
    <n v="1664521"/>
    <n v="249678.15"/>
    <n v="1414842.85"/>
    <n v="1103577.4230000002"/>
    <n v="311265.42699999991"/>
    <d v="2021-03-01T00:00:00"/>
    <n v="3"/>
    <s v="Mar"/>
    <n v="2021"/>
  </r>
  <r>
    <s v="Shoping Mall"/>
    <x v="15"/>
    <s v="Xiaomi Redmi 9i 128GB"/>
    <s v="High"/>
    <n v="44.2"/>
    <n v="5579.4"/>
    <n v="9299"/>
    <n v="411015.80000000005"/>
    <n v="61652.37"/>
    <n v="349363.43000000005"/>
    <n v="272503.47540000005"/>
    <n v="76859.954599999997"/>
    <d v="2020-09-01T00:00:00"/>
    <n v="9"/>
    <s v="Sep"/>
    <n v="2020"/>
  </r>
  <r>
    <s v="Shoping Mall"/>
    <x v="5"/>
    <s v="Realme 8"/>
    <s v="High"/>
    <n v="98.25"/>
    <n v="8999.4"/>
    <n v="14999"/>
    <n v="1473651.75"/>
    <n v="221047.76249999998"/>
    <n v="1252603.9875"/>
    <n v="977031.11025000003"/>
    <n v="275572.87725000002"/>
    <d v="2021-01-01T00:00:00"/>
    <n v="1"/>
    <s v="Jan"/>
    <n v="2021"/>
  </r>
  <r>
    <s v="Shoping Mall"/>
    <x v="6"/>
    <s v="Realme 8"/>
    <s v="High"/>
    <n v="129.80000000000001"/>
    <n v="8999.4"/>
    <n v="14999"/>
    <n v="1946870.2000000002"/>
    <n v="292030.53000000003"/>
    <n v="1654839.6700000002"/>
    <n v="1290774.9426000002"/>
    <n v="364064.72739999997"/>
    <d v="2021-02-01T00:00:00"/>
    <n v="2"/>
    <s v="Feb"/>
    <n v="2021"/>
  </r>
  <r>
    <s v="Channel Partners"/>
    <x v="13"/>
    <s v="Realme 8"/>
    <s v="High"/>
    <n v="60.400000000000006"/>
    <n v="8999.4"/>
    <n v="14999"/>
    <n v="905939.60000000009"/>
    <n v="135890.94"/>
    <n v="770048.66000000015"/>
    <n v="462029.19600000005"/>
    <n v="308019.46400000009"/>
    <d v="2021-06-01T00:00:00"/>
    <n v="6"/>
    <s v="Jun"/>
    <n v="2021"/>
  </r>
  <r>
    <s v="Shoping Mall"/>
    <x v="7"/>
    <s v="Realme 8"/>
    <s v="High"/>
    <n v="225.5"/>
    <n v="8999.4"/>
    <n v="14999"/>
    <n v="3382274.5"/>
    <n v="507341.17499999999"/>
    <n v="2874933.3250000002"/>
    <n v="2242447.9935000003"/>
    <n v="632485.33149999985"/>
    <d v="2021-07-01T00:00:00"/>
    <n v="7"/>
    <s v="Jul"/>
    <n v="2021"/>
  </r>
  <r>
    <s v="Shoping Mall"/>
    <x v="4"/>
    <s v="Realme 8"/>
    <s v="High"/>
    <n v="124.9"/>
    <n v="8999.4"/>
    <n v="14999"/>
    <n v="1873375.1"/>
    <n v="281006.26500000001"/>
    <n v="1592368.835"/>
    <n v="1242047.6913000001"/>
    <n v="350321.1436999999"/>
    <d v="2021-10-01T00:00:00"/>
    <n v="10"/>
    <s v="Oct"/>
    <n v="2021"/>
  </r>
  <r>
    <s v="Shoping Mall"/>
    <x v="8"/>
    <s v="Realme 8 Pro"/>
    <s v="High"/>
    <n v="143.85"/>
    <n v="11999.4"/>
    <n v="19999"/>
    <n v="2876856.15"/>
    <n v="431528.42249999999"/>
    <n v="2445327.7275"/>
    <n v="1907355.62745"/>
    <n v="537972.10005000001"/>
    <d v="2021-01-01T00:00:00"/>
    <n v="1"/>
    <s v="Jan"/>
    <n v="2021"/>
  </r>
  <r>
    <s v="Small Business"/>
    <x v="14"/>
    <s v="Realme 8 Pro"/>
    <s v="High"/>
    <n v="80.7"/>
    <n v="11999.4"/>
    <n v="19999"/>
    <n v="1613919.3"/>
    <n v="242087.89499999999"/>
    <n v="1371831.405"/>
    <n v="987718.61159999995"/>
    <n v="384112.79340000008"/>
    <d v="2021-01-01T00:00:00"/>
    <n v="1"/>
    <s v="Jan"/>
    <n v="2021"/>
  </r>
  <r>
    <s v="Shoping Mall"/>
    <x v="10"/>
    <s v="Realme 8 Pro"/>
    <s v="High"/>
    <n v="264.10000000000002"/>
    <n v="11999.4"/>
    <n v="19999"/>
    <n v="5281735.9000000004"/>
    <n v="792260.38500000001"/>
    <n v="4489475.5150000006"/>
    <n v="3501790.9017000007"/>
    <n v="987684.61329999985"/>
    <d v="2021-02-01T00:00:00"/>
    <n v="2"/>
    <s v="Feb"/>
    <n v="2021"/>
  </r>
  <r>
    <s v="Shoping Mall"/>
    <x v="2"/>
    <s v="Realme 8 Pro"/>
    <s v="High"/>
    <n v="270.8"/>
    <n v="11999.4"/>
    <n v="19999"/>
    <n v="5415729.2000000002"/>
    <n v="812359.38"/>
    <n v="4603369.82"/>
    <n v="3590628.4596000002"/>
    <n v="1012741.3604000001"/>
    <d v="2021-02-01T00:00:00"/>
    <n v="2"/>
    <s v="Feb"/>
    <n v="2021"/>
  </r>
  <r>
    <s v="Shoping Mall"/>
    <x v="11"/>
    <s v="Realme 8 Pro"/>
    <s v="High"/>
    <n v="263.2"/>
    <n v="11999.4"/>
    <n v="19999"/>
    <n v="5263736.8"/>
    <n v="789560.5199999999"/>
    <n v="4474176.28"/>
    <n v="3489857.4984000004"/>
    <n v="984318.78159999987"/>
    <d v="2021-06-01T00:00:00"/>
    <n v="6"/>
    <s v="Jun"/>
    <n v="2021"/>
  </r>
  <r>
    <s v="Enterprise"/>
    <x v="9"/>
    <s v="Realme 8 Pro"/>
    <s v="High"/>
    <n v="158.30000000000001"/>
    <n v="11999.4"/>
    <n v="19999"/>
    <n v="3165841.7"/>
    <n v="474876.255"/>
    <n v="2690965.4450000003"/>
    <n v="2098953.0471000001"/>
    <n v="592012.39790000021"/>
    <d v="2021-06-01T00:00:00"/>
    <n v="6"/>
    <s v="Jun"/>
    <n v="2021"/>
  </r>
  <r>
    <s v="Channel Partners"/>
    <x v="1"/>
    <s v="Realme 8 Pro"/>
    <s v="High"/>
    <n v="57.1"/>
    <n v="11999.4"/>
    <n v="19999"/>
    <n v="1141942.9000000001"/>
    <n v="171291.43500000003"/>
    <n v="970651.46500000008"/>
    <n v="582390.87900000007"/>
    <n v="388260.58600000001"/>
    <d v="2021-07-01T00:00:00"/>
    <n v="7"/>
    <s v="Jul"/>
    <n v="2021"/>
  </r>
  <r>
    <s v="Shoping Mall"/>
    <x v="12"/>
    <s v="Realme 8 Pro"/>
    <s v="High"/>
    <n v="269.60000000000002"/>
    <n v="11999.4"/>
    <n v="19999"/>
    <n v="5391730.4000000004"/>
    <n v="808759.56"/>
    <n v="4582970.84"/>
    <n v="3574717.2552"/>
    <n v="1008253.5847999998"/>
    <d v="2021-08-01T00:00:00"/>
    <n v="8"/>
    <s v="Aug"/>
    <n v="2021"/>
  </r>
  <r>
    <s v="Midmarket"/>
    <x v="0"/>
    <s v="Realme 8 Pro"/>
    <s v="High"/>
    <n v="156.5"/>
    <n v="11999.4"/>
    <n v="19999"/>
    <n v="3129843.5"/>
    <n v="469476.52499999997"/>
    <n v="2660366.9750000001"/>
    <n v="1729238.5337500002"/>
    <n v="931128.44124999992"/>
    <d v="2021-10-01T00:00:00"/>
    <n v="10"/>
    <s v="Oct"/>
    <n v="2021"/>
  </r>
  <r>
    <s v="Shoping Mall"/>
    <x v="1"/>
    <s v="Realme 8 Pro"/>
    <s v="High"/>
    <n v="124.9"/>
    <n v="11999.4"/>
    <n v="19999"/>
    <n v="2497875.1"/>
    <n v="374681.26500000001"/>
    <n v="2123193.835"/>
    <n v="1656091.1913000001"/>
    <n v="467102.6436999999"/>
    <d v="2021-10-01T00:00:00"/>
    <n v="10"/>
    <s v="Oct"/>
    <n v="2021"/>
  </r>
  <r>
    <s v="Shoping Mall"/>
    <x v="16"/>
    <s v="Realme 8 Pro"/>
    <s v="High"/>
    <n v="35.700000000000003"/>
    <n v="11999.4"/>
    <n v="19999"/>
    <n v="713964.3"/>
    <n v="107094.645"/>
    <n v="606869.65500000003"/>
    <n v="473358.33090000006"/>
    <n v="133511.32409999997"/>
    <d v="2021-11-01T00:00:00"/>
    <n v="11"/>
    <s v="Nov"/>
    <n v="2021"/>
  </r>
  <r>
    <s v="Channel Partners"/>
    <x v="3"/>
    <s v="Realme 8 Pro"/>
    <s v="High"/>
    <n v="101.30000000000001"/>
    <n v="11999.4"/>
    <n v="19999"/>
    <n v="2025898.7000000002"/>
    <n v="303884.80499999999"/>
    <n v="1722013.8950000003"/>
    <n v="1033208.3370000001"/>
    <n v="688805.55800000019"/>
    <d v="2021-12-01T00:00:00"/>
    <n v="12"/>
    <s v="Dec"/>
    <n v="2021"/>
  </r>
  <r>
    <s v="Midmarket"/>
    <x v="15"/>
    <s v="Vivo V17 Pro"/>
    <s v="High"/>
    <n v="399.75"/>
    <n v="19794"/>
    <n v="32990"/>
    <n v="13187752.5"/>
    <n v="1978162.875"/>
    <n v="11209589.625"/>
    <n v="7286233.2562500006"/>
    <n v="3923356.3687499994"/>
    <d v="2021-01-01T00:00:00"/>
    <n v="1"/>
    <s v="Jan"/>
    <n v="2021"/>
  </r>
  <r>
    <s v="Shoping Mall"/>
    <x v="5"/>
    <s v="Vivo V17 Pro"/>
    <s v="High"/>
    <n v="263.2"/>
    <n v="19794"/>
    <n v="32990"/>
    <n v="8682968"/>
    <n v="1302445.2"/>
    <n v="7380522.7999999998"/>
    <n v="5756807.784"/>
    <n v="1623715.0159999998"/>
    <d v="2021-06-01T00:00:00"/>
    <n v="6"/>
    <s v="Jun"/>
    <n v="2021"/>
  </r>
  <r>
    <s v="Shoping Mall"/>
    <x v="6"/>
    <s v="Vivo V17 Pro"/>
    <s v="High"/>
    <n v="119"/>
    <n v="19794"/>
    <n v="32990"/>
    <n v="3925810"/>
    <n v="588871.5"/>
    <n v="3336938.5"/>
    <n v="2602812.0300000003"/>
    <n v="734126.46999999974"/>
    <d v="2021-06-01T00:00:00"/>
    <n v="6"/>
    <s v="Jun"/>
    <n v="2021"/>
  </r>
  <r>
    <s v="Channel Partners"/>
    <x v="13"/>
    <s v="Vivo V17 Pro"/>
    <s v="High"/>
    <n v="60.400000000000006"/>
    <n v="19794"/>
    <n v="32990"/>
    <n v="1992596.0000000002"/>
    <n v="298889.40000000002"/>
    <n v="1693706.6"/>
    <n v="1016223.96"/>
    <n v="677482.64000000013"/>
    <d v="2021-06-01T00:00:00"/>
    <n v="6"/>
    <s v="Jun"/>
    <n v="2021"/>
  </r>
  <r>
    <s v="Midmarket"/>
    <x v="7"/>
    <s v="Vivo V17 Pro"/>
    <s v="High"/>
    <n v="66"/>
    <n v="19794"/>
    <n v="32990"/>
    <n v="2177340"/>
    <n v="326601"/>
    <n v="1850739"/>
    <n v="1202980.3500000001"/>
    <n v="647758.64999999991"/>
    <d v="2020-09-01T00:00:00"/>
    <n v="9"/>
    <s v="Sep"/>
    <n v="2020"/>
  </r>
  <r>
    <s v="Channel Partners"/>
    <x v="4"/>
    <s v="Vivo V17 Pro"/>
    <s v="High"/>
    <n v="41"/>
    <n v="19794"/>
    <n v="32990"/>
    <n v="1352590"/>
    <n v="202888.5"/>
    <n v="1149701.5"/>
    <n v="689820.9"/>
    <n v="459880.6"/>
    <d v="2021-10-01T00:00:00"/>
    <n v="10"/>
    <s v="Oct"/>
    <n v="2021"/>
  </r>
  <r>
    <s v="Small Business"/>
    <x v="8"/>
    <s v="Vivo V17 Pro"/>
    <s v="High"/>
    <n v="260.5"/>
    <n v="19794"/>
    <n v="32990"/>
    <n v="8593895"/>
    <n v="1289084.25"/>
    <n v="7304810.75"/>
    <n v="5259463.74"/>
    <n v="2045347.0099999998"/>
    <d v="2020-11-01T00:00:00"/>
    <n v="11"/>
    <s v="Nov"/>
    <n v="2020"/>
  </r>
  <r>
    <s v="Channel Partners"/>
    <x v="14"/>
    <s v="Vivo V17 Pro"/>
    <s v="High"/>
    <n v="101.30000000000001"/>
    <n v="19794"/>
    <n v="32990"/>
    <n v="3341887.0000000005"/>
    <n v="501283.05000000005"/>
    <n v="2840603.95"/>
    <n v="1704362.37"/>
    <n v="1136241.58"/>
    <d v="2021-12-01T00:00:00"/>
    <n v="12"/>
    <s v="Dec"/>
    <n v="2021"/>
  </r>
  <r>
    <s v="Enterprise"/>
    <x v="10"/>
    <s v="Xiaomi Redmi K20 Pro 6GB"/>
    <s v="High"/>
    <n v="158.30000000000001"/>
    <n v="13938"/>
    <n v="23230"/>
    <n v="3677309.0000000005"/>
    <n v="551596.35000000009"/>
    <n v="3125712.6500000004"/>
    <n v="2438055.8670000006"/>
    <n v="687656.78299999982"/>
    <d v="2021-06-01T00:00:00"/>
    <n v="6"/>
    <s v="Jun"/>
    <n v="2021"/>
  </r>
  <r>
    <s v="Midmarket"/>
    <x v="2"/>
    <s v="Xiaomi Redmi K20 Pro 6GB"/>
    <s v="High"/>
    <n v="156.5"/>
    <n v="13938"/>
    <n v="23230"/>
    <n v="3635495"/>
    <n v="545324.25"/>
    <n v="3090170.75"/>
    <n v="2008610.9875"/>
    <n v="1081559.7625"/>
    <d v="2021-10-01T00:00:00"/>
    <n v="10"/>
    <s v="Oct"/>
    <n v="2021"/>
  </r>
  <r>
    <s v="Enterprise"/>
    <x v="11"/>
    <s v="Samsung Galaxy F62"/>
    <s v="High"/>
    <n v="165.9"/>
    <n v="11999.4"/>
    <n v="19999"/>
    <n v="3317834.1"/>
    <n v="497675.11499999999"/>
    <n v="2820158.9850000003"/>
    <n v="2199724.0083000003"/>
    <n v="620434.9767"/>
    <d v="2021-01-01T00:00:00"/>
    <n v="1"/>
    <s v="Jan"/>
    <n v="2021"/>
  </r>
  <r>
    <s v="Shoping Mall"/>
    <x v="9"/>
    <s v="Samsung Galaxy F62"/>
    <s v="High"/>
    <n v="119"/>
    <n v="11999.4"/>
    <n v="19999"/>
    <n v="2379881"/>
    <n v="356982.14999999997"/>
    <n v="2022898.85"/>
    <n v="1577861.1030000001"/>
    <n v="445037.74699999997"/>
    <d v="2021-06-01T00:00:00"/>
    <n v="6"/>
    <s v="Jun"/>
    <n v="2021"/>
  </r>
  <r>
    <s v="Channel Partners"/>
    <x v="1"/>
    <s v="Samsung Galaxy F62"/>
    <s v="High"/>
    <n v="41"/>
    <n v="11999.4"/>
    <n v="19999"/>
    <n v="819959"/>
    <n v="122993.84999999999"/>
    <n v="696965.15"/>
    <n v="418179.09"/>
    <n v="278786.06"/>
    <d v="2021-10-01T00:00:00"/>
    <n v="10"/>
    <s v="Oct"/>
    <n v="2021"/>
  </r>
  <r>
    <s v="Channel Partners"/>
    <x v="12"/>
    <s v="Samsung Galaxy F62"/>
    <s v="High"/>
    <n v="177"/>
    <n v="11999.4"/>
    <n v="19999"/>
    <n v="3539823"/>
    <n v="530973.44999999995"/>
    <n v="3008849.55"/>
    <n v="1805309.7299999997"/>
    <n v="1203539.82"/>
    <d v="2020-12-01T00:00:00"/>
    <n v="12"/>
    <s v="Dec"/>
    <n v="2020"/>
  </r>
  <r>
    <s v="Shoping Mall"/>
    <x v="0"/>
    <s v="Xiaomi Redmi 9i 128GB"/>
    <s v="High"/>
    <n v="257.90000000000003"/>
    <n v="5579.4"/>
    <n v="9299"/>
    <n v="2398212.1"/>
    <n v="359731.815"/>
    <n v="2038480.2850000001"/>
    <n v="1590014.6223000002"/>
    <n v="448465.66269999999"/>
    <d v="2021-04-01T00:00:00"/>
    <n v="4"/>
    <s v="Apr"/>
    <n v="2021"/>
  </r>
  <r>
    <s v="Shoping Mall"/>
    <x v="1"/>
    <s v="Xiaomi Redmi 9i 128GB"/>
    <s v="High"/>
    <n v="174.3"/>
    <n v="5579.4"/>
    <n v="9299"/>
    <n v="1620815.7000000002"/>
    <n v="243122.35500000001"/>
    <n v="1377693.3450000002"/>
    <n v="1074600.8091000002"/>
    <n v="303092.53590000002"/>
    <d v="2021-05-01T00:00:00"/>
    <n v="5"/>
    <s v="May"/>
    <n v="2021"/>
  </r>
  <r>
    <s v="Shoping Mall"/>
    <x v="16"/>
    <s v="Xiaomi Redmi 9i 128GB"/>
    <s v="High"/>
    <n v="299.60000000000002"/>
    <n v="5579.4"/>
    <n v="9299"/>
    <n v="2785980.4000000004"/>
    <n v="417897.06000000006"/>
    <n v="2368083.3400000003"/>
    <n v="1847105.0052000002"/>
    <n v="520978.33480000007"/>
    <d v="2020-10-01T00:00:00"/>
    <n v="10"/>
    <s v="Oct"/>
    <n v="2020"/>
  </r>
  <r>
    <s v="Shoping Mall"/>
    <x v="3"/>
    <s v="Xiaomi Redmi 9i 128GB"/>
    <s v="High"/>
    <n v="28"/>
    <n v="5579.4"/>
    <n v="9299"/>
    <n v="260372"/>
    <n v="39055.799999999996"/>
    <n v="221316.2"/>
    <n v="172626.63600000003"/>
    <n v="48689.563999999984"/>
    <d v="2021-12-01T00:00:00"/>
    <n v="12"/>
    <s v="Dec"/>
    <n v="2021"/>
  </r>
  <r>
    <s v="Shoping Mall"/>
    <x v="15"/>
    <s v="Realme 8"/>
    <s v="High"/>
    <n v="29.3"/>
    <n v="8999.4"/>
    <n v="14999"/>
    <n v="439470.7"/>
    <n v="65920.604999999996"/>
    <n v="373550.09500000003"/>
    <n v="291369.07410000003"/>
    <n v="82181.020900000003"/>
    <d v="2021-02-01T00:00:00"/>
    <n v="2"/>
    <s v="Feb"/>
    <n v="2021"/>
  </r>
  <r>
    <s v="Shoping Mall"/>
    <x v="5"/>
    <s v="Realme 8"/>
    <s v="High"/>
    <n v="299.60000000000002"/>
    <n v="8999.4"/>
    <n v="14999"/>
    <n v="4493700.4000000004"/>
    <n v="674055.06"/>
    <n v="3819645.3400000003"/>
    <n v="2979323.3652000003"/>
    <n v="840321.97479999997"/>
    <d v="2020-10-01T00:00:00"/>
    <n v="10"/>
    <s v="Oct"/>
    <n v="2020"/>
  </r>
  <r>
    <s v="Midmarket"/>
    <x v="6"/>
    <s v="Realme 8 Pro"/>
    <s v="High"/>
    <n v="27.8"/>
    <n v="11999.4"/>
    <n v="19999"/>
    <n v="555972.20000000007"/>
    <n v="83395.83"/>
    <n v="472576.37000000005"/>
    <n v="307174.64050000004"/>
    <n v="165401.72950000002"/>
    <d v="2021-02-01T00:00:00"/>
    <n v="2"/>
    <s v="Feb"/>
    <n v="2021"/>
  </r>
  <r>
    <s v="Shoping Mall"/>
    <x v="13"/>
    <s v="Realme 8 Pro"/>
    <s v="High"/>
    <n v="242.8"/>
    <n v="11999.4"/>
    <n v="19999"/>
    <n v="4855757.2"/>
    <n v="728363.58"/>
    <n v="4127393.62"/>
    <n v="3219367.0236000004"/>
    <n v="908026.59639999969"/>
    <d v="2021-03-01T00:00:00"/>
    <n v="3"/>
    <s v="Mar"/>
    <n v="2021"/>
  </r>
  <r>
    <s v="Midmarket"/>
    <x v="7"/>
    <s v="Realme 8 Pro"/>
    <s v="High"/>
    <n v="176.70000000000002"/>
    <n v="11999.4"/>
    <n v="19999"/>
    <n v="3533823.3000000003"/>
    <n v="530073.495"/>
    <n v="3003749.8050000002"/>
    <n v="1952437.3732500002"/>
    <n v="1051312.43175"/>
    <d v="2021-09-01T00:00:00"/>
    <n v="9"/>
    <s v="Sep"/>
    <n v="2021"/>
  </r>
  <r>
    <s v="Channel Partners"/>
    <x v="4"/>
    <s v="Realme 8 Pro"/>
    <s v="High"/>
    <n v="139.30000000000001"/>
    <n v="11999.4"/>
    <n v="19999"/>
    <n v="2785860.7"/>
    <n v="417879.10500000004"/>
    <n v="2367981.5950000002"/>
    <n v="1420788.9570000002"/>
    <n v="947192.63800000004"/>
    <d v="2021-10-01T00:00:00"/>
    <n v="10"/>
    <s v="Oct"/>
    <n v="2021"/>
  </r>
  <r>
    <s v="Shoping Mall"/>
    <x v="8"/>
    <s v="Xiaomi Redmi K20 Pro 6GB"/>
    <s v="High"/>
    <n v="28"/>
    <n v="13938"/>
    <n v="23230"/>
    <n v="650440"/>
    <n v="97566"/>
    <n v="552874"/>
    <n v="431241.72000000003"/>
    <n v="121632.27999999997"/>
    <d v="2021-12-01T00:00:00"/>
    <n v="12"/>
    <s v="Dec"/>
    <n v="2021"/>
  </r>
  <r>
    <s v="Channel Partners"/>
    <x v="14"/>
    <s v="Samsung Galaxy F62"/>
    <s v="High"/>
    <n v="139.30000000000001"/>
    <n v="11999.4"/>
    <n v="19999"/>
    <n v="2785860.7"/>
    <n v="417879.10500000004"/>
    <n v="2367981.5950000002"/>
    <n v="1420788.9570000002"/>
    <n v="947192.63800000004"/>
    <d v="2021-10-01T00:00:00"/>
    <n v="10"/>
    <s v="Oct"/>
    <n v="2021"/>
  </r>
  <r>
    <s v="Channel Partners"/>
    <x v="10"/>
    <s v="Samsung Galaxy F62"/>
    <s v="High"/>
    <n v="201.5"/>
    <n v="11999.4"/>
    <n v="19999"/>
    <n v="4029798.5"/>
    <n v="604469.77500000002"/>
    <n v="3425328.7250000001"/>
    <n v="2055197.2349999999"/>
    <n v="1370131.4900000002"/>
    <d v="2020-12-01T00:00:00"/>
    <n v="12"/>
    <s v="Dec"/>
    <n v="2020"/>
  </r>
  <r>
    <s v="Small Business"/>
    <x v="2"/>
    <s v="Xiaomi Redmi 9i 128GB"/>
    <s v="High"/>
    <n v="80.100000000000009"/>
    <n v="5579.4"/>
    <n v="9299"/>
    <n v="744849.9"/>
    <n v="111727.485"/>
    <n v="633122.41500000004"/>
    <n v="455848.13880000002"/>
    <n v="177274.27620000002"/>
    <d v="2021-07-01T00:00:00"/>
    <n v="7"/>
    <s v="Jul"/>
    <n v="2021"/>
  </r>
  <r>
    <s v="Enterprise"/>
    <x v="11"/>
    <s v="Xiaomi Redmi 9i 128GB"/>
    <s v="High"/>
    <n v="102.30000000000001"/>
    <n v="5579.4"/>
    <n v="9299"/>
    <n v="951287.70000000007"/>
    <n v="142693.155"/>
    <n v="808594.54500000004"/>
    <n v="630703.74510000006"/>
    <n v="177890.79989999998"/>
    <d v="2020-09-01T00:00:00"/>
    <n v="9"/>
    <s v="Sep"/>
    <n v="2020"/>
  </r>
  <r>
    <s v="Small Business"/>
    <x v="9"/>
    <s v="Xiaomi Redmi 9i 128GB"/>
    <s v="High"/>
    <n v="149.6"/>
    <n v="5579.4"/>
    <n v="9299"/>
    <n v="1391130.4"/>
    <n v="208669.55999999997"/>
    <n v="1182460.8399999999"/>
    <n v="851371.80479999981"/>
    <n v="331089.03520000004"/>
    <d v="2021-10-01T00:00:00"/>
    <n v="10"/>
    <s v="Oct"/>
    <n v="2021"/>
  </r>
  <r>
    <s v="Small Business"/>
    <x v="1"/>
    <s v="Xiaomi Redmi 9i 128GB"/>
    <s v="High"/>
    <n v="101"/>
    <n v="5579.4"/>
    <n v="9299"/>
    <n v="939199"/>
    <n v="140879.85"/>
    <n v="798319.15"/>
    <n v="574789.78799999994"/>
    <n v="223529.36200000008"/>
    <d v="2021-10-01T00:00:00"/>
    <n v="10"/>
    <s v="Oct"/>
    <n v="2021"/>
  </r>
  <r>
    <s v="Midmarket"/>
    <x v="12"/>
    <s v="Xiaomi Redmi 9i 128GB"/>
    <s v="High"/>
    <n v="151.30000000000001"/>
    <n v="5579.4"/>
    <n v="9299"/>
    <n v="1406938.7000000002"/>
    <n v="211040.80500000002"/>
    <n v="1195897.8950000003"/>
    <n v="777333.63175000018"/>
    <n v="418564.26325000008"/>
    <d v="2021-11-01T00:00:00"/>
    <n v="11"/>
    <s v="Nov"/>
    <n v="2021"/>
  </r>
  <r>
    <s v="Midmarket"/>
    <x v="0"/>
    <s v="Xiaomi Redmi 9i 128GB"/>
    <s v="High"/>
    <n v="230"/>
    <n v="5579.4"/>
    <n v="9299"/>
    <n v="2138770"/>
    <n v="320815.5"/>
    <n v="1817954.5"/>
    <n v="1181670.425"/>
    <n v="636284.07499999995"/>
    <d v="2021-12-01T00:00:00"/>
    <n v="12"/>
    <s v="Dec"/>
    <n v="2021"/>
  </r>
  <r>
    <s v="Enterprise"/>
    <x v="1"/>
    <s v="Xiaomi Redmi 9i 128GB"/>
    <s v="High"/>
    <n v="282.10000000000002"/>
    <n v="5579.4"/>
    <n v="9299"/>
    <n v="2623247.9000000004"/>
    <n v="393487.18500000006"/>
    <n v="2229760.7150000003"/>
    <n v="1739213.3577000003"/>
    <n v="490547.35730000003"/>
    <d v="2020-12-01T00:00:00"/>
    <n v="12"/>
    <s v="Dec"/>
    <n v="2020"/>
  </r>
  <r>
    <s v="Shoping Mall"/>
    <x v="16"/>
    <s v="Realme 8"/>
    <s v="High"/>
    <n v="222.75"/>
    <n v="8999.4"/>
    <n v="14999"/>
    <n v="3341027.25"/>
    <n v="501154.08749999997"/>
    <n v="2839873.1625000001"/>
    <n v="2215101.0667500002"/>
    <n v="624772.09574999986"/>
    <d v="2021-01-01T00:00:00"/>
    <n v="1"/>
    <s v="Jan"/>
    <n v="2021"/>
  </r>
  <r>
    <s v="Shoping Mall"/>
    <x v="3"/>
    <s v="Realme 8"/>
    <s v="High"/>
    <n v="119.9"/>
    <n v="8999.4"/>
    <n v="14999"/>
    <n v="1798380.1"/>
    <n v="269757.01500000001"/>
    <n v="1528623.085"/>
    <n v="1192326.0063"/>
    <n v="336297.07869999995"/>
    <d v="2021-04-01T00:00:00"/>
    <n v="4"/>
    <s v="Apr"/>
    <n v="2021"/>
  </r>
  <r>
    <s v="Shoping Mall"/>
    <x v="15"/>
    <s v="Realme 8"/>
    <s v="High"/>
    <n v="20"/>
    <n v="8999.4"/>
    <n v="14999"/>
    <n v="299980"/>
    <n v="44997"/>
    <n v="254983"/>
    <n v="198886.74000000002"/>
    <n v="56096.25999999998"/>
    <d v="2021-05-01T00:00:00"/>
    <n v="5"/>
    <s v="May"/>
    <n v="2021"/>
  </r>
  <r>
    <s v="Shoping Mall"/>
    <x v="5"/>
    <s v="Realme 8"/>
    <s v="High"/>
    <n v="38.800000000000004"/>
    <n v="8999.4"/>
    <n v="14999"/>
    <n v="581961.20000000007"/>
    <n v="87294.180000000008"/>
    <n v="494667.02000000008"/>
    <n v="385840.27560000005"/>
    <n v="108826.74440000003"/>
    <d v="2021-09-01T00:00:00"/>
    <n v="9"/>
    <s v="Sep"/>
    <n v="2021"/>
  </r>
  <r>
    <s v="Shoping Mall"/>
    <x v="6"/>
    <s v="Realme 8"/>
    <s v="High"/>
    <n v="172.70000000000002"/>
    <n v="8999.4"/>
    <n v="14999"/>
    <n v="2590327.3000000003"/>
    <n v="388549.09500000003"/>
    <n v="2201778.2050000001"/>
    <n v="1717386.9999000002"/>
    <n v="484391.2050999999"/>
    <d v="2020-10-01T00:00:00"/>
    <n v="10"/>
    <s v="Oct"/>
    <n v="2020"/>
  </r>
  <r>
    <s v="Midmarket"/>
    <x v="13"/>
    <s v="Realme 8"/>
    <s v="High"/>
    <n v="230"/>
    <n v="8999.4"/>
    <n v="14999"/>
    <n v="3449770"/>
    <n v="517465.5"/>
    <n v="2932304.5"/>
    <n v="1905997.925"/>
    <n v="1026306.575"/>
    <d v="2021-12-01T00:00:00"/>
    <n v="12"/>
    <s v="Dec"/>
    <n v="2021"/>
  </r>
  <r>
    <s v="Shoping Mall"/>
    <x v="7"/>
    <s v="Realme 8 Pro"/>
    <s v="High"/>
    <n v="26"/>
    <n v="11999.4"/>
    <n v="19999"/>
    <n v="519974"/>
    <n v="77996.099999999991"/>
    <n v="441977.9"/>
    <n v="344742.76200000005"/>
    <n v="97235.137999999977"/>
    <d v="2021-02-01T00:00:00"/>
    <n v="2"/>
    <s v="Feb"/>
    <n v="2021"/>
  </r>
  <r>
    <s v="Midmarket"/>
    <x v="4"/>
    <s v="Realme 8 Pro"/>
    <s v="High"/>
    <n v="247"/>
    <n v="11999.4"/>
    <n v="19999"/>
    <n v="4939753"/>
    <n v="740962.95"/>
    <n v="4198790.05"/>
    <n v="2729213.5324999997"/>
    <n v="1469576.5175000001"/>
    <d v="2020-09-01T00:00:00"/>
    <n v="9"/>
    <s v="Sep"/>
    <n v="2020"/>
  </r>
  <r>
    <s v="Midmarket"/>
    <x v="8"/>
    <s v="Realme 8 Pro"/>
    <s v="High"/>
    <n v="174.3"/>
    <n v="11999.4"/>
    <n v="19999"/>
    <n v="3485825.7"/>
    <n v="522873.85499999998"/>
    <n v="2962951.8450000002"/>
    <n v="1925918.6992500003"/>
    <n v="1037033.1457499999"/>
    <d v="2020-10-01T00:00:00"/>
    <n v="10"/>
    <s v="Oct"/>
    <n v="2020"/>
  </r>
  <r>
    <s v="Channel Partners"/>
    <x v="14"/>
    <s v="Realme 8 Pro"/>
    <s v="High"/>
    <n v="291.40000000000003"/>
    <n v="11999.4"/>
    <n v="19999"/>
    <n v="5827708.6000000006"/>
    <n v="874156.29"/>
    <n v="4953552.3100000005"/>
    <n v="2972131.3860000004"/>
    <n v="1981420.9240000001"/>
    <d v="2021-10-01T00:00:00"/>
    <n v="10"/>
    <s v="Oct"/>
    <n v="2021"/>
  </r>
  <r>
    <s v="Shoping Mall"/>
    <x v="10"/>
    <s v="Realme 8 Pro"/>
    <s v="High"/>
    <n v="173.10000000000002"/>
    <n v="11999.4"/>
    <n v="19999"/>
    <n v="3461826.9000000004"/>
    <n v="519274.03500000003"/>
    <n v="2942552.8650000002"/>
    <n v="2295191.2347000004"/>
    <n v="647361.63029999984"/>
    <d v="2021-10-01T00:00:00"/>
    <n v="10"/>
    <s v="Oct"/>
    <n v="2021"/>
  </r>
  <r>
    <s v="Shoping Mall"/>
    <x v="2"/>
    <s v="Realme 8 Pro"/>
    <s v="High"/>
    <n v="70"/>
    <n v="11999.4"/>
    <n v="19999"/>
    <n v="1399930"/>
    <n v="209989.5"/>
    <n v="1189940.5"/>
    <n v="928153.59000000008"/>
    <n v="261786.90999999992"/>
    <d v="2021-11-01T00:00:00"/>
    <n v="11"/>
    <s v="Nov"/>
    <n v="2021"/>
  </r>
  <r>
    <s v="Channel Partners"/>
    <x v="11"/>
    <s v="Realme 8 Pro"/>
    <s v="High"/>
    <n v="222.20000000000002"/>
    <n v="11999.4"/>
    <n v="19999"/>
    <n v="4443777.8000000007"/>
    <n v="666566.67000000004"/>
    <n v="3777211.1300000008"/>
    <n v="2266326.6780000003"/>
    <n v="1510884.4520000005"/>
    <d v="2020-11-01T00:00:00"/>
    <n v="11"/>
    <s v="Nov"/>
    <n v="2020"/>
  </r>
  <r>
    <s v="Shoping Mall"/>
    <x v="9"/>
    <s v="Realme 8 Pro"/>
    <s v="High"/>
    <n v="117.7"/>
    <n v="11999.4"/>
    <n v="19999"/>
    <n v="2353882.3000000003"/>
    <n v="353082.34500000003"/>
    <n v="2000799.9550000003"/>
    <n v="1560623.9649000003"/>
    <n v="440175.99010000005"/>
    <d v="2021-11-01T00:00:00"/>
    <n v="11"/>
    <s v="Nov"/>
    <n v="2021"/>
  </r>
  <r>
    <s v="Shoping Mall"/>
    <x v="1"/>
    <s v="Realme 8 Pro"/>
    <s v="High"/>
    <n v="192.20000000000002"/>
    <n v="11999.4"/>
    <n v="19999"/>
    <n v="3843807.8000000003"/>
    <n v="576571.17000000004"/>
    <n v="3267236.6300000004"/>
    <n v="2548444.5714000002"/>
    <n v="718792.05860000011"/>
    <d v="2020-11-01T00:00:00"/>
    <n v="11"/>
    <s v="Nov"/>
    <n v="2020"/>
  </r>
  <r>
    <s v="Enterprise"/>
    <x v="12"/>
    <s v="Vivo V17 Pro"/>
    <s v="High"/>
    <n v="157.5"/>
    <n v="19794"/>
    <n v="32990"/>
    <n v="5195925"/>
    <n v="779388.75"/>
    <n v="4416536.25"/>
    <n v="3444898.2749999999"/>
    <n v="971637.97500000009"/>
    <d v="2021-02-01T00:00:00"/>
    <n v="2"/>
    <s v="Feb"/>
    <n v="2021"/>
  </r>
  <r>
    <s v="Shoping Mall"/>
    <x v="0"/>
    <s v="Vivo V17 Pro"/>
    <s v="High"/>
    <n v="60.6"/>
    <n v="19794"/>
    <n v="32990"/>
    <n v="1999194"/>
    <n v="299879.09999999998"/>
    <n v="1699314.9"/>
    <n v="1325465.622"/>
    <n v="373849.27799999993"/>
    <d v="2021-04-01T00:00:00"/>
    <n v="4"/>
    <s v="Apr"/>
    <n v="2021"/>
  </r>
  <r>
    <s v="Small Business"/>
    <x v="17"/>
    <s v="Vivo V17 Pro"/>
    <s v="High"/>
    <n v="246"/>
    <n v="19794"/>
    <n v="32990"/>
    <n v="8115540"/>
    <n v="1217331"/>
    <n v="6898209"/>
    <n v="4966710.4799999995"/>
    <n v="1931498.5200000005"/>
    <d v="2021-07-01T00:00:00"/>
    <n v="7"/>
    <s v="Jul"/>
    <n v="2021"/>
  </r>
  <r>
    <s v="Small Business"/>
    <x v="16"/>
    <s v="Vivo V17 Pro"/>
    <s v="High"/>
    <n v="26.900000000000002"/>
    <n v="19794"/>
    <n v="32990"/>
    <n v="887431.00000000012"/>
    <n v="133114.65000000002"/>
    <n v="754316.35000000009"/>
    <n v="543107.772"/>
    <n v="211208.5780000001"/>
    <d v="2020-10-01T00:00:00"/>
    <n v="10"/>
    <s v="Oct"/>
    <n v="2020"/>
  </r>
  <r>
    <s v="Small Business"/>
    <x v="3"/>
    <s v="Vivo V17 Pro"/>
    <s v="High"/>
    <n v="253.60000000000002"/>
    <n v="19794"/>
    <n v="32990"/>
    <n v="8366264.0000000009"/>
    <n v="1254939.6000000001"/>
    <n v="7111324.4000000004"/>
    <n v="5120153.568"/>
    <n v="1991170.8320000004"/>
    <d v="2020-11-01T00:00:00"/>
    <n v="11"/>
    <s v="Nov"/>
    <n v="2020"/>
  </r>
  <r>
    <s v="Shoping Mall"/>
    <x v="15"/>
    <s v="Xiaomi Redmi K20 Pro 6GB"/>
    <s v="High"/>
    <n v="290.3"/>
    <n v="13938"/>
    <n v="23230"/>
    <n v="6743669"/>
    <n v="1011550.35"/>
    <n v="5732118.6500000004"/>
    <n v="4471052.5470000003"/>
    <n v="1261066.1030000001"/>
    <d v="2021-03-01T00:00:00"/>
    <n v="3"/>
    <s v="Mar"/>
    <n v="2021"/>
  </r>
  <r>
    <s v="Small Business"/>
    <x v="5"/>
    <s v="Xiaomi Redmi K20 Pro 6GB"/>
    <s v="High"/>
    <n v="254.10000000000002"/>
    <n v="13938"/>
    <n v="23230"/>
    <n v="5902743.0000000009"/>
    <n v="885411.45000000007"/>
    <n v="5017331.5500000007"/>
    <n v="3612478.7160000005"/>
    <n v="1404852.8340000003"/>
    <d v="2021-08-01T00:00:00"/>
    <n v="8"/>
    <s v="Aug"/>
    <n v="2021"/>
  </r>
  <r>
    <s v="Small Business"/>
    <x v="6"/>
    <s v="Xiaomi Redmi K20 Pro 6GB"/>
    <s v="High"/>
    <n v="26.900000000000002"/>
    <n v="13938"/>
    <n v="23230"/>
    <n v="624887"/>
    <n v="93733.05"/>
    <n v="531153.94999999995"/>
    <n v="382430.84399999992"/>
    <n v="148723.10600000003"/>
    <d v="2020-10-01T00:00:00"/>
    <n v="10"/>
    <s v="Oct"/>
    <n v="2020"/>
  </r>
  <r>
    <s v="Small Business"/>
    <x v="13"/>
    <s v="Xiaomi Redmi K20 Pro 6GB"/>
    <s v="High"/>
    <n v="149.6"/>
    <n v="13938"/>
    <n v="23230"/>
    <n v="3475208"/>
    <n v="521281.19999999995"/>
    <n v="2953926.8"/>
    <n v="2126827.2959999996"/>
    <n v="827099.50400000019"/>
    <d v="2021-10-01T00:00:00"/>
    <n v="10"/>
    <s v="Oct"/>
    <n v="2021"/>
  </r>
  <r>
    <s v="Small Business"/>
    <x v="7"/>
    <s v="Xiaomi Redmi K20 Pro 6GB"/>
    <s v="High"/>
    <n v="101"/>
    <n v="13938"/>
    <n v="23230"/>
    <n v="2346230"/>
    <n v="351934.5"/>
    <n v="1994295.5"/>
    <n v="1435892.76"/>
    <n v="558402.74"/>
    <d v="2021-10-01T00:00:00"/>
    <n v="10"/>
    <s v="Oct"/>
    <n v="2021"/>
  </r>
  <r>
    <s v="Shoping Mall"/>
    <x v="4"/>
    <s v="Xiaomi Redmi K20 Pro 6GB"/>
    <s v="High"/>
    <n v="128.1"/>
    <n v="13938"/>
    <n v="23230"/>
    <n v="2975763"/>
    <n v="446364.45"/>
    <n v="2529398.5499999998"/>
    <n v="1972930.8689999999"/>
    <n v="556467.68099999987"/>
    <d v="2020-12-01T00:00:00"/>
    <n v="12"/>
    <s v="Dec"/>
    <n v="2020"/>
  </r>
  <r>
    <s v="Small Business"/>
    <x v="8"/>
    <s v="Samsung Galaxy F62"/>
    <s v="High"/>
    <n v="88.800000000000011"/>
    <n v="11999.4"/>
    <n v="19999"/>
    <n v="1775911.2000000002"/>
    <n v="266386.68"/>
    <n v="1509524.5200000003"/>
    <n v="1086857.6544000001"/>
    <n v="422666.86560000014"/>
    <d v="2021-03-01T00:00:00"/>
    <n v="3"/>
    <s v="Mar"/>
    <n v="2021"/>
  </r>
  <r>
    <s v="Enterprise"/>
    <x v="14"/>
    <s v="Samsung Galaxy F62"/>
    <s v="High"/>
    <n v="284.40000000000003"/>
    <n v="11999.4"/>
    <n v="19999"/>
    <n v="5687715.6000000006"/>
    <n v="853157.34000000008"/>
    <n v="4834558.2600000007"/>
    <n v="3770955.4428000008"/>
    <n v="1063602.8171999999"/>
    <d v="2021-05-01T00:00:00"/>
    <n v="5"/>
    <s v="May"/>
    <n v="2021"/>
  </r>
  <r>
    <s v="Channel Partners"/>
    <x v="10"/>
    <s v="Samsung Galaxy F62"/>
    <s v="High"/>
    <n v="247.5"/>
    <n v="11999.4"/>
    <n v="19999"/>
    <n v="4949752.5"/>
    <n v="742462.875"/>
    <n v="4207289.625"/>
    <n v="2524373.7749999999"/>
    <n v="1682915.85"/>
    <d v="2021-08-01T00:00:00"/>
    <n v="8"/>
    <s v="Aug"/>
    <n v="2021"/>
  </r>
  <r>
    <s v="Midmarket"/>
    <x v="2"/>
    <s v="Samsung Galaxy F62"/>
    <s v="High"/>
    <n v="174.3"/>
    <n v="11999.4"/>
    <n v="19999"/>
    <n v="3485825.7"/>
    <n v="522873.85499999998"/>
    <n v="2962951.8450000002"/>
    <n v="1925918.6992500003"/>
    <n v="1037033.1457499999"/>
    <d v="2020-10-01T00:00:00"/>
    <n v="10"/>
    <s v="Oct"/>
    <n v="2020"/>
  </r>
  <r>
    <s v="Channel Partners"/>
    <x v="11"/>
    <s v="Samsung Galaxy F62"/>
    <s v="High"/>
    <n v="291.40000000000003"/>
    <n v="11999.4"/>
    <n v="19999"/>
    <n v="5827708.6000000006"/>
    <n v="874156.29"/>
    <n v="4953552.3100000005"/>
    <n v="2972131.3860000004"/>
    <n v="1981420.9240000001"/>
    <d v="2021-10-01T00:00:00"/>
    <n v="10"/>
    <s v="Oct"/>
    <n v="2021"/>
  </r>
  <r>
    <s v="Shoping Mall"/>
    <x v="9"/>
    <s v="Samsung Galaxy F62"/>
    <s v="High"/>
    <n v="173.10000000000002"/>
    <n v="11999.4"/>
    <n v="19999"/>
    <n v="3461826.9000000004"/>
    <n v="519274.03500000003"/>
    <n v="2942552.8650000002"/>
    <n v="2295191.2347000004"/>
    <n v="647361.63029999984"/>
    <d v="2021-10-01T00:00:00"/>
    <n v="10"/>
    <s v="Oct"/>
    <n v="2021"/>
  </r>
  <r>
    <s v="Shoping Mall"/>
    <x v="1"/>
    <s v="Samsung Galaxy F62"/>
    <s v="High"/>
    <n v="172.70000000000002"/>
    <n v="11999.4"/>
    <n v="19999"/>
    <n v="3453827.3000000003"/>
    <n v="518074.09500000003"/>
    <n v="2935753.2050000001"/>
    <n v="2289887.4999000002"/>
    <n v="645865.7050999999"/>
    <d v="2020-10-01T00:00:00"/>
    <n v="10"/>
    <s v="Oct"/>
    <n v="2020"/>
  </r>
  <r>
    <s v="Midmarket"/>
    <x v="12"/>
    <s v="Samsung Galaxy F62"/>
    <s v="High"/>
    <n v="187"/>
    <n v="11999.4"/>
    <n v="19999"/>
    <n v="3739813"/>
    <n v="560971.94999999995"/>
    <n v="3178841.05"/>
    <n v="2066246.6824999999"/>
    <n v="1112594.3674999999"/>
    <d v="2020-11-01T00:00:00"/>
    <n v="11"/>
    <s v="Nov"/>
    <n v="2020"/>
  </r>
  <r>
    <s v="Enterprise"/>
    <x v="0"/>
    <s v="Xiaomi Redmi 9i 128GB"/>
    <s v="High"/>
    <n v="117.4"/>
    <n v="5579.4"/>
    <n v="9299"/>
    <n v="1091702.6000000001"/>
    <n v="163755.39000000001"/>
    <n v="927947.21000000008"/>
    <n v="723798.82380000013"/>
    <n v="204148.38619999995"/>
    <d v="2021-08-01T00:00:00"/>
    <n v="8"/>
    <s v="Aug"/>
    <n v="2021"/>
  </r>
  <r>
    <s v="Enterprise"/>
    <x v="17"/>
    <s v="Xiaomi Redmi 9i 128GB"/>
    <s v="High"/>
    <n v="276.7"/>
    <n v="5579.4"/>
    <n v="9299"/>
    <n v="2573033.2999999998"/>
    <n v="385954.99499999994"/>
    <n v="2187078.3049999997"/>
    <n v="1705921.0778999999"/>
    <n v="481157.22709999979"/>
    <d v="2021-08-01T00:00:00"/>
    <n v="8"/>
    <s v="Aug"/>
    <n v="2021"/>
  </r>
  <r>
    <s v="Enterprise"/>
    <x v="16"/>
    <s v="Xiaomi Redmi 9i 128GB"/>
    <s v="High"/>
    <n v="108.5"/>
    <n v="5579.4"/>
    <n v="9299"/>
    <n v="1008941.5"/>
    <n v="151341.22500000001"/>
    <n v="857600.27500000002"/>
    <n v="668928.2145"/>
    <n v="188672.06050000002"/>
    <d v="2021-10-01T00:00:00"/>
    <n v="10"/>
    <s v="Oct"/>
    <n v="2021"/>
  </r>
  <r>
    <s v="Small Business"/>
    <x v="3"/>
    <s v="Realme 8"/>
    <s v="High"/>
    <n v="54.6"/>
    <n v="8999.4"/>
    <n v="14999"/>
    <n v="818945.4"/>
    <n v="122841.81"/>
    <n v="696103.59000000008"/>
    <n v="501194.58480000007"/>
    <n v="194909.00520000001"/>
    <d v="2021-10-01T00:00:00"/>
    <n v="10"/>
    <s v="Oct"/>
    <n v="2021"/>
  </r>
  <r>
    <s v="Shoping Mall"/>
    <x v="15"/>
    <s v="Realme 8 Pro"/>
    <s v="High"/>
    <n v="115.80000000000001"/>
    <n v="11999.4"/>
    <n v="19999"/>
    <n v="2315884.2000000002"/>
    <n v="347382.63"/>
    <n v="1968501.5700000003"/>
    <n v="1535431.2246000003"/>
    <n v="433070.34539999999"/>
    <d v="2021-03-01T00:00:00"/>
    <n v="3"/>
    <s v="Mar"/>
    <n v="2021"/>
  </r>
  <r>
    <s v="Midmarket"/>
    <x v="5"/>
    <s v="Realme 8 Pro"/>
    <s v="High"/>
    <n v="161.4"/>
    <n v="11999.4"/>
    <n v="19999"/>
    <n v="3227838.6"/>
    <n v="484175.79"/>
    <n v="2743662.81"/>
    <n v="1783380.8265000002"/>
    <n v="960281.98349999986"/>
    <d v="2021-04-01T00:00:00"/>
    <n v="4"/>
    <s v="Apr"/>
    <n v="2021"/>
  </r>
  <r>
    <s v="Shoping Mall"/>
    <x v="6"/>
    <s v="Realme 8 Pro"/>
    <s v="High"/>
    <n v="253.5"/>
    <n v="11999.4"/>
    <n v="19999"/>
    <n v="5069746.5"/>
    <n v="760461.97499999998"/>
    <n v="4309284.5250000004"/>
    <n v="3361241.9295000006"/>
    <n v="948042.59549999982"/>
    <d v="2021-04-01T00:00:00"/>
    <n v="4"/>
    <s v="Apr"/>
    <n v="2021"/>
  </r>
  <r>
    <s v="Shoping Mall"/>
    <x v="13"/>
    <s v="Realme 8 Pro"/>
    <s v="High"/>
    <n v="285.10000000000002"/>
    <n v="11999.4"/>
    <n v="19999"/>
    <n v="5701714.9000000004"/>
    <n v="855257.23499999999"/>
    <n v="4846457.665"/>
    <n v="3780236.9787000003"/>
    <n v="1066220.6862999997"/>
    <d v="2021-05-01T00:00:00"/>
    <n v="5"/>
    <s v="May"/>
    <n v="2021"/>
  </r>
  <r>
    <s v="Midmarket"/>
    <x v="7"/>
    <s v="Realme 8 Pro"/>
    <s v="High"/>
    <n v="255.9"/>
    <n v="11999.4"/>
    <n v="19999"/>
    <n v="5117744.1000000006"/>
    <n v="767661.61500000011"/>
    <n v="4350082.4850000003"/>
    <n v="2827553.6152500003"/>
    <n v="1522528.8697500001"/>
    <d v="2021-08-01T00:00:00"/>
    <n v="8"/>
    <s v="Aug"/>
    <n v="2021"/>
  </r>
  <r>
    <s v="Shoping Mall"/>
    <x v="4"/>
    <s v="Realme 8 Pro"/>
    <s v="High"/>
    <n v="26.700000000000003"/>
    <n v="11999.4"/>
    <n v="19999"/>
    <n v="533973.30000000005"/>
    <n v="80095.99500000001"/>
    <n v="453877.30500000005"/>
    <n v="354024.29790000006"/>
    <n v="99853.007099999988"/>
    <d v="2020-10-01T00:00:00"/>
    <n v="10"/>
    <s v="Oct"/>
    <n v="2020"/>
  </r>
  <r>
    <s v="Enterprise"/>
    <x v="8"/>
    <s v="Realme 8 Pro"/>
    <s v="High"/>
    <n v="108.5"/>
    <n v="11999.4"/>
    <n v="19999"/>
    <n v="2169891.5"/>
    <n v="325483.72499999998"/>
    <n v="1844407.7749999999"/>
    <n v="1438638.0644999999"/>
    <n v="405769.71050000004"/>
    <d v="2021-10-01T00:00:00"/>
    <n v="10"/>
    <s v="Oct"/>
    <n v="2021"/>
  </r>
  <r>
    <s v="Midmarket"/>
    <x v="14"/>
    <s v="Realme 8 Pro"/>
    <s v="High"/>
    <n v="117.5"/>
    <n v="11999.4"/>
    <n v="19999"/>
    <n v="2349882.5"/>
    <n v="352482.375"/>
    <n v="1997400.125"/>
    <n v="1298310.08125"/>
    <n v="699090.04374999995"/>
    <d v="2021-10-01T00:00:00"/>
    <n v="10"/>
    <s v="Oct"/>
    <n v="2021"/>
  </r>
  <r>
    <s v="Shoping Mall"/>
    <x v="10"/>
    <s v="Realme 8 Pro"/>
    <s v="High"/>
    <n v="200.70000000000002"/>
    <n v="11999.4"/>
    <n v="19999"/>
    <n v="4013799.3000000003"/>
    <n v="602069.89500000002"/>
    <n v="3411729.4050000003"/>
    <n v="2661148.9359000004"/>
    <n v="750580.46909999987"/>
    <d v="2020-11-01T00:00:00"/>
    <n v="11"/>
    <s v="Nov"/>
    <n v="2020"/>
  </r>
  <r>
    <s v="Shoping Mall"/>
    <x v="2"/>
    <s v="Realme 8 Pro"/>
    <s v="High"/>
    <n v="215.10000000000002"/>
    <n v="11999.4"/>
    <n v="19999"/>
    <n v="4301784.9000000004"/>
    <n v="645267.73499999999"/>
    <n v="3656517.1650000005"/>
    <n v="2852083.3887000005"/>
    <n v="804433.77630000003"/>
    <d v="2020-11-01T00:00:00"/>
    <n v="11"/>
    <s v="Nov"/>
    <n v="2020"/>
  </r>
  <r>
    <s v="Channel Partners"/>
    <x v="11"/>
    <s v="Realme 8 Pro"/>
    <s v="High"/>
    <n v="91.4"/>
    <n v="11999.4"/>
    <n v="19999"/>
    <n v="1827908.6"/>
    <n v="274186.28999999998"/>
    <n v="1553722.31"/>
    <n v="932233.38600000006"/>
    <n v="621488.924"/>
    <d v="2021-12-01T00:00:00"/>
    <n v="12"/>
    <s v="Dec"/>
    <n v="2021"/>
  </r>
  <r>
    <s v="Shoping Mall"/>
    <x v="9"/>
    <s v="Realme 8 Pro"/>
    <s v="High"/>
    <n v="29.3"/>
    <n v="11999.4"/>
    <n v="19999"/>
    <n v="585970.70000000007"/>
    <n v="87895.60500000001"/>
    <n v="498075.09500000009"/>
    <n v="388498.57410000009"/>
    <n v="109576.5209"/>
    <d v="2021-12-01T00:00:00"/>
    <n v="12"/>
    <s v="Dec"/>
    <n v="2021"/>
  </r>
  <r>
    <s v="Channel Partners"/>
    <x v="1"/>
    <s v="Vivo V17 Pro"/>
    <s v="High"/>
    <n v="50"/>
    <n v="19794"/>
    <n v="32990"/>
    <n v="1649500"/>
    <n v="247425"/>
    <n v="1402075"/>
    <n v="841245"/>
    <n v="560830"/>
    <d v="2021-03-01T00:00:00"/>
    <n v="3"/>
    <s v="Mar"/>
    <n v="2021"/>
  </r>
  <r>
    <s v="Midmarket"/>
    <x v="12"/>
    <s v="Vivo V17 Pro"/>
    <s v="High"/>
    <n v="282.60000000000002"/>
    <n v="19794"/>
    <n v="32990"/>
    <n v="9322974"/>
    <n v="1398446.0999999999"/>
    <n v="7924527.9000000004"/>
    <n v="5150943.1350000007"/>
    <n v="2773584.7649999997"/>
    <d v="2021-05-01T00:00:00"/>
    <n v="5"/>
    <s v="May"/>
    <n v="2021"/>
  </r>
  <r>
    <s v="Enterprise"/>
    <x v="0"/>
    <s v="Vivo V17 Pro"/>
    <s v="High"/>
    <n v="66.3"/>
    <n v="19794"/>
    <n v="32990"/>
    <n v="2187237"/>
    <n v="328085.55"/>
    <n v="1859151.45"/>
    <n v="1450138.1310000001"/>
    <n v="409013.3189999999"/>
    <d v="2021-09-01T00:00:00"/>
    <n v="9"/>
    <s v="Sep"/>
    <n v="2021"/>
  </r>
  <r>
    <s v="Small Business"/>
    <x v="17"/>
    <s v="Vivo V17 Pro"/>
    <s v="High"/>
    <n v="257.40000000000003"/>
    <n v="19794"/>
    <n v="32990"/>
    <n v="8491626.0000000019"/>
    <n v="1273743.9000000001"/>
    <n v="7217882.1000000015"/>
    <n v="5196875.1120000007"/>
    <n v="2021006.9880000008"/>
    <d v="2020-11-01T00:00:00"/>
    <n v="11"/>
    <s v="Nov"/>
    <n v="2020"/>
  </r>
  <r>
    <s v="Enterprise"/>
    <x v="16"/>
    <s v="Vivo V17 Pro"/>
    <s v="High"/>
    <n v="243.8"/>
    <n v="19794"/>
    <n v="32990"/>
    <n v="8042962"/>
    <n v="1206444.3"/>
    <n v="6836517.7000000002"/>
    <n v="5332483.8059999999"/>
    <n v="1504033.8940000003"/>
    <d v="2020-12-01T00:00:00"/>
    <n v="12"/>
    <s v="Dec"/>
    <n v="2020"/>
  </r>
  <r>
    <s v="Channel Partners"/>
    <x v="3"/>
    <s v="Vivo V17 Pro"/>
    <s v="High"/>
    <n v="91.4"/>
    <n v="19794"/>
    <n v="32990"/>
    <n v="3015286"/>
    <n v="452292.89999999997"/>
    <n v="2562993.1"/>
    <n v="1537795.86"/>
    <n v="1025197.24"/>
    <d v="2021-12-01T00:00:00"/>
    <n v="12"/>
    <s v="Dec"/>
    <n v="2021"/>
  </r>
  <r>
    <s v="Shoping Mall"/>
    <x v="15"/>
    <s v="Xiaomi Redmi K20 Pro 6GB"/>
    <s v="High"/>
    <n v="86.550000000000011"/>
    <n v="13938"/>
    <n v="23230"/>
    <n v="2010556.5000000002"/>
    <n v="301583.47500000003"/>
    <n v="1708973.0250000001"/>
    <n v="1332998.9595000001"/>
    <n v="375974.06550000003"/>
    <d v="2021-07-01T00:00:00"/>
    <n v="7"/>
    <s v="Jul"/>
    <n v="2021"/>
  </r>
  <r>
    <s v="Midmarket"/>
    <x v="5"/>
    <s v="Xiaomi Redmi K20 Pro 6GB"/>
    <s v="High"/>
    <n v="49.2"/>
    <n v="13938"/>
    <n v="23230"/>
    <n v="1142916"/>
    <n v="171437.4"/>
    <n v="971478.6"/>
    <n v="631461.09"/>
    <n v="340017.51"/>
    <d v="2021-07-01T00:00:00"/>
    <n v="7"/>
    <s v="Jul"/>
    <n v="2021"/>
  </r>
  <r>
    <s v="Shoping Mall"/>
    <x v="6"/>
    <s v="Xiaomi Redmi K20 Pro 6GB"/>
    <s v="High"/>
    <n v="26.700000000000003"/>
    <n v="13938"/>
    <n v="23230"/>
    <n v="620241.00000000012"/>
    <n v="93036.150000000009"/>
    <n v="527204.85000000009"/>
    <n v="411219.78300000011"/>
    <n v="115985.06699999998"/>
    <d v="2020-10-01T00:00:00"/>
    <n v="10"/>
    <s v="Oct"/>
    <n v="2020"/>
  </r>
  <r>
    <s v="Midmarket"/>
    <x v="13"/>
    <s v="Xiaomi Redmi K20 Pro 6GB"/>
    <s v="High"/>
    <n v="117.5"/>
    <n v="13938"/>
    <n v="23230"/>
    <n v="2729525"/>
    <n v="409428.75"/>
    <n v="2320096.25"/>
    <n v="1508062.5625"/>
    <n v="812033.6875"/>
    <d v="2021-10-01T00:00:00"/>
    <n v="10"/>
    <s v="Oct"/>
    <n v="2021"/>
  </r>
  <r>
    <s v="Enterprise"/>
    <x v="7"/>
    <s v="Xiaomi Redmi K20 Pro 6GB"/>
    <s v="High"/>
    <n v="295.40000000000003"/>
    <n v="13938"/>
    <n v="23230"/>
    <n v="6862142.0000000009"/>
    <n v="1029321.3"/>
    <n v="5832820.7000000011"/>
    <n v="4549600.1460000006"/>
    <n v="1283220.5540000005"/>
    <d v="2020-11-01T00:00:00"/>
    <n v="11"/>
    <s v="Nov"/>
    <n v="2020"/>
  </r>
  <r>
    <s v="Enterprise"/>
    <x v="4"/>
    <s v="Xiaomi Redmi K20 Pro 6GB"/>
    <s v="High"/>
    <n v="55.2"/>
    <n v="13938"/>
    <n v="23230"/>
    <n v="1282296"/>
    <n v="192344.4"/>
    <n v="1089951.6000000001"/>
    <n v="850162.24800000014"/>
    <n v="239789.35199999996"/>
    <d v="2021-11-01T00:00:00"/>
    <n v="11"/>
    <s v="Nov"/>
    <n v="2021"/>
  </r>
  <r>
    <s v="Shoping Mall"/>
    <x v="8"/>
    <s v="Xiaomi Redmi K20 Pro 6GB"/>
    <s v="High"/>
    <n v="29.3"/>
    <n v="13938"/>
    <n v="23230"/>
    <n v="680639"/>
    <n v="102095.84999999999"/>
    <n v="578543.15"/>
    <n v="451263.65700000001"/>
    <n v="127279.49300000002"/>
    <d v="2021-12-01T00:00:00"/>
    <n v="12"/>
    <s v="Dec"/>
    <n v="2021"/>
  </r>
  <r>
    <s v="Small Business"/>
    <x v="14"/>
    <s v="Samsung Galaxy F62"/>
    <s v="High"/>
    <n v="247.5"/>
    <n v="11999.4"/>
    <n v="19999"/>
    <n v="4949752.5"/>
    <n v="742462.875"/>
    <n v="4207289.625"/>
    <n v="3029248.53"/>
    <n v="1178041.0950000002"/>
    <d v="2021-03-01T00:00:00"/>
    <n v="3"/>
    <s v="Mar"/>
    <n v="2021"/>
  </r>
  <r>
    <s v="Small Business"/>
    <x v="10"/>
    <s v="Samsung Galaxy F62"/>
    <s v="High"/>
    <n v="54.6"/>
    <n v="11999.4"/>
    <n v="19999"/>
    <n v="1091945.4000000001"/>
    <n v="163791.81000000003"/>
    <n v="928153.59000000008"/>
    <n v="668270.58480000007"/>
    <n v="259883.00520000001"/>
    <d v="2021-10-01T00:00:00"/>
    <n v="10"/>
    <s v="Oct"/>
    <n v="2021"/>
  </r>
  <r>
    <s v="Shoping Mall"/>
    <x v="2"/>
    <s v="Realme 8"/>
    <s v="High"/>
    <n v="136.80000000000001"/>
    <n v="8999.4"/>
    <n v="14999"/>
    <n v="2051863.2000000002"/>
    <n v="307779.48000000004"/>
    <n v="1744083.7200000002"/>
    <n v="1360385.3016000001"/>
    <n v="383698.41840000008"/>
    <d v="2021-02-01T00:00:00"/>
    <n v="2"/>
    <s v="Feb"/>
    <n v="2021"/>
  </r>
  <r>
    <s v="Shoping Mall"/>
    <x v="11"/>
    <s v="Realme 8 Pro"/>
    <s v="High"/>
    <n v="72.3"/>
    <n v="11999.4"/>
    <n v="19999"/>
    <n v="1445927.7"/>
    <n v="216889.155"/>
    <n v="1229038.5449999999"/>
    <n v="958650.06510000001"/>
    <n v="270388.47989999992"/>
    <d v="2021-04-01T00:00:00"/>
    <n v="4"/>
    <s v="Apr"/>
    <n v="2021"/>
  </r>
  <r>
    <s v="Channel Partners"/>
    <x v="9"/>
    <s v="Xiaomi Redmi K20 Pro 6GB"/>
    <s v="High"/>
    <n v="180.60000000000002"/>
    <n v="13938"/>
    <n v="23230"/>
    <n v="4195338.0000000009"/>
    <n v="629300.70000000007"/>
    <n v="3566037.3000000007"/>
    <n v="2139622.3800000004"/>
    <n v="1426414.9200000004"/>
    <d v="2021-05-01T00:00:00"/>
    <n v="5"/>
    <s v="May"/>
    <n v="20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s v="Shoping Mall"/>
    <x v="0"/>
    <x v="0"/>
    <s v="None"/>
    <n v="161.85000000000002"/>
    <n v="5579.4"/>
    <n v="9299"/>
    <n v="1505043.1500000001"/>
    <n v="0"/>
    <n v="1505043.1500000001"/>
    <n v="1173933.6570000001"/>
    <n v="331109.49300000002"/>
    <d v="2021-01-01T00:00:00"/>
    <n v="1"/>
    <s v="Jan"/>
    <n v="2021"/>
  </r>
  <r>
    <s v="Shoping Mall"/>
    <x v="1"/>
    <x v="0"/>
    <s v="None"/>
    <n v="132.1"/>
    <n v="5579.4"/>
    <n v="9299"/>
    <n v="1228397.8999999999"/>
    <n v="0"/>
    <n v="1228397.8999999999"/>
    <n v="958150.36199999996"/>
    <n v="270247.53799999994"/>
    <d v="2021-01-01T00:00:00"/>
    <n v="1"/>
    <s v="Jan"/>
    <n v="2021"/>
  </r>
  <r>
    <s v="Midmarket"/>
    <x v="2"/>
    <x v="0"/>
    <s v="None"/>
    <n v="217.8"/>
    <n v="5579.4"/>
    <n v="9299"/>
    <n v="2025322.2000000002"/>
    <n v="0"/>
    <n v="2025322.2000000002"/>
    <n v="1316459.4300000002"/>
    <n v="708862.77"/>
    <d v="2021-06-01T00:00:00"/>
    <n v="6"/>
    <s v="Jun"/>
    <n v="2021"/>
  </r>
  <r>
    <s v="Midmarket"/>
    <x v="3"/>
    <x v="0"/>
    <s v="None"/>
    <n v="88.800000000000011"/>
    <n v="5579.4"/>
    <n v="9299"/>
    <n v="825751.20000000007"/>
    <n v="0"/>
    <n v="825751.20000000007"/>
    <n v="536738.28"/>
    <n v="289012.92000000004"/>
    <d v="2021-06-01T00:00:00"/>
    <n v="6"/>
    <s v="Jun"/>
    <n v="2021"/>
  </r>
  <r>
    <s v="Midmarket"/>
    <x v="4"/>
    <x v="0"/>
    <s v="None"/>
    <n v="247"/>
    <n v="5579.4"/>
    <n v="9299"/>
    <n v="2296853"/>
    <n v="0"/>
    <n v="2296853"/>
    <n v="1492954.45"/>
    <n v="803898.55"/>
    <d v="2021-06-01T00:00:00"/>
    <n v="6"/>
    <s v="Jun"/>
    <n v="2021"/>
  </r>
  <r>
    <s v="Shoping Mall"/>
    <x v="5"/>
    <x v="0"/>
    <s v="None"/>
    <n v="151.30000000000001"/>
    <n v="5579.4"/>
    <n v="9299"/>
    <n v="1406938.7000000002"/>
    <n v="0"/>
    <n v="1406938.7000000002"/>
    <n v="1097412.186"/>
    <n v="309526.51399999997"/>
    <d v="2021-12-01T00:00:00"/>
    <n v="12"/>
    <s v="Dec"/>
    <n v="2021"/>
  </r>
  <r>
    <s v="Midmarket"/>
    <x v="6"/>
    <x v="1"/>
    <s v="None"/>
    <n v="92.100000000000009"/>
    <n v="8999.4"/>
    <n v="14999"/>
    <n v="1381407.9000000001"/>
    <n v="0"/>
    <n v="1381407.9000000001"/>
    <n v="897915.13500000013"/>
    <n v="483492.76500000001"/>
    <d v="2021-03-01T00:00:00"/>
    <n v="3"/>
    <s v="Mar"/>
    <n v="2021"/>
  </r>
  <r>
    <s v="Channel Partners"/>
    <x v="5"/>
    <x v="1"/>
    <s v="None"/>
    <n v="251.8"/>
    <n v="8999.4"/>
    <n v="14999"/>
    <n v="3776748.2"/>
    <n v="0"/>
    <n v="3776748.2"/>
    <n v="2266048.92"/>
    <n v="1510699.2800000003"/>
    <d v="2021-06-01T00:00:00"/>
    <n v="6"/>
    <s v="Jun"/>
    <n v="2021"/>
  </r>
  <r>
    <s v="Shoping Mall"/>
    <x v="7"/>
    <x v="1"/>
    <s v="None"/>
    <n v="189.9"/>
    <n v="8999.4"/>
    <n v="14999"/>
    <n v="2848310.1"/>
    <n v="0"/>
    <n v="2848310.1"/>
    <n v="2221681.878"/>
    <n v="626628.22200000007"/>
    <d v="2021-06-01T00:00:00"/>
    <n v="6"/>
    <s v="Jun"/>
    <n v="2021"/>
  </r>
  <r>
    <s v="Channel Partners"/>
    <x v="4"/>
    <x v="1"/>
    <s v="None"/>
    <n v="154.5"/>
    <n v="8999.4"/>
    <n v="14999"/>
    <n v="2317345.5"/>
    <n v="0"/>
    <n v="2317345.5"/>
    <n v="1390407.3"/>
    <n v="926938.2"/>
    <d v="2021-06-01T00:00:00"/>
    <n v="6"/>
    <s v="Jun"/>
    <n v="2021"/>
  </r>
  <r>
    <s v="Midmarket"/>
    <x v="8"/>
    <x v="1"/>
    <s v="None"/>
    <n v="247"/>
    <n v="8999.4"/>
    <n v="14999"/>
    <n v="3704753"/>
    <n v="0"/>
    <n v="3704753"/>
    <n v="2408089.4500000002"/>
    <n v="1296663.55"/>
    <d v="2021-06-01T00:00:00"/>
    <n v="6"/>
    <s v="Jun"/>
    <n v="2021"/>
  </r>
  <r>
    <s v="Enterprise"/>
    <x v="9"/>
    <x v="1"/>
    <s v="None"/>
    <n v="266.55"/>
    <n v="8999.4"/>
    <n v="14999"/>
    <n v="3997983.45"/>
    <n v="0"/>
    <n v="3997983.45"/>
    <n v="3118427.0910000005"/>
    <n v="879556.35899999971"/>
    <d v="2021-07-01T00:00:00"/>
    <n v="7"/>
    <s v="Jul"/>
    <n v="2021"/>
  </r>
  <r>
    <s v="Small Business"/>
    <x v="10"/>
    <x v="1"/>
    <s v="None"/>
    <n v="95.800000000000011"/>
    <n v="8999.4"/>
    <n v="14999"/>
    <n v="1436904.2000000002"/>
    <n v="0"/>
    <n v="1436904.2000000002"/>
    <n v="1034571.0240000001"/>
    <n v="402333.17600000009"/>
    <d v="2021-08-01T00:00:00"/>
    <n v="8"/>
    <s v="Aug"/>
    <n v="2021"/>
  </r>
  <r>
    <s v="Shoping Mall"/>
    <x v="2"/>
    <x v="1"/>
    <s v="None"/>
    <n v="214.60000000000002"/>
    <n v="8999.4"/>
    <n v="14999"/>
    <n v="3218785.4000000004"/>
    <n v="0"/>
    <n v="3218785.4000000004"/>
    <n v="2510652.6120000002"/>
    <n v="708132.78800000018"/>
    <d v="2021-09-01T00:00:00"/>
    <n v="9"/>
    <s v="Sep"/>
    <n v="2021"/>
  </r>
  <r>
    <s v="Enterprise"/>
    <x v="11"/>
    <x v="1"/>
    <s v="None"/>
    <n v="34.5"/>
    <n v="8999.4"/>
    <n v="14999"/>
    <n v="517465.5"/>
    <n v="0"/>
    <n v="517465.5"/>
    <n v="403623.09"/>
    <n v="113842.40999999997"/>
    <d v="2020-10-01T00:00:00"/>
    <n v="10"/>
    <s v="Oct"/>
    <n v="2020"/>
  </r>
  <r>
    <s v="Midmarket"/>
    <x v="9"/>
    <x v="1"/>
    <s v="None"/>
    <n v="61.5"/>
    <n v="8999.4"/>
    <n v="14999"/>
    <n v="922438.5"/>
    <n v="0"/>
    <n v="922438.5"/>
    <n v="599585.02500000002"/>
    <n v="322853.47499999998"/>
    <d v="2021-12-01T00:00:00"/>
    <n v="12"/>
    <s v="Dec"/>
    <n v="2021"/>
  </r>
  <r>
    <s v="Shoping Mall"/>
    <x v="1"/>
    <x v="2"/>
    <s v="None"/>
    <n v="29.200000000000003"/>
    <n v="11999.4"/>
    <n v="19999"/>
    <n v="583970.80000000005"/>
    <n v="0"/>
    <n v="583970.80000000005"/>
    <n v="455497.22400000005"/>
    <n v="128473.576"/>
    <d v="2021-02-01T00:00:00"/>
    <n v="2"/>
    <s v="Feb"/>
    <n v="2021"/>
  </r>
  <r>
    <s v="Midmarket"/>
    <x v="12"/>
    <x v="2"/>
    <s v="None"/>
    <n v="97.4"/>
    <n v="11999.4"/>
    <n v="19999"/>
    <n v="1947902.6"/>
    <n v="0"/>
    <n v="1947902.6"/>
    <n v="1266136.6900000002"/>
    <n v="681765.90999999992"/>
    <d v="2021-02-01T00:00:00"/>
    <n v="2"/>
    <s v="Feb"/>
    <n v="2021"/>
  </r>
  <r>
    <s v="Channel Partners"/>
    <x v="0"/>
    <x v="2"/>
    <s v="None"/>
    <n v="251.8"/>
    <n v="11999.4"/>
    <n v="19999"/>
    <n v="5035748.2"/>
    <n v="0"/>
    <n v="5035748.2"/>
    <n v="3021448.92"/>
    <n v="2014299.2800000003"/>
    <d v="2021-06-01T00:00:00"/>
    <n v="6"/>
    <s v="Jun"/>
    <n v="2021"/>
  </r>
  <r>
    <s v="Shoping Mall"/>
    <x v="1"/>
    <x v="2"/>
    <s v="None"/>
    <n v="100.60000000000001"/>
    <n v="11999.4"/>
    <n v="19999"/>
    <n v="2011899.4000000001"/>
    <n v="0"/>
    <n v="2011899.4000000001"/>
    <n v="1569281.5320000001"/>
    <n v="442617.86800000002"/>
    <d v="2021-06-01T00:00:00"/>
    <n v="6"/>
    <s v="Jun"/>
    <n v="2021"/>
  </r>
  <r>
    <s v="Channel Partners"/>
    <x v="2"/>
    <x v="2"/>
    <s v="None"/>
    <n v="36.700000000000003"/>
    <n v="11999.4"/>
    <n v="19999"/>
    <n v="733963.3"/>
    <n v="0"/>
    <n v="733963.3"/>
    <n v="440377.98000000004"/>
    <n v="293585.32"/>
    <d v="2021-07-01T00:00:00"/>
    <n v="7"/>
    <s v="Jul"/>
    <n v="2021"/>
  </r>
  <r>
    <s v="Shoping Mall"/>
    <x v="3"/>
    <x v="2"/>
    <s v="None"/>
    <n v="88.300000000000011"/>
    <n v="11999.4"/>
    <n v="19999"/>
    <n v="1765911.7000000002"/>
    <n v="0"/>
    <n v="1765911.7000000002"/>
    <n v="1377411.1260000002"/>
    <n v="388500.57400000002"/>
    <d v="2021-08-01T00:00:00"/>
    <n v="8"/>
    <s v="Aug"/>
    <n v="2021"/>
  </r>
  <r>
    <s v="Midmarket"/>
    <x v="4"/>
    <x v="2"/>
    <s v="None"/>
    <n v="54.900000000000006"/>
    <n v="11999.4"/>
    <n v="19999"/>
    <n v="1097945.1000000001"/>
    <n v="0"/>
    <n v="1097945.1000000001"/>
    <n v="713664.31500000006"/>
    <n v="384280.78500000003"/>
    <d v="2020-09-01T00:00:00"/>
    <n v="9"/>
    <s v="Sep"/>
    <n v="2020"/>
  </r>
  <r>
    <s v="Small Business"/>
    <x v="5"/>
    <x v="2"/>
    <s v="None"/>
    <n v="78.800000000000011"/>
    <n v="11999.4"/>
    <n v="19999"/>
    <n v="1575921.2000000002"/>
    <n v="0"/>
    <n v="1575921.2000000002"/>
    <n v="1134663.2640000002"/>
    <n v="441257.93599999999"/>
    <d v="2020-09-01T00:00:00"/>
    <n v="9"/>
    <s v="Sep"/>
    <n v="2020"/>
  </r>
  <r>
    <s v="Midmarket"/>
    <x v="6"/>
    <x v="2"/>
    <s v="None"/>
    <n v="247.20000000000002"/>
    <n v="11999.4"/>
    <n v="19999"/>
    <n v="4943752.8000000007"/>
    <n v="0"/>
    <n v="4943752.8000000007"/>
    <n v="3213439.3200000008"/>
    <n v="1730313.48"/>
    <d v="2021-09-01T00:00:00"/>
    <n v="9"/>
    <s v="Sep"/>
    <n v="2021"/>
  </r>
  <r>
    <s v="Shoping Mall"/>
    <x v="5"/>
    <x v="2"/>
    <s v="None"/>
    <n v="114.30000000000001"/>
    <n v="11999.4"/>
    <n v="19999"/>
    <n v="2285885.7000000002"/>
    <n v="0"/>
    <n v="2285885.7000000002"/>
    <n v="1782990.8460000001"/>
    <n v="502894.85400000005"/>
    <d v="2021-10-01T00:00:00"/>
    <n v="10"/>
    <s v="Oct"/>
    <n v="2021"/>
  </r>
  <r>
    <s v="Shoping Mall"/>
    <x v="7"/>
    <x v="2"/>
    <s v="None"/>
    <n v="172.5"/>
    <n v="11999.4"/>
    <n v="19999"/>
    <n v="3449827.5"/>
    <n v="0"/>
    <n v="3449827.5"/>
    <n v="2690865.45"/>
    <n v="758962.04999999981"/>
    <d v="2020-11-01T00:00:00"/>
    <n v="11"/>
    <s v="Nov"/>
    <n v="2020"/>
  </r>
  <r>
    <s v="Channel Partners"/>
    <x v="4"/>
    <x v="2"/>
    <s v="None"/>
    <n v="91.2"/>
    <n v="11999.4"/>
    <n v="19999"/>
    <n v="1823908.8"/>
    <n v="0"/>
    <n v="1823908.8"/>
    <n v="1094345.28"/>
    <n v="729563.52"/>
    <d v="2020-11-01T00:00:00"/>
    <n v="11"/>
    <s v="Nov"/>
    <n v="2020"/>
  </r>
  <r>
    <s v="Midmarket"/>
    <x v="8"/>
    <x v="2"/>
    <s v="None"/>
    <n v="215.20000000000002"/>
    <n v="11999.4"/>
    <n v="19999"/>
    <n v="4303784.8000000007"/>
    <n v="0"/>
    <n v="4303784.8000000007"/>
    <n v="2797460.1200000006"/>
    <n v="1506324.6800000002"/>
    <d v="2020-12-01T00:00:00"/>
    <n v="12"/>
    <s v="Dec"/>
    <n v="2020"/>
  </r>
  <r>
    <s v="Shoping Mall"/>
    <x v="9"/>
    <x v="2"/>
    <s v="None"/>
    <n v="181.70000000000002"/>
    <n v="11999.4"/>
    <n v="19999"/>
    <n v="3633818.3000000003"/>
    <n v="0"/>
    <n v="3633818.3000000003"/>
    <n v="2834378.2740000002"/>
    <n v="799440.02600000007"/>
    <d v="2021-12-01T00:00:00"/>
    <n v="12"/>
    <s v="Dec"/>
    <n v="2021"/>
  </r>
  <r>
    <s v="Shoping Mall"/>
    <x v="10"/>
    <x v="2"/>
    <s v="None"/>
    <n v="151.30000000000001"/>
    <n v="11999.4"/>
    <n v="19999"/>
    <n v="3025848.7"/>
    <n v="0"/>
    <n v="3025848.7"/>
    <n v="2360161.986"/>
    <n v="665686.71400000015"/>
    <d v="2021-12-01T00:00:00"/>
    <n v="12"/>
    <s v="Dec"/>
    <n v="2021"/>
  </r>
  <r>
    <s v="Shoping Mall"/>
    <x v="2"/>
    <x v="3"/>
    <s v="None"/>
    <n v="149.30000000000001"/>
    <n v="19794"/>
    <n v="32990"/>
    <n v="4925407"/>
    <n v="0"/>
    <n v="4925407"/>
    <n v="3841817.46"/>
    <n v="1083589.54"/>
    <d v="2021-01-01T00:00:00"/>
    <n v="1"/>
    <s v="Jan"/>
    <n v="2021"/>
  </r>
  <r>
    <s v="Enterprise"/>
    <x v="11"/>
    <x v="3"/>
    <s v="None"/>
    <n v="180.4"/>
    <n v="19794"/>
    <n v="32990"/>
    <n v="5951396"/>
    <n v="0"/>
    <n v="5951396"/>
    <n v="4642088.88"/>
    <n v="1309307.1200000001"/>
    <d v="2021-02-01T00:00:00"/>
    <n v="2"/>
    <s v="Feb"/>
    <n v="2021"/>
  </r>
  <r>
    <s v="Channel Partners"/>
    <x v="9"/>
    <x v="3"/>
    <s v="None"/>
    <n v="216.10000000000002"/>
    <n v="19794"/>
    <n v="32990"/>
    <n v="7129139.0000000009"/>
    <n v="0"/>
    <n v="7129139.0000000009"/>
    <n v="4277483.4000000004"/>
    <n v="2851655.6000000006"/>
    <d v="2021-03-01T00:00:00"/>
    <n v="3"/>
    <s v="Mar"/>
    <n v="2021"/>
  </r>
  <r>
    <s v="Shoping Mall"/>
    <x v="1"/>
    <x v="3"/>
    <s v="None"/>
    <n v="100.60000000000001"/>
    <n v="19794"/>
    <n v="32990"/>
    <n v="3318794.0000000005"/>
    <n v="0"/>
    <n v="3318794.0000000005"/>
    <n v="2588659.3200000003"/>
    <n v="730134.68000000017"/>
    <d v="2021-06-01T00:00:00"/>
    <n v="6"/>
    <s v="Jun"/>
    <n v="2021"/>
  </r>
  <r>
    <s v="Channel Partners"/>
    <x v="12"/>
    <x v="3"/>
    <s v="None"/>
    <n v="154.5"/>
    <n v="19794"/>
    <n v="32990"/>
    <n v="5096955"/>
    <n v="0"/>
    <n v="5096955"/>
    <n v="3058173"/>
    <n v="2038782"/>
    <d v="2021-06-01T00:00:00"/>
    <n v="6"/>
    <s v="Jun"/>
    <n v="2021"/>
  </r>
  <r>
    <s v="Enterprise"/>
    <x v="0"/>
    <x v="3"/>
    <s v="None"/>
    <n v="282.10000000000002"/>
    <n v="19794"/>
    <n v="32990"/>
    <n v="9306479"/>
    <n v="0"/>
    <n v="9306479"/>
    <n v="7259053.6200000001"/>
    <n v="2047425.38"/>
    <d v="2021-08-01T00:00:00"/>
    <n v="8"/>
    <s v="Aug"/>
    <n v="2021"/>
  </r>
  <r>
    <s v="Enterprise"/>
    <x v="1"/>
    <x v="3"/>
    <s v="None"/>
    <n v="34.5"/>
    <n v="19794"/>
    <n v="32990"/>
    <n v="1138155"/>
    <n v="0"/>
    <n v="1138155"/>
    <n v="887760.9"/>
    <n v="250394.09999999998"/>
    <d v="2020-10-01T00:00:00"/>
    <n v="10"/>
    <s v="Oct"/>
    <n v="2020"/>
  </r>
  <r>
    <s v="Small Business"/>
    <x v="2"/>
    <x v="4"/>
    <s v="None"/>
    <n v="200.10000000000002"/>
    <n v="13938"/>
    <n v="23230"/>
    <n v="4648323.0000000009"/>
    <n v="0"/>
    <n v="4648323.0000000009"/>
    <n v="3346792.5600000005"/>
    <n v="1301530.4400000004"/>
    <d v="2021-02-01T00:00:00"/>
    <n v="2"/>
    <s v="Feb"/>
    <n v="2021"/>
  </r>
  <r>
    <s v="Channel Partners"/>
    <x v="3"/>
    <x v="4"/>
    <s v="None"/>
    <n v="283.8"/>
    <n v="13938"/>
    <n v="23230"/>
    <n v="6592674"/>
    <n v="0"/>
    <n v="6592674"/>
    <n v="3955604.4"/>
    <n v="2637069.6"/>
    <d v="2021-04-01T00:00:00"/>
    <n v="4"/>
    <s v="Apr"/>
    <n v="2021"/>
  </r>
  <r>
    <s v="Midmarket"/>
    <x v="4"/>
    <x v="4"/>
    <s v="None"/>
    <n v="217.8"/>
    <n v="13938"/>
    <n v="23230"/>
    <n v="5059494"/>
    <n v="0"/>
    <n v="5059494"/>
    <n v="3288671.1"/>
    <n v="1770822.9"/>
    <d v="2021-06-01T00:00:00"/>
    <n v="6"/>
    <s v="Jun"/>
    <n v="2021"/>
  </r>
  <r>
    <s v="Midmarket"/>
    <x v="5"/>
    <x v="4"/>
    <s v="None"/>
    <n v="88.800000000000011"/>
    <n v="13938"/>
    <n v="23230"/>
    <n v="2062824.0000000002"/>
    <n v="0"/>
    <n v="2062824.0000000002"/>
    <n v="1340835.6000000001"/>
    <n v="721988.40000000014"/>
    <d v="2021-06-01T00:00:00"/>
    <n v="6"/>
    <s v="Jun"/>
    <n v="2021"/>
  </r>
  <r>
    <s v="Shoping Mall"/>
    <x v="6"/>
    <x v="4"/>
    <s v="None"/>
    <n v="152.70000000000002"/>
    <n v="13938"/>
    <n v="23230"/>
    <n v="3547221.0000000005"/>
    <n v="0"/>
    <n v="3547221.0000000005"/>
    <n v="2766832.3800000004"/>
    <n v="780388.62000000011"/>
    <d v="2020-09-01T00:00:00"/>
    <n v="9"/>
    <s v="Sep"/>
    <n v="2020"/>
  </r>
  <r>
    <s v="Small Business"/>
    <x v="5"/>
    <x v="4"/>
    <s v="None"/>
    <n v="215.10000000000002"/>
    <n v="13938"/>
    <n v="23230"/>
    <n v="4996773.0000000009"/>
    <n v="0"/>
    <n v="4996773.0000000009"/>
    <n v="3597676.5600000005"/>
    <n v="1399096.4400000004"/>
    <d v="2021-09-01T00:00:00"/>
    <n v="9"/>
    <s v="Sep"/>
    <n v="2021"/>
  </r>
  <r>
    <s v="Shoping Mall"/>
    <x v="7"/>
    <x v="4"/>
    <s v="None"/>
    <n v="181.70000000000002"/>
    <n v="13938"/>
    <n v="23230"/>
    <n v="4220891"/>
    <n v="0"/>
    <n v="4220891"/>
    <n v="3292294.98"/>
    <n v="928596.02"/>
    <d v="2021-12-01T00:00:00"/>
    <n v="12"/>
    <s v="Dec"/>
    <n v="2021"/>
  </r>
  <r>
    <s v="Shoping Mall"/>
    <x v="4"/>
    <x v="5"/>
    <s v="None"/>
    <n v="275"/>
    <n v="11999.4"/>
    <n v="19999"/>
    <n v="5499725"/>
    <n v="0"/>
    <n v="5499725"/>
    <n v="4289785.5"/>
    <n v="1209939.5"/>
    <d v="2021-02-01T00:00:00"/>
    <n v="2"/>
    <s v="Feb"/>
    <n v="2021"/>
  </r>
  <r>
    <s v="Channel Partners"/>
    <x v="8"/>
    <x v="5"/>
    <s v="None"/>
    <n v="195.3"/>
    <n v="11999.4"/>
    <n v="19999"/>
    <n v="3905804.7"/>
    <n v="0"/>
    <n v="3905804.7"/>
    <n v="2343482.8199999998"/>
    <n v="1562321.8800000004"/>
    <d v="2021-04-01T00:00:00"/>
    <n v="4"/>
    <s v="Apr"/>
    <n v="2021"/>
  </r>
  <r>
    <s v="Enterprise"/>
    <x v="9"/>
    <x v="5"/>
    <s v="None"/>
    <n v="421.95000000000005"/>
    <n v="11999.4"/>
    <n v="19999"/>
    <n v="8438578.0500000007"/>
    <n v="0"/>
    <n v="8438578.0500000007"/>
    <n v="6582090.8790000007"/>
    <n v="1856487.1710000001"/>
    <d v="2021-04-01T00:00:00"/>
    <n v="4"/>
    <s v="Apr"/>
    <n v="2021"/>
  </r>
  <r>
    <s v="Shoping Mall"/>
    <x v="10"/>
    <x v="5"/>
    <s v="None"/>
    <n v="189.9"/>
    <n v="11999.4"/>
    <n v="19999"/>
    <n v="3797810.1"/>
    <n v="0"/>
    <n v="3797810.1"/>
    <n v="2962291.878"/>
    <n v="835518.22200000007"/>
    <d v="2021-06-01T00:00:00"/>
    <n v="6"/>
    <s v="Jun"/>
    <n v="2021"/>
  </r>
  <r>
    <s v="Shoping Mall"/>
    <x v="2"/>
    <x v="5"/>
    <s v="None"/>
    <n v="168.60000000000002"/>
    <n v="11999.4"/>
    <n v="19999"/>
    <n v="3371831.4000000004"/>
    <n v="0"/>
    <n v="3371831.4000000004"/>
    <n v="2630028.4920000006"/>
    <n v="741802.90799999982"/>
    <d v="2021-07-01T00:00:00"/>
    <n v="7"/>
    <s v="Jul"/>
    <n v="2021"/>
  </r>
  <r>
    <s v="Channel Partners"/>
    <x v="11"/>
    <x v="5"/>
    <s v="None"/>
    <n v="214.10000000000002"/>
    <n v="11999.4"/>
    <n v="19999"/>
    <n v="4281785.9000000004"/>
    <n v="0"/>
    <n v="4281785.9000000004"/>
    <n v="2569071.54"/>
    <n v="1712714.3600000003"/>
    <d v="2021-08-01T00:00:00"/>
    <n v="8"/>
    <s v="Aug"/>
    <n v="2021"/>
  </r>
  <r>
    <s v="Shoping Mall"/>
    <x v="9"/>
    <x v="5"/>
    <s v="None"/>
    <n v="114.30000000000001"/>
    <n v="11999.4"/>
    <n v="19999"/>
    <n v="2285885.7000000002"/>
    <n v="0"/>
    <n v="2285885.7000000002"/>
    <n v="1782990.8460000001"/>
    <n v="502894.85400000005"/>
    <d v="2021-10-01T00:00:00"/>
    <n v="10"/>
    <s v="Oct"/>
    <n v="2021"/>
  </r>
  <r>
    <s v="Midmarket"/>
    <x v="1"/>
    <x v="5"/>
    <s v="None"/>
    <n v="61.5"/>
    <n v="11999.4"/>
    <n v="19999"/>
    <n v="1229938.5"/>
    <n v="0"/>
    <n v="1229938.5"/>
    <n v="799460.02500000002"/>
    <n v="430478.47499999998"/>
    <d v="2021-12-01T00:00:00"/>
    <n v="12"/>
    <s v="Dec"/>
    <n v="2021"/>
  </r>
  <r>
    <s v="Shoping Mall"/>
    <x v="12"/>
    <x v="2"/>
    <s v="Low"/>
    <n v="394.5"/>
    <n v="11999.4"/>
    <n v="19999"/>
    <n v="7889605.5"/>
    <n v="394480.27500000002"/>
    <n v="7495125.2249999996"/>
    <n v="5846197.6754999999"/>
    <n v="1648927.5494999997"/>
    <d v="2021-01-01T00:00:00"/>
    <n v="1"/>
    <s v="Jan"/>
    <n v="2021"/>
  </r>
  <r>
    <s v="Midmarket"/>
    <x v="0"/>
    <x v="2"/>
    <s v="Low"/>
    <n v="229.60000000000002"/>
    <n v="11999.4"/>
    <n v="19999"/>
    <n v="4591770.4000000004"/>
    <n v="229588.52000000002"/>
    <n v="4362181.8800000008"/>
    <n v="2835418.2220000005"/>
    <n v="1526763.6580000003"/>
    <d v="2021-02-01T00:00:00"/>
    <n v="2"/>
    <s v="Feb"/>
    <n v="2021"/>
  </r>
  <r>
    <s v="Shoping Mall"/>
    <x v="1"/>
    <x v="2"/>
    <s v="Low"/>
    <n v="103"/>
    <n v="11999.4"/>
    <n v="19999"/>
    <n v="2059897"/>
    <n v="102994.85"/>
    <n v="1956902.15"/>
    <n v="1526383.6769999999"/>
    <n v="430518.473"/>
    <d v="2021-05-01T00:00:00"/>
    <n v="5"/>
    <s v="May"/>
    <n v="2021"/>
  </r>
  <r>
    <s v="Shoping Mall"/>
    <x v="2"/>
    <x v="3"/>
    <s v="Low"/>
    <n v="63.900000000000006"/>
    <n v="19794"/>
    <n v="32990"/>
    <n v="2108061"/>
    <n v="105403.05"/>
    <n v="2002657.95"/>
    <n v="1562073.2010000001"/>
    <n v="440584.74899999984"/>
    <d v="2021-11-01T00:00:00"/>
    <n v="11"/>
    <s v="Nov"/>
    <n v="2021"/>
  </r>
  <r>
    <s v="Shoping Mall"/>
    <x v="3"/>
    <x v="4"/>
    <s v="Low"/>
    <n v="132.6"/>
    <n v="13938"/>
    <n v="23230"/>
    <n v="3080298"/>
    <n v="154014.9"/>
    <n v="2926283.1"/>
    <n v="2282500.818"/>
    <n v="643782.28200000012"/>
    <d v="2021-03-01T00:00:00"/>
    <n v="3"/>
    <s v="Mar"/>
    <n v="2021"/>
  </r>
  <r>
    <s v="Channel Partners"/>
    <x v="4"/>
    <x v="0"/>
    <s v="Low"/>
    <n v="185.8"/>
    <n v="5579.4"/>
    <n v="9299"/>
    <n v="1727754.2000000002"/>
    <n v="86387.710000000021"/>
    <n v="1641366.4900000002"/>
    <n v="984819.89400000009"/>
    <n v="656546.59600000014"/>
    <d v="2021-02-01T00:00:00"/>
    <n v="2"/>
    <s v="Feb"/>
    <n v="2021"/>
  </r>
  <r>
    <s v="Shoping Mall"/>
    <x v="5"/>
    <x v="0"/>
    <s v="Low"/>
    <n v="121"/>
    <n v="5579.4"/>
    <n v="9299"/>
    <n v="1125179"/>
    <n v="56258.950000000004"/>
    <n v="1068920.05"/>
    <n v="833757.63900000008"/>
    <n v="235162.41099999996"/>
    <d v="2021-03-01T00:00:00"/>
    <n v="3"/>
    <s v="Mar"/>
    <n v="2021"/>
  </r>
  <r>
    <s v="Shoping Mall"/>
    <x v="6"/>
    <x v="0"/>
    <s v="Low"/>
    <n v="252.9"/>
    <n v="5579.4"/>
    <n v="9299"/>
    <n v="2351717.1"/>
    <n v="117585.85500000001"/>
    <n v="2234131.2450000001"/>
    <n v="1742622.3711000001"/>
    <n v="491508.87390000001"/>
    <d v="2021-07-01T00:00:00"/>
    <n v="7"/>
    <s v="Jul"/>
    <n v="2021"/>
  </r>
  <r>
    <s v="Channel Partners"/>
    <x v="5"/>
    <x v="0"/>
    <s v="Low"/>
    <n v="144.5"/>
    <n v="5579.4"/>
    <n v="9299"/>
    <n v="1343705.5"/>
    <n v="67185.275000000009"/>
    <n v="1276520.2250000001"/>
    <n v="765912.13500000001"/>
    <n v="510608.09000000008"/>
    <d v="2021-09-01T00:00:00"/>
    <n v="9"/>
    <s v="Sep"/>
    <n v="2021"/>
  </r>
  <r>
    <s v="Enterprise"/>
    <x v="7"/>
    <x v="0"/>
    <s v="Low"/>
    <n v="33"/>
    <n v="5579.4"/>
    <n v="9299"/>
    <n v="306867"/>
    <n v="15343.35"/>
    <n v="291523.65000000002"/>
    <n v="227388.44700000001"/>
    <n v="64135.203000000009"/>
    <d v="2020-09-01T00:00:00"/>
    <n v="9"/>
    <s v="Sep"/>
    <n v="2020"/>
  </r>
  <r>
    <s v="Channel Partners"/>
    <x v="4"/>
    <x v="0"/>
    <s v="Low"/>
    <n v="267.10000000000002"/>
    <n v="5579.4"/>
    <n v="9299"/>
    <n v="2483762.9000000004"/>
    <n v="124188.14500000002"/>
    <n v="2359574.7550000004"/>
    <n v="1415744.8530000001"/>
    <n v="943829.90200000023"/>
    <d v="2021-09-01T00:00:00"/>
    <n v="9"/>
    <s v="Sep"/>
    <n v="2021"/>
  </r>
  <r>
    <s v="Channel Partners"/>
    <x v="8"/>
    <x v="0"/>
    <s v="Low"/>
    <n v="76.600000000000009"/>
    <n v="5579.4"/>
    <n v="9299"/>
    <n v="712303.4"/>
    <n v="35615.170000000006"/>
    <n v="676688.23"/>
    <n v="406012.93799999997"/>
    <n v="270675.29200000002"/>
    <d v="2020-10-01T00:00:00"/>
    <n v="10"/>
    <s v="Oct"/>
    <n v="2020"/>
  </r>
  <r>
    <s v="Small Business"/>
    <x v="9"/>
    <x v="0"/>
    <s v="Low"/>
    <n v="49.400000000000006"/>
    <n v="5579.4"/>
    <n v="9299"/>
    <n v="459370.60000000003"/>
    <n v="22968.530000000002"/>
    <n v="436402.07"/>
    <n v="314209.49040000001"/>
    <n v="122192.5796"/>
    <d v="2020-10-01T00:00:00"/>
    <n v="10"/>
    <s v="Oct"/>
    <n v="2020"/>
  </r>
  <r>
    <s v="Shoping Mall"/>
    <x v="10"/>
    <x v="0"/>
    <s v="Low"/>
    <n v="139.70000000000002"/>
    <n v="5579.4"/>
    <n v="9299"/>
    <n v="1299070.3"/>
    <n v="64953.515000000007"/>
    <n v="1234116.7850000001"/>
    <n v="962611.09230000013"/>
    <n v="271505.69270000001"/>
    <d v="2021-10-01T00:00:00"/>
    <n v="10"/>
    <s v="Oct"/>
    <n v="2021"/>
  </r>
  <r>
    <s v="Shoping Mall"/>
    <x v="2"/>
    <x v="0"/>
    <s v="Low"/>
    <n v="215.5"/>
    <n v="5579.4"/>
    <n v="9299"/>
    <n v="2003934.5"/>
    <n v="100196.72500000001"/>
    <n v="1903737.7749999999"/>
    <n v="1484915.4645"/>
    <n v="418822.31049999991"/>
    <d v="2021-12-01T00:00:00"/>
    <n v="12"/>
    <s v="Dec"/>
    <n v="2021"/>
  </r>
  <r>
    <s v="Midmarket"/>
    <x v="11"/>
    <x v="1"/>
    <s v="Low"/>
    <n v="221.4"/>
    <n v="8999.4"/>
    <n v="14999"/>
    <n v="3320778.6"/>
    <n v="166038.93000000002"/>
    <n v="3154739.67"/>
    <n v="2050580.7855"/>
    <n v="1104158.8844999999"/>
    <d v="2021-03-01T00:00:00"/>
    <n v="3"/>
    <s v="Mar"/>
    <n v="2021"/>
  </r>
  <r>
    <s v="Small Business"/>
    <x v="9"/>
    <x v="1"/>
    <s v="Low"/>
    <n v="230.10000000000002"/>
    <n v="8999.4"/>
    <n v="14999"/>
    <n v="3451269.9000000004"/>
    <n v="172563.49500000002"/>
    <n v="3278706.4050000003"/>
    <n v="2360668.6115999999"/>
    <n v="918037.79340000032"/>
    <d v="2021-04-01T00:00:00"/>
    <n v="4"/>
    <s v="Apr"/>
    <n v="2021"/>
  </r>
  <r>
    <s v="Shoping Mall"/>
    <x v="1"/>
    <x v="1"/>
    <s v="Low"/>
    <n v="137.55000000000001"/>
    <n v="8999.4"/>
    <n v="14999"/>
    <n v="2063112.4500000002"/>
    <n v="103155.62250000001"/>
    <n v="1959956.8275000001"/>
    <n v="1528766.3254500001"/>
    <n v="431190.50205000001"/>
    <d v="2021-07-01T00:00:00"/>
    <n v="7"/>
    <s v="Jul"/>
    <n v="2021"/>
  </r>
  <r>
    <s v="Shoping Mall"/>
    <x v="12"/>
    <x v="1"/>
    <s v="Low"/>
    <n v="183"/>
    <n v="8999.4"/>
    <n v="14999"/>
    <n v="2744817"/>
    <n v="137240.85"/>
    <n v="2607576.15"/>
    <n v="2033909.3969999999"/>
    <n v="573666.75300000003"/>
    <d v="2021-08-01T00:00:00"/>
    <n v="8"/>
    <s v="Aug"/>
    <n v="2021"/>
  </r>
  <r>
    <s v="Small Business"/>
    <x v="0"/>
    <x v="1"/>
    <s v="Low"/>
    <n v="249.8"/>
    <n v="8999.4"/>
    <n v="14999"/>
    <n v="3746750.2"/>
    <n v="187337.51"/>
    <n v="3559412.6900000004"/>
    <n v="2562777.1368"/>
    <n v="996635.55320000043"/>
    <d v="2020-09-01T00:00:00"/>
    <n v="9"/>
    <s v="Sep"/>
    <n v="2020"/>
  </r>
  <r>
    <s v="Enterprise"/>
    <x v="1"/>
    <x v="1"/>
    <s v="Low"/>
    <n v="66.3"/>
    <n v="8999.4"/>
    <n v="14999"/>
    <n v="994433.7"/>
    <n v="49721.684999999998"/>
    <n v="944712.0149999999"/>
    <n v="736875.3716999999"/>
    <n v="207836.6433"/>
    <d v="2020-10-01T00:00:00"/>
    <n v="10"/>
    <s v="Oct"/>
    <n v="2020"/>
  </r>
  <r>
    <s v="Midmarket"/>
    <x v="2"/>
    <x v="2"/>
    <s v="Low"/>
    <n v="151.4"/>
    <n v="11999.4"/>
    <n v="19999"/>
    <n v="3027848.6"/>
    <n v="151392.43000000002"/>
    <n v="2876456.17"/>
    <n v="1869696.5105000001"/>
    <n v="1006759.6594999998"/>
    <d v="2021-02-01T00:00:00"/>
    <n v="2"/>
    <s v="Feb"/>
    <n v="2021"/>
  </r>
  <r>
    <s v="Shoping Mall"/>
    <x v="3"/>
    <x v="2"/>
    <s v="Low"/>
    <n v="449.25"/>
    <n v="11999.4"/>
    <n v="19999"/>
    <n v="8984550.75"/>
    <n v="449227.53750000003"/>
    <n v="8535323.2125000004"/>
    <n v="6657552.1057500001"/>
    <n v="1877771.1067500003"/>
    <d v="2021-04-01T00:00:00"/>
    <n v="4"/>
    <s v="Apr"/>
    <n v="2021"/>
  </r>
  <r>
    <s v="Enterprise"/>
    <x v="4"/>
    <x v="2"/>
    <s v="Low"/>
    <n v="72.7"/>
    <n v="11999.4"/>
    <n v="19999"/>
    <n v="1453927.3"/>
    <n v="72696.365000000005"/>
    <n v="1381230.9350000001"/>
    <n v="1077360.1293000001"/>
    <n v="303870.80569999991"/>
    <d v="2021-06-01T00:00:00"/>
    <n v="6"/>
    <s v="Jun"/>
    <n v="2021"/>
  </r>
  <r>
    <s v="Enterprise"/>
    <x v="5"/>
    <x v="2"/>
    <s v="Low"/>
    <n v="78.7"/>
    <n v="11999.4"/>
    <n v="19999"/>
    <n v="1573921.3"/>
    <n v="78696.065000000002"/>
    <n v="1495225.2350000001"/>
    <n v="1166275.6833000001"/>
    <n v="328949.55169999995"/>
    <d v="2021-06-01T00:00:00"/>
    <n v="6"/>
    <s v="Jun"/>
    <n v="2021"/>
  </r>
  <r>
    <s v="Enterprise"/>
    <x v="6"/>
    <x v="2"/>
    <s v="Low"/>
    <n v="182.3"/>
    <n v="11999.4"/>
    <n v="19999"/>
    <n v="3645817.7"/>
    <n v="182290.88500000001"/>
    <n v="3463526.8150000004"/>
    <n v="2701550.9157000002"/>
    <n v="761975.89930000016"/>
    <d v="2021-07-01T00:00:00"/>
    <n v="7"/>
    <s v="Jul"/>
    <n v="2021"/>
  </r>
  <r>
    <s v="Midmarket"/>
    <x v="5"/>
    <x v="2"/>
    <s v="Low"/>
    <n v="74.7"/>
    <n v="11999.4"/>
    <n v="19999"/>
    <n v="1493925.3"/>
    <n v="74696.264999999999"/>
    <n v="1419229.0350000001"/>
    <n v="922498.8727500001"/>
    <n v="496730.16225000005"/>
    <d v="2021-09-01T00:00:00"/>
    <n v="9"/>
    <s v="Sep"/>
    <n v="2021"/>
  </r>
  <r>
    <s v="Channel Partners"/>
    <x v="7"/>
    <x v="2"/>
    <s v="Low"/>
    <n v="76.600000000000009"/>
    <n v="11999.4"/>
    <n v="19999"/>
    <n v="1531923.4000000001"/>
    <n v="76596.170000000013"/>
    <n v="1455327.2300000002"/>
    <n v="873196.33800000011"/>
    <n v="582130.89200000011"/>
    <d v="2020-10-01T00:00:00"/>
    <n v="10"/>
    <s v="Oct"/>
    <n v="2020"/>
  </r>
  <r>
    <s v="Small Business"/>
    <x v="4"/>
    <x v="2"/>
    <s v="Low"/>
    <n v="290.5"/>
    <n v="11999.4"/>
    <n v="19999"/>
    <n v="5809709.5"/>
    <n v="290485.47500000003"/>
    <n v="5519224.0250000004"/>
    <n v="3973841.298"/>
    <n v="1545382.7270000004"/>
    <d v="2021-11-01T00:00:00"/>
    <n v="11"/>
    <s v="Nov"/>
    <n v="2021"/>
  </r>
  <r>
    <s v="Shoping Mall"/>
    <x v="8"/>
    <x v="2"/>
    <s v="Low"/>
    <n v="215.5"/>
    <n v="11999.4"/>
    <n v="19999"/>
    <n v="4309784.5"/>
    <n v="215489.22500000001"/>
    <n v="4094295.2749999999"/>
    <n v="3193550.3144999999"/>
    <n v="900744.96050000004"/>
    <d v="2021-12-01T00:00:00"/>
    <n v="12"/>
    <s v="Dec"/>
    <n v="2021"/>
  </r>
  <r>
    <s v="Shoping Mall"/>
    <x v="9"/>
    <x v="3"/>
    <s v="Low"/>
    <n v="386.40000000000003"/>
    <n v="19794"/>
    <n v="32990"/>
    <n v="12747336.000000002"/>
    <n v="637366.80000000016"/>
    <n v="12109969.199999999"/>
    <n v="9445775.9760000017"/>
    <n v="2664193.2239999995"/>
    <d v="2021-04-01T00:00:00"/>
    <n v="4"/>
    <s v="Apr"/>
    <n v="2021"/>
  </r>
  <r>
    <s v="Shoping Mall"/>
    <x v="10"/>
    <x v="3"/>
    <s v="Low"/>
    <n v="36.200000000000003"/>
    <n v="19794"/>
    <n v="32990"/>
    <n v="1194238"/>
    <n v="59711.9"/>
    <n v="1134526.1000000001"/>
    <n v="884930.35800000012"/>
    <n v="249595.74199999997"/>
    <d v="2021-05-01T00:00:00"/>
    <n v="5"/>
    <s v="May"/>
    <n v="2021"/>
  </r>
  <r>
    <s v="Enterprise"/>
    <x v="2"/>
    <x v="3"/>
    <s v="Low"/>
    <n v="92.300000000000011"/>
    <n v="19794"/>
    <n v="32990"/>
    <n v="3044977.0000000005"/>
    <n v="152248.85000000003"/>
    <n v="2892728.1500000004"/>
    <n v="2256327.9570000004"/>
    <n v="636400.19299999997"/>
    <d v="2021-08-01T00:00:00"/>
    <n v="8"/>
    <s v="Aug"/>
    <n v="2021"/>
  </r>
  <r>
    <s v="Enterprise"/>
    <x v="11"/>
    <x v="3"/>
    <s v="Low"/>
    <n v="66.3"/>
    <n v="19794"/>
    <n v="32990"/>
    <n v="2187237"/>
    <n v="109361.85"/>
    <n v="2077875.15"/>
    <n v="1620742.6170000001"/>
    <n v="457132.53299999982"/>
    <d v="2020-10-01T00:00:00"/>
    <n v="10"/>
    <s v="Oct"/>
    <n v="2020"/>
  </r>
  <r>
    <s v="Shoping Mall"/>
    <x v="9"/>
    <x v="3"/>
    <s v="Low"/>
    <n v="209.20000000000002"/>
    <n v="19794"/>
    <n v="32990"/>
    <n v="6901508.0000000009"/>
    <n v="345075.40000000008"/>
    <n v="6556432.6000000006"/>
    <n v="5114017.4280000003"/>
    <n v="1442415.1720000003"/>
    <d v="2020-11-01T00:00:00"/>
    <n v="11"/>
    <s v="Nov"/>
    <n v="2020"/>
  </r>
  <r>
    <s v="Shoping Mall"/>
    <x v="1"/>
    <x v="4"/>
    <s v="Low"/>
    <n v="26.3"/>
    <n v="13938"/>
    <n v="23230"/>
    <n v="610949"/>
    <n v="30547.45"/>
    <n v="580401.55000000005"/>
    <n v="452713.20900000003"/>
    <n v="127688.34100000001"/>
    <d v="2021-03-01T00:00:00"/>
    <n v="3"/>
    <s v="Mar"/>
    <n v="2021"/>
  </r>
  <r>
    <s v="Shoping Mall"/>
    <x v="12"/>
    <x v="4"/>
    <s v="Low"/>
    <n v="94.350000000000009"/>
    <n v="13938"/>
    <n v="23230"/>
    <n v="2191750.5"/>
    <n v="109587.52500000001"/>
    <n v="2082162.9750000001"/>
    <n v="1624087.1205000002"/>
    <n v="458075.8544999999"/>
    <d v="2021-04-01T00:00:00"/>
    <n v="4"/>
    <s v="Apr"/>
    <n v="2021"/>
  </r>
  <r>
    <s v="Enterprise"/>
    <x v="0"/>
    <x v="4"/>
    <s v="Low"/>
    <n v="72.7"/>
    <n v="13938"/>
    <n v="23230"/>
    <n v="1688821"/>
    <n v="84441.05"/>
    <n v="1604379.95"/>
    <n v="1251416.361"/>
    <n v="352963.58899999992"/>
    <d v="2021-06-01T00:00:00"/>
    <n v="6"/>
    <s v="Jun"/>
    <n v="2021"/>
  </r>
  <r>
    <s v="Enterprise"/>
    <x v="1"/>
    <x v="4"/>
    <s v="Low"/>
    <n v="78.7"/>
    <n v="13938"/>
    <n v="23230"/>
    <n v="1828201"/>
    <n v="91410.05"/>
    <n v="1736790.95"/>
    <n v="1354696.9410000001"/>
    <n v="382094.00899999985"/>
    <d v="2021-06-01T00:00:00"/>
    <n v="6"/>
    <s v="Jun"/>
    <n v="2021"/>
  </r>
  <r>
    <s v="Small Business"/>
    <x v="2"/>
    <x v="4"/>
    <s v="Low"/>
    <n v="98.600000000000009"/>
    <n v="13938"/>
    <n v="23230"/>
    <n v="2290478"/>
    <n v="114523.90000000001"/>
    <n v="2175954.1"/>
    <n v="1566686.952"/>
    <n v="609267.14800000004"/>
    <d v="2021-09-01T00:00:00"/>
    <n v="9"/>
    <s v="Sep"/>
    <n v="2021"/>
  </r>
  <r>
    <s v="Small Business"/>
    <x v="3"/>
    <x v="4"/>
    <s v="Low"/>
    <n v="49.400000000000006"/>
    <n v="13938"/>
    <n v="23230"/>
    <n v="1147562.0000000002"/>
    <n v="57378.100000000013"/>
    <n v="1090183.9000000001"/>
    <n v="784932.40800000005"/>
    <n v="305251.49200000009"/>
    <d v="2020-10-01T00:00:00"/>
    <n v="10"/>
    <s v="Oct"/>
    <n v="2020"/>
  </r>
  <r>
    <s v="Shoping Mall"/>
    <x v="4"/>
    <x v="4"/>
    <s v="Low"/>
    <n v="139.70000000000002"/>
    <n v="13938"/>
    <n v="23230"/>
    <n v="3245231.0000000005"/>
    <n v="162261.55000000005"/>
    <n v="3082969.45"/>
    <n v="2404716.1710000001"/>
    <n v="678253.2790000001"/>
    <d v="2021-10-01T00:00:00"/>
    <n v="10"/>
    <s v="Oct"/>
    <n v="2021"/>
  </r>
  <r>
    <s v="Enterprise"/>
    <x v="5"/>
    <x v="4"/>
    <s v="Low"/>
    <n v="174.4"/>
    <n v="13938"/>
    <n v="23230"/>
    <n v="4051312"/>
    <n v="202565.6"/>
    <n v="3848746.4"/>
    <n v="3002022.1919999998"/>
    <n v="846724.2080000001"/>
    <d v="2021-11-01T00:00:00"/>
    <n v="11"/>
    <s v="Nov"/>
    <n v="2021"/>
  </r>
  <r>
    <s v="Channel Partners"/>
    <x v="6"/>
    <x v="5"/>
    <s v="Low"/>
    <n v="198.9"/>
    <n v="11999.4"/>
    <n v="19999"/>
    <n v="3977801.1"/>
    <n v="198890.05500000002"/>
    <n v="3778911.0449999999"/>
    <n v="2267346.6269999999"/>
    <n v="1511564.4180000001"/>
    <d v="2020-09-01T00:00:00"/>
    <n v="9"/>
    <s v="Sep"/>
    <n v="2020"/>
  </r>
  <r>
    <s v="Midmarket"/>
    <x v="5"/>
    <x v="5"/>
    <s v="Low"/>
    <n v="32.1"/>
    <n v="11999.4"/>
    <n v="19999"/>
    <n v="641967.9"/>
    <n v="32098.395000000004"/>
    <n v="609869.505"/>
    <n v="396415.17825"/>
    <n v="213454.32675000001"/>
    <d v="2020-11-01T00:00:00"/>
    <n v="11"/>
    <s v="Nov"/>
    <n v="2020"/>
  </r>
  <r>
    <s v="Enterprise"/>
    <x v="7"/>
    <x v="0"/>
    <s v="Low"/>
    <n v="74.25"/>
    <n v="5579.4"/>
    <n v="9299"/>
    <n v="690450.75"/>
    <n v="34522.537499999999"/>
    <n v="655928.21250000002"/>
    <n v="511624.00575000001"/>
    <n v="144304.20675000001"/>
    <d v="2021-04-01T00:00:00"/>
    <n v="4"/>
    <s v="Apr"/>
    <n v="2021"/>
  </r>
  <r>
    <s v="Channel Partners"/>
    <x v="4"/>
    <x v="0"/>
    <s v="Low"/>
    <n v="129.5"/>
    <n v="5579.4"/>
    <n v="9299"/>
    <n v="1204220.5"/>
    <n v="60211.025000000001"/>
    <n v="1144009.4750000001"/>
    <n v="686405.68500000006"/>
    <n v="457603.79000000004"/>
    <d v="2021-10-01T00:00:00"/>
    <n v="10"/>
    <s v="Oct"/>
    <n v="2021"/>
  </r>
  <r>
    <s v="Small Business"/>
    <x v="8"/>
    <x v="0"/>
    <s v="Low"/>
    <n v="21.400000000000002"/>
    <n v="5579.4"/>
    <n v="9299"/>
    <n v="198998.6"/>
    <n v="9949.93"/>
    <n v="189048.67"/>
    <n v="136115.04240000001"/>
    <n v="52933.627600000007"/>
    <d v="2020-10-01T00:00:00"/>
    <n v="10"/>
    <s v="Oct"/>
    <n v="2020"/>
  </r>
  <r>
    <s v="Shoping Mall"/>
    <x v="9"/>
    <x v="0"/>
    <s v="Low"/>
    <n v="214.5"/>
    <n v="5579.4"/>
    <n v="9299"/>
    <n v="1994635.5"/>
    <n v="99731.775000000009"/>
    <n v="1894903.7250000001"/>
    <n v="1478024.9055000001"/>
    <n v="416878.81949999998"/>
    <d v="2020-11-01T00:00:00"/>
    <n v="11"/>
    <s v="Nov"/>
    <n v="2020"/>
  </r>
  <r>
    <s v="Shoping Mall"/>
    <x v="10"/>
    <x v="0"/>
    <s v="Low"/>
    <n v="285.2"/>
    <n v="5579.4"/>
    <n v="9299"/>
    <n v="2652074.7999999998"/>
    <n v="132603.74"/>
    <n v="2519471.0599999996"/>
    <n v="1965187.4267999998"/>
    <n v="554283.63319999981"/>
    <d v="2021-12-01T00:00:00"/>
    <n v="12"/>
    <s v="Dec"/>
    <n v="2021"/>
  </r>
  <r>
    <s v="Channel Partners"/>
    <x v="2"/>
    <x v="1"/>
    <s v="Low"/>
    <n v="114.2"/>
    <n v="8999.4"/>
    <n v="14999"/>
    <n v="1712885.8"/>
    <n v="85644.290000000008"/>
    <n v="1627241.51"/>
    <n v="976344.90599999996"/>
    <n v="650896.60400000005"/>
    <d v="2021-06-01T00:00:00"/>
    <n v="6"/>
    <s v="Jun"/>
    <n v="2021"/>
  </r>
  <r>
    <s v="Shoping Mall"/>
    <x v="11"/>
    <x v="1"/>
    <s v="Low"/>
    <n v="156.60000000000002"/>
    <n v="8999.4"/>
    <n v="14999"/>
    <n v="2348843.4000000004"/>
    <n v="117442.17000000003"/>
    <n v="2231401.2300000004"/>
    <n v="1740492.9594000005"/>
    <n v="490908.27059999993"/>
    <d v="2021-10-01T00:00:00"/>
    <n v="10"/>
    <s v="Oct"/>
    <n v="2021"/>
  </r>
  <r>
    <s v="Channel Partners"/>
    <x v="9"/>
    <x v="1"/>
    <s v="Low"/>
    <n v="69"/>
    <n v="8999.4"/>
    <n v="14999"/>
    <n v="1034931"/>
    <n v="51746.55"/>
    <n v="983184.45"/>
    <n v="589910.66999999993"/>
    <n v="393273.78"/>
    <d v="2021-11-01T00:00:00"/>
    <n v="11"/>
    <s v="Nov"/>
    <n v="2021"/>
  </r>
  <r>
    <s v="Enterprise"/>
    <x v="1"/>
    <x v="1"/>
    <s v="Low"/>
    <n v="166"/>
    <n v="8999.4"/>
    <n v="14999"/>
    <n v="2489834"/>
    <n v="124491.70000000001"/>
    <n v="2365342.2999999998"/>
    <n v="1844966.9939999999"/>
    <n v="520375.30599999987"/>
    <d v="2020-11-01T00:00:00"/>
    <n v="11"/>
    <s v="Nov"/>
    <n v="2020"/>
  </r>
  <r>
    <s v="Midmarket"/>
    <x v="12"/>
    <x v="2"/>
    <s v="Low"/>
    <n v="236.3"/>
    <n v="11999.4"/>
    <n v="19999"/>
    <n v="4725763.7"/>
    <n v="236288.18500000003"/>
    <n v="4489475.5150000006"/>
    <n v="2918159.0847500004"/>
    <n v="1571316.4302500002"/>
    <d v="2021-02-01T00:00:00"/>
    <n v="2"/>
    <s v="Feb"/>
    <n v="2021"/>
  </r>
  <r>
    <s v="Small Business"/>
    <x v="0"/>
    <x v="2"/>
    <s v="Low"/>
    <n v="91.800000000000011"/>
    <n v="11999.4"/>
    <n v="19999"/>
    <n v="1835908.2000000002"/>
    <n v="91795.410000000018"/>
    <n v="1744112.7900000003"/>
    <n v="1255761.2088000001"/>
    <n v="488351.58120000013"/>
    <d v="2021-05-01T00:00:00"/>
    <n v="5"/>
    <s v="May"/>
    <n v="2021"/>
  </r>
  <r>
    <s v="Small Business"/>
    <x v="1"/>
    <x v="2"/>
    <s v="Low"/>
    <n v="172.8"/>
    <n v="11999.4"/>
    <n v="19999"/>
    <n v="3455827.2"/>
    <n v="172791.36000000002"/>
    <n v="3283035.8400000003"/>
    <n v="2363785.8048"/>
    <n v="919250.03520000027"/>
    <d v="2021-05-01T00:00:00"/>
    <n v="5"/>
    <s v="May"/>
    <n v="2021"/>
  </r>
  <r>
    <s v="Channel Partners"/>
    <x v="2"/>
    <x v="2"/>
    <s v="Low"/>
    <n v="114.2"/>
    <n v="11999.4"/>
    <n v="19999"/>
    <n v="2283885.8000000003"/>
    <n v="114194.29000000002"/>
    <n v="2169691.5100000002"/>
    <n v="1301814.9060000002"/>
    <n v="867876.60400000005"/>
    <d v="2021-06-01T00:00:00"/>
    <n v="6"/>
    <s v="Jun"/>
    <n v="2021"/>
  </r>
  <r>
    <s v="Enterprise"/>
    <x v="3"/>
    <x v="2"/>
    <s v="Low"/>
    <n v="66.2"/>
    <n v="11999.4"/>
    <n v="19999"/>
    <n v="1323933.8"/>
    <n v="66196.69"/>
    <n v="1257737.1100000001"/>
    <n v="981034.9458000001"/>
    <n v="276702.1642"/>
    <d v="2021-06-01T00:00:00"/>
    <n v="6"/>
    <s v="Jun"/>
    <n v="2021"/>
  </r>
  <r>
    <s v="Channel Partners"/>
    <x v="4"/>
    <x v="2"/>
    <s v="Low"/>
    <n v="129.5"/>
    <n v="11999.4"/>
    <n v="19999"/>
    <n v="2589870.5"/>
    <n v="129493.52500000001"/>
    <n v="2460376.9750000001"/>
    <n v="1476226.1850000001"/>
    <n v="984150.79"/>
    <d v="2021-10-01T00:00:00"/>
    <n v="10"/>
    <s v="Oct"/>
    <n v="2021"/>
  </r>
  <r>
    <s v="Enterprise"/>
    <x v="5"/>
    <x v="2"/>
    <s v="Low"/>
    <n v="80.900000000000006"/>
    <n v="11999.4"/>
    <n v="19999"/>
    <n v="1617919.1"/>
    <n v="80895.955000000016"/>
    <n v="1537023.145"/>
    <n v="1198878.0531000001"/>
    <n v="338145.09189999988"/>
    <d v="2020-10-01T00:00:00"/>
    <n v="10"/>
    <s v="Oct"/>
    <n v="2020"/>
  </r>
  <r>
    <s v="Enterprise"/>
    <x v="6"/>
    <x v="2"/>
    <s v="Low"/>
    <n v="214.5"/>
    <n v="11999.4"/>
    <n v="19999"/>
    <n v="4289785.5"/>
    <n v="214489.27500000002"/>
    <n v="4075296.2250000001"/>
    <n v="3178731.0555000002"/>
    <n v="896565.16949999984"/>
    <d v="2020-10-01T00:00:00"/>
    <n v="10"/>
    <s v="Oct"/>
    <n v="2020"/>
  </r>
  <r>
    <s v="Channel Partners"/>
    <x v="5"/>
    <x v="2"/>
    <s v="Low"/>
    <n v="178.5"/>
    <n v="11999.4"/>
    <n v="19999"/>
    <n v="3569821.5"/>
    <n v="178491.07500000001"/>
    <n v="3391330.4249999998"/>
    <n v="2034798.2549999999"/>
    <n v="1356532.17"/>
    <d v="2020-11-01T00:00:00"/>
    <n v="11"/>
    <s v="Nov"/>
    <n v="2020"/>
  </r>
  <r>
    <s v="Small Business"/>
    <x v="7"/>
    <x v="2"/>
    <s v="Low"/>
    <n v="191.60000000000002"/>
    <n v="11999.4"/>
    <n v="19999"/>
    <n v="3831808.4000000004"/>
    <n v="191590.42000000004"/>
    <n v="3640217.9800000004"/>
    <n v="2620956.9456000002"/>
    <n v="1019261.0344000002"/>
    <d v="2021-12-01T00:00:00"/>
    <n v="12"/>
    <s v="Dec"/>
    <n v="2021"/>
  </r>
  <r>
    <s v="Shoping Mall"/>
    <x v="4"/>
    <x v="2"/>
    <s v="Low"/>
    <n v="285.2"/>
    <n v="11999.4"/>
    <n v="19999"/>
    <n v="5703714.7999999998"/>
    <n v="285185.74"/>
    <n v="5418529.0599999996"/>
    <n v="4226452.6667999998"/>
    <n v="1192076.3931999998"/>
    <d v="2021-12-01T00:00:00"/>
    <n v="12"/>
    <s v="Dec"/>
    <n v="2021"/>
  </r>
  <r>
    <s v="Enterprise"/>
    <x v="8"/>
    <x v="2"/>
    <s v="Low"/>
    <n v="272.90000000000003"/>
    <n v="11999.4"/>
    <n v="19999"/>
    <n v="5457727.1000000006"/>
    <n v="272886.35500000004"/>
    <n v="5184840.7450000001"/>
    <n v="4044175.7811000003"/>
    <n v="1140664.9638999999"/>
    <d v="2021-12-01T00:00:00"/>
    <n v="12"/>
    <s v="Dec"/>
    <n v="2021"/>
  </r>
  <r>
    <s v="Midmarket"/>
    <x v="9"/>
    <x v="2"/>
    <s v="Low"/>
    <n v="192.5"/>
    <n v="11999.4"/>
    <n v="19999"/>
    <n v="3849807.5"/>
    <n v="192490.375"/>
    <n v="3657317.125"/>
    <n v="2377256.1312500001"/>
    <n v="1280060.9937499999"/>
    <d v="2020-12-01T00:00:00"/>
    <n v="12"/>
    <s v="Dec"/>
    <n v="2020"/>
  </r>
  <r>
    <s v="Shoping Mall"/>
    <x v="10"/>
    <x v="2"/>
    <s v="Low"/>
    <n v="201.3"/>
    <n v="11999.4"/>
    <n v="19999"/>
    <n v="4025798.7"/>
    <n v="201289.93500000003"/>
    <n v="3824508.7650000001"/>
    <n v="2983116.8367000003"/>
    <n v="841391.9282999998"/>
    <d v="2020-12-01T00:00:00"/>
    <n v="12"/>
    <s v="Dec"/>
    <n v="2020"/>
  </r>
  <r>
    <s v="Channel Partners"/>
    <x v="2"/>
    <x v="2"/>
    <s v="Low"/>
    <n v="105.5"/>
    <n v="11999.4"/>
    <n v="19999"/>
    <n v="2109894.5"/>
    <n v="105494.72500000001"/>
    <n v="2004399.7749999999"/>
    <n v="1202639.865"/>
    <n v="801759.90999999992"/>
    <d v="2021-12-01T00:00:00"/>
    <n v="12"/>
    <s v="Dec"/>
    <n v="2021"/>
  </r>
  <r>
    <s v="Channel Partners"/>
    <x v="11"/>
    <x v="2"/>
    <s v="Low"/>
    <n v="108.4"/>
    <n v="11999.4"/>
    <n v="19999"/>
    <n v="2167891.6"/>
    <n v="108394.58000000002"/>
    <n v="2059497.02"/>
    <n v="1235698.2120000001"/>
    <n v="823798.80799999996"/>
    <d v="2021-12-01T00:00:00"/>
    <n v="12"/>
    <s v="Dec"/>
    <n v="2021"/>
  </r>
  <r>
    <s v="Shoping Mall"/>
    <x v="9"/>
    <x v="3"/>
    <s v="Low"/>
    <n v="156.60000000000002"/>
    <n v="19794"/>
    <n v="32990"/>
    <n v="5166234.0000000009"/>
    <n v="258311.70000000007"/>
    <n v="4907922.3000000007"/>
    <n v="3828179.3940000008"/>
    <n v="1079742.906"/>
    <d v="2021-10-01T00:00:00"/>
    <n v="10"/>
    <s v="Oct"/>
    <n v="2021"/>
  </r>
  <r>
    <s v="Shoping Mall"/>
    <x v="1"/>
    <x v="3"/>
    <s v="Low"/>
    <n v="296.60000000000002"/>
    <n v="19794"/>
    <n v="32990"/>
    <n v="9784834"/>
    <n v="489241.7"/>
    <n v="9295592.3000000007"/>
    <n v="7250561.9940000009"/>
    <n v="2045030.3059999999"/>
    <d v="2020-10-01T00:00:00"/>
    <n v="10"/>
    <s v="Oct"/>
    <n v="2020"/>
  </r>
  <r>
    <s v="Shoping Mall"/>
    <x v="12"/>
    <x v="3"/>
    <s v="Low"/>
    <n v="287.7"/>
    <n v="19794"/>
    <n v="32990"/>
    <n v="9491223"/>
    <n v="474561.15"/>
    <n v="9016661.8499999996"/>
    <n v="7032996.2429999998"/>
    <n v="1983665.6069999998"/>
    <d v="2021-10-01T00:00:00"/>
    <n v="10"/>
    <s v="Oct"/>
    <n v="2021"/>
  </r>
  <r>
    <s v="Enterprise"/>
    <x v="0"/>
    <x v="3"/>
    <s v="Low"/>
    <n v="80.900000000000006"/>
    <n v="19794"/>
    <n v="32990"/>
    <n v="2668891"/>
    <n v="133444.55000000002"/>
    <n v="2535446.4500000002"/>
    <n v="1977648.2310000001"/>
    <n v="557798.21900000004"/>
    <d v="2020-10-01T00:00:00"/>
    <n v="10"/>
    <s v="Oct"/>
    <n v="2020"/>
  </r>
  <r>
    <s v="Enterprise"/>
    <x v="1"/>
    <x v="3"/>
    <s v="Low"/>
    <n v="214.5"/>
    <n v="19794"/>
    <n v="32990"/>
    <n v="7076355"/>
    <n v="353817.75"/>
    <n v="6722537.25"/>
    <n v="5243579.0550000006"/>
    <n v="1478958.1949999994"/>
    <d v="2020-10-01T00:00:00"/>
    <n v="10"/>
    <s v="Oct"/>
    <n v="2020"/>
  </r>
  <r>
    <s v="Channel Partners"/>
    <x v="2"/>
    <x v="3"/>
    <s v="Low"/>
    <n v="105.5"/>
    <n v="19794"/>
    <n v="32990"/>
    <n v="3480445"/>
    <n v="174022.25"/>
    <n v="3306422.75"/>
    <n v="1983853.65"/>
    <n v="1322569.1000000001"/>
    <d v="2021-12-01T00:00:00"/>
    <n v="12"/>
    <s v="Dec"/>
    <n v="2021"/>
  </r>
  <r>
    <s v="Shoping Mall"/>
    <x v="3"/>
    <x v="3"/>
    <s v="Low"/>
    <n v="54.400000000000006"/>
    <n v="19794"/>
    <n v="32990"/>
    <n v="1794656.0000000002"/>
    <n v="89732.800000000017"/>
    <n v="1704923.2000000002"/>
    <n v="1329840.0960000001"/>
    <n v="375083.10400000005"/>
    <d v="2020-12-01T00:00:00"/>
    <n v="12"/>
    <s v="Dec"/>
    <n v="2020"/>
  </r>
  <r>
    <s v="Channel Partners"/>
    <x v="4"/>
    <x v="3"/>
    <s v="Low"/>
    <n v="108.4"/>
    <n v="19794"/>
    <n v="32990"/>
    <n v="3576116"/>
    <n v="178805.80000000002"/>
    <n v="3397310.2"/>
    <n v="2038386.12"/>
    <n v="1358924.08"/>
    <d v="2021-12-01T00:00:00"/>
    <n v="12"/>
    <s v="Dec"/>
    <n v="2021"/>
  </r>
  <r>
    <s v="Enterprise"/>
    <x v="5"/>
    <x v="4"/>
    <s v="Low"/>
    <n v="66.2"/>
    <n v="13938"/>
    <n v="23230"/>
    <n v="1537826"/>
    <n v="76891.3"/>
    <n v="1460934.7"/>
    <n v="1139529.0660000001"/>
    <n v="321405.63399999985"/>
    <d v="2021-06-01T00:00:00"/>
    <n v="6"/>
    <s v="Jun"/>
    <n v="2021"/>
  </r>
  <r>
    <s v="Small Business"/>
    <x v="6"/>
    <x v="4"/>
    <s v="Low"/>
    <n v="21.400000000000002"/>
    <n v="13938"/>
    <n v="23230"/>
    <n v="497122.00000000006"/>
    <n v="24856.100000000006"/>
    <n v="472265.9"/>
    <n v="340031.44800000003"/>
    <n v="132234.45199999999"/>
    <d v="2020-10-01T00:00:00"/>
    <n v="10"/>
    <s v="Oct"/>
    <n v="2020"/>
  </r>
  <r>
    <s v="Shoping Mall"/>
    <x v="5"/>
    <x v="4"/>
    <s v="Low"/>
    <n v="287.7"/>
    <n v="13938"/>
    <n v="23230"/>
    <n v="6683271"/>
    <n v="334163.55000000005"/>
    <n v="6349107.4500000002"/>
    <n v="4952303.8110000007"/>
    <n v="1396803.6389999995"/>
    <d v="2021-10-01T00:00:00"/>
    <n v="10"/>
    <s v="Oct"/>
    <n v="2021"/>
  </r>
  <r>
    <s v="Enterprise"/>
    <x v="7"/>
    <x v="4"/>
    <s v="Low"/>
    <n v="272.90000000000003"/>
    <n v="13938"/>
    <n v="23230"/>
    <n v="6339467.0000000009"/>
    <n v="316973.35000000009"/>
    <n v="6022493.6500000004"/>
    <n v="4697545.0470000003"/>
    <n v="1324948.6030000001"/>
    <d v="2021-12-01T00:00:00"/>
    <n v="12"/>
    <s v="Dec"/>
    <n v="2021"/>
  </r>
  <r>
    <s v="Shoping Mall"/>
    <x v="4"/>
    <x v="4"/>
    <s v="Low"/>
    <n v="26.6"/>
    <n v="13938"/>
    <n v="23230"/>
    <n v="617918"/>
    <n v="30895.9"/>
    <n v="587022.1"/>
    <n v="457877.23800000001"/>
    <n v="129144.86199999996"/>
    <d v="2020-12-01T00:00:00"/>
    <n v="12"/>
    <s v="Dec"/>
    <n v="2020"/>
  </r>
  <r>
    <s v="Shoping Mall"/>
    <x v="8"/>
    <x v="4"/>
    <s v="Low"/>
    <n v="194"/>
    <n v="13938"/>
    <n v="23230"/>
    <n v="4506620"/>
    <n v="225331"/>
    <n v="4281289"/>
    <n v="3339405.42"/>
    <n v="941883.58000000007"/>
    <d v="2020-12-01T00:00:00"/>
    <n v="12"/>
    <s v="Dec"/>
    <n v="2020"/>
  </r>
  <r>
    <s v="Small Business"/>
    <x v="9"/>
    <x v="5"/>
    <s v="Low"/>
    <n v="25.900000000000002"/>
    <n v="11999.4"/>
    <n v="19999"/>
    <n v="517974.10000000003"/>
    <n v="25898.705000000002"/>
    <n v="492075.39500000002"/>
    <n v="354294.2844"/>
    <n v="137781.11060000001"/>
    <d v="2021-03-01T00:00:00"/>
    <n v="3"/>
    <s v="Mar"/>
    <n v="2021"/>
  </r>
  <r>
    <s v="Small Business"/>
    <x v="10"/>
    <x v="5"/>
    <s v="Low"/>
    <n v="110.10000000000001"/>
    <n v="11999.4"/>
    <n v="19999"/>
    <n v="2201889.9000000004"/>
    <n v="110094.49500000002"/>
    <n v="2091795.4050000003"/>
    <n v="1506092.6916"/>
    <n v="585702.71340000024"/>
    <d v="2021-03-01T00:00:00"/>
    <n v="3"/>
    <s v="Mar"/>
    <n v="2021"/>
  </r>
  <r>
    <s v="Enterprise"/>
    <x v="2"/>
    <x v="5"/>
    <s v="Low"/>
    <n v="227.60000000000002"/>
    <n v="11999.4"/>
    <n v="19999"/>
    <n v="4551772.4000000004"/>
    <n v="227588.62000000002"/>
    <n v="4324183.78"/>
    <n v="3372863.3484000005"/>
    <n v="951320.43159999978"/>
    <d v="2021-05-01T00:00:00"/>
    <n v="5"/>
    <s v="May"/>
    <n v="2021"/>
  </r>
  <r>
    <s v="Shoping Mall"/>
    <x v="11"/>
    <x v="5"/>
    <s v="Low"/>
    <n v="296.60000000000002"/>
    <n v="11999.4"/>
    <n v="19999"/>
    <n v="5931703.4000000004"/>
    <n v="296585.17000000004"/>
    <n v="5635118.2300000004"/>
    <n v="4395392.2194000008"/>
    <n v="1239726.0105999997"/>
    <d v="2020-10-01T00:00:00"/>
    <n v="10"/>
    <s v="Oct"/>
    <n v="2020"/>
  </r>
  <r>
    <s v="Shoping Mall"/>
    <x v="9"/>
    <x v="5"/>
    <s v="Low"/>
    <n v="123.60000000000001"/>
    <n v="11999.4"/>
    <n v="19999"/>
    <n v="2471876.4000000004"/>
    <n v="123593.82000000002"/>
    <n v="2348282.5800000005"/>
    <n v="1831660.4124000005"/>
    <n v="516622.16760000004"/>
    <d v="2021-11-01T00:00:00"/>
    <n v="11"/>
    <s v="Nov"/>
    <n v="2021"/>
  </r>
  <r>
    <s v="Shoping Mall"/>
    <x v="1"/>
    <x v="5"/>
    <s v="Low"/>
    <n v="94.100000000000009"/>
    <n v="11999.4"/>
    <n v="19999"/>
    <n v="1881905.9000000001"/>
    <n v="94095.295000000013"/>
    <n v="1787810.6050000002"/>
    <n v="1394492.2719000003"/>
    <n v="393318.33309999993"/>
    <d v="2021-11-01T00:00:00"/>
    <n v="11"/>
    <s v="Nov"/>
    <n v="2021"/>
  </r>
  <r>
    <s v="Small Business"/>
    <x v="12"/>
    <x v="5"/>
    <s v="Low"/>
    <n v="191.60000000000002"/>
    <n v="11999.4"/>
    <n v="19999"/>
    <n v="3831808.4000000004"/>
    <n v="191590.42000000004"/>
    <n v="3640217.9800000004"/>
    <n v="2620956.9456000002"/>
    <n v="1019261.0344000002"/>
    <d v="2021-12-01T00:00:00"/>
    <n v="12"/>
    <s v="Dec"/>
    <n v="2021"/>
  </r>
  <r>
    <s v="Enterprise"/>
    <x v="0"/>
    <x v="0"/>
    <s v="Low"/>
    <n v="424.35"/>
    <n v="5579.4"/>
    <n v="9299"/>
    <n v="3946030.6500000004"/>
    <n v="197301.53250000003"/>
    <n v="3748729.1175000002"/>
    <n v="2924008.7116500004"/>
    <n v="824720.40584999975"/>
    <d v="2021-04-01T00:00:00"/>
    <n v="4"/>
    <s v="Apr"/>
    <n v="2021"/>
  </r>
  <r>
    <s v="Shoping Mall"/>
    <x v="1"/>
    <x v="0"/>
    <s v="Low"/>
    <n v="258"/>
    <n v="5579.4"/>
    <n v="9299"/>
    <n v="2399142"/>
    <n v="119957.1"/>
    <n v="2279184.9"/>
    <n v="1777764.2220000001"/>
    <n v="501420.67799999984"/>
    <d v="2021-04-01T00:00:00"/>
    <n v="4"/>
    <s v="Apr"/>
    <n v="2021"/>
  </r>
  <r>
    <s v="Small Business"/>
    <x v="2"/>
    <x v="0"/>
    <s v="Low"/>
    <n v="68.900000000000006"/>
    <n v="5579.4"/>
    <n v="9299"/>
    <n v="640701.10000000009"/>
    <n v="32035.055000000008"/>
    <n v="608666.04500000004"/>
    <n v="438239.55239999999"/>
    <n v="170426.49260000006"/>
    <d v="2021-06-01T00:00:00"/>
    <n v="6"/>
    <s v="Jun"/>
    <n v="2021"/>
  </r>
  <r>
    <s v="Channel Partners"/>
    <x v="3"/>
    <x v="0"/>
    <s v="Low"/>
    <n v="194.70000000000002"/>
    <n v="5579.4"/>
    <n v="9299"/>
    <n v="1810515.3"/>
    <n v="90525.765000000014"/>
    <n v="1719989.5350000001"/>
    <n v="1031993.721"/>
    <n v="687995.81400000013"/>
    <d v="2021-09-01T00:00:00"/>
    <n v="9"/>
    <s v="Sep"/>
    <n v="2021"/>
  </r>
  <r>
    <s v="Channel Partners"/>
    <x v="4"/>
    <x v="0"/>
    <s v="Low"/>
    <n v="90.800000000000011"/>
    <n v="5579.4"/>
    <n v="9299"/>
    <n v="844349.20000000007"/>
    <n v="42217.460000000006"/>
    <n v="802131.74000000011"/>
    <n v="481279.04400000005"/>
    <n v="320852.69600000005"/>
    <d v="2020-12-01T00:00:00"/>
    <n v="12"/>
    <s v="Dec"/>
    <n v="2020"/>
  </r>
  <r>
    <s v="Shoping Mall"/>
    <x v="5"/>
    <x v="1"/>
    <s v="Low"/>
    <n v="195.8"/>
    <n v="8999.4"/>
    <n v="14999"/>
    <n v="2936804.2"/>
    <n v="146840.21000000002"/>
    <n v="2789963.99"/>
    <n v="2176171.9122000001"/>
    <n v="613792.07780000009"/>
    <d v="2021-02-01T00:00:00"/>
    <n v="2"/>
    <s v="Feb"/>
    <n v="2021"/>
  </r>
  <r>
    <s v="Channel Partners"/>
    <x v="6"/>
    <x v="1"/>
    <s v="Low"/>
    <n v="190.10000000000002"/>
    <n v="8999.4"/>
    <n v="14999"/>
    <n v="2851309.9000000004"/>
    <n v="142565.49500000002"/>
    <n v="2708744.4050000003"/>
    <n v="1625246.6430000002"/>
    <n v="1083497.7620000001"/>
    <d v="2021-06-01T00:00:00"/>
    <n v="6"/>
    <s v="Jun"/>
    <n v="2021"/>
  </r>
  <r>
    <s v="Shoping Mall"/>
    <x v="5"/>
    <x v="1"/>
    <s v="Low"/>
    <n v="54.400000000000006"/>
    <n v="8999.4"/>
    <n v="14999"/>
    <n v="815945.60000000009"/>
    <n v="40797.280000000006"/>
    <n v="775148.32000000007"/>
    <n v="604615.68960000004"/>
    <n v="170532.63040000002"/>
    <d v="2021-09-01T00:00:00"/>
    <n v="9"/>
    <s v="Sep"/>
    <n v="2021"/>
  </r>
  <r>
    <s v="Shoping Mall"/>
    <x v="7"/>
    <x v="1"/>
    <s v="Low"/>
    <n v="179.70000000000002"/>
    <n v="8999.4"/>
    <n v="14999"/>
    <n v="2695320.3000000003"/>
    <n v="134766.01500000001"/>
    <n v="2560554.2850000001"/>
    <n v="1997232.3423000001"/>
    <n v="563321.94270000001"/>
    <d v="2020-09-01T00:00:00"/>
    <n v="9"/>
    <s v="Sep"/>
    <n v="2020"/>
  </r>
  <r>
    <s v="Enterprise"/>
    <x v="4"/>
    <x v="1"/>
    <s v="Low"/>
    <n v="128.70000000000002"/>
    <n v="8999.4"/>
    <n v="14999"/>
    <n v="1930371.3000000003"/>
    <n v="96518.565000000017"/>
    <n v="1833852.7350000003"/>
    <n v="1430405.1333000003"/>
    <n v="403447.6017"/>
    <d v="2021-12-01T00:00:00"/>
    <n v="12"/>
    <s v="Dec"/>
    <n v="2021"/>
  </r>
  <r>
    <s v="Enterprise"/>
    <x v="8"/>
    <x v="1"/>
    <s v="Low"/>
    <n v="170.60000000000002"/>
    <n v="8999.4"/>
    <n v="14999"/>
    <n v="2558829.4000000004"/>
    <n v="127941.47000000003"/>
    <n v="2430887.9300000002"/>
    <n v="1896092.5854000002"/>
    <n v="534795.34459999995"/>
    <d v="2021-12-01T00:00:00"/>
    <n v="12"/>
    <s v="Dec"/>
    <n v="2021"/>
  </r>
  <r>
    <s v="Small Business"/>
    <x v="9"/>
    <x v="2"/>
    <s v="Low"/>
    <n v="243.45000000000002"/>
    <n v="11999.4"/>
    <n v="19999"/>
    <n v="4868756.5500000007"/>
    <n v="243437.82750000004"/>
    <n v="4625318.7225000011"/>
    <n v="3330229.4802000006"/>
    <n v="1295089.2423000005"/>
    <d v="2021-01-01T00:00:00"/>
    <n v="1"/>
    <s v="Jan"/>
    <n v="2021"/>
  </r>
  <r>
    <s v="Enterprise"/>
    <x v="10"/>
    <x v="2"/>
    <s v="Low"/>
    <n v="177.4"/>
    <n v="11999.4"/>
    <n v="19999"/>
    <n v="3547822.6"/>
    <n v="177391.13"/>
    <n v="3370431.47"/>
    <n v="2628936.5466000005"/>
    <n v="741494.92339999974"/>
    <d v="2021-03-01T00:00:00"/>
    <n v="3"/>
    <s v="Mar"/>
    <n v="2021"/>
  </r>
  <r>
    <s v="Channel Partners"/>
    <x v="2"/>
    <x v="2"/>
    <s v="Low"/>
    <n v="190.10000000000002"/>
    <n v="11999.4"/>
    <n v="19999"/>
    <n v="3801809.9000000004"/>
    <n v="190090.49500000002"/>
    <n v="3611719.4050000003"/>
    <n v="2167031.6430000002"/>
    <n v="1444687.7620000001"/>
    <d v="2021-06-01T00:00:00"/>
    <n v="6"/>
    <s v="Jun"/>
    <n v="2021"/>
  </r>
  <r>
    <s v="Small Business"/>
    <x v="11"/>
    <x v="2"/>
    <s v="Low"/>
    <n v="68.900000000000006"/>
    <n v="11999.4"/>
    <n v="19999"/>
    <n v="1377931.1"/>
    <n v="68896.555000000008"/>
    <n v="1309034.5450000002"/>
    <n v="942504.87240000011"/>
    <n v="366529.67260000005"/>
    <d v="2021-06-01T00:00:00"/>
    <n v="6"/>
    <s v="Jun"/>
    <n v="2021"/>
  </r>
  <r>
    <s v="Enterprise"/>
    <x v="9"/>
    <x v="2"/>
    <s v="Low"/>
    <n v="157"/>
    <n v="11999.4"/>
    <n v="19999"/>
    <n v="3139843"/>
    <n v="156992.15"/>
    <n v="2982850.85"/>
    <n v="2326623.6630000002"/>
    <n v="656227.18699999992"/>
    <d v="2021-06-01T00:00:00"/>
    <n v="6"/>
    <s v="Jun"/>
    <n v="2021"/>
  </r>
  <r>
    <s v="Channel Partners"/>
    <x v="1"/>
    <x v="2"/>
    <s v="Low"/>
    <n v="136.95000000000002"/>
    <n v="11999.4"/>
    <n v="19999"/>
    <n v="2738863.0500000003"/>
    <n v="136943.15250000003"/>
    <n v="2601919.8975000004"/>
    <n v="1561151.9385000002"/>
    <n v="1040767.9590000003"/>
    <d v="2021-07-01T00:00:00"/>
    <n v="7"/>
    <s v="Jul"/>
    <n v="2021"/>
  </r>
  <r>
    <s v="Enterprise"/>
    <x v="12"/>
    <x v="2"/>
    <s v="Low"/>
    <n v="200.9"/>
    <n v="11999.4"/>
    <n v="19999"/>
    <n v="4017799.1"/>
    <n v="200889.95500000002"/>
    <n v="3816909.145"/>
    <n v="2977189.1331000002"/>
    <n v="839720.01189999981"/>
    <d v="2021-10-01T00:00:00"/>
    <n v="10"/>
    <s v="Oct"/>
    <n v="2021"/>
  </r>
  <r>
    <s v="Midmarket"/>
    <x v="0"/>
    <x v="2"/>
    <s v="Low"/>
    <n v="194.5"/>
    <n v="11999.4"/>
    <n v="19999"/>
    <n v="3889805.5"/>
    <n v="194490.27500000002"/>
    <n v="3695315.2250000001"/>
    <n v="2401954.8962500002"/>
    <n v="1293360.3287499999"/>
    <d v="2020-10-01T00:00:00"/>
    <n v="10"/>
    <s v="Oct"/>
    <n v="2020"/>
  </r>
  <r>
    <s v="Enterprise"/>
    <x v="1"/>
    <x v="2"/>
    <s v="Low"/>
    <n v="128.70000000000002"/>
    <n v="11999.4"/>
    <n v="19999"/>
    <n v="2573871.3000000003"/>
    <n v="128693.56500000002"/>
    <n v="2445177.7350000003"/>
    <n v="1907238.6333000003"/>
    <n v="537939.1017"/>
    <d v="2021-12-01T00:00:00"/>
    <n v="12"/>
    <s v="Dec"/>
    <n v="2021"/>
  </r>
  <r>
    <s v="Enterprise"/>
    <x v="2"/>
    <x v="2"/>
    <s v="Low"/>
    <n v="170.60000000000002"/>
    <n v="11999.4"/>
    <n v="19999"/>
    <n v="3411829.4000000004"/>
    <n v="170591.47000000003"/>
    <n v="3241237.93"/>
    <n v="2528165.5854000002"/>
    <n v="713072.34459999995"/>
    <d v="2021-12-01T00:00:00"/>
    <n v="12"/>
    <s v="Dec"/>
    <n v="2021"/>
  </r>
  <r>
    <s v="Enterprise"/>
    <x v="3"/>
    <x v="3"/>
    <s v="Low"/>
    <n v="200.9"/>
    <n v="19794"/>
    <n v="32990"/>
    <n v="6627691"/>
    <n v="331384.55000000005"/>
    <n v="6296306.4500000002"/>
    <n v="4911119.0310000004"/>
    <n v="1385187.4189999998"/>
    <d v="2021-10-01T00:00:00"/>
    <n v="10"/>
    <s v="Oct"/>
    <n v="2021"/>
  </r>
  <r>
    <s v="Small Business"/>
    <x v="4"/>
    <x v="4"/>
    <s v="Low"/>
    <n v="284.40000000000003"/>
    <n v="13938"/>
    <n v="23230"/>
    <n v="6606612.0000000009"/>
    <n v="330330.60000000009"/>
    <n v="6276281.4000000004"/>
    <n v="4518922.608"/>
    <n v="1757358.7920000004"/>
    <d v="2021-02-01T00:00:00"/>
    <n v="2"/>
    <s v="Feb"/>
    <n v="2021"/>
  </r>
  <r>
    <s v="Channel Partners"/>
    <x v="5"/>
    <x v="4"/>
    <s v="Low"/>
    <n v="191.60000000000002"/>
    <n v="13938"/>
    <n v="23230"/>
    <n v="4450868.0000000009"/>
    <n v="222543.40000000005"/>
    <n v="4228324.6000000006"/>
    <n v="2536994.7600000002"/>
    <n v="1691329.8400000003"/>
    <d v="2021-04-01T00:00:00"/>
    <n v="4"/>
    <s v="Apr"/>
    <n v="2021"/>
  </r>
  <r>
    <s v="Enterprise"/>
    <x v="6"/>
    <x v="4"/>
    <s v="Low"/>
    <n v="157"/>
    <n v="13938"/>
    <n v="23230"/>
    <n v="3647110"/>
    <n v="182355.5"/>
    <n v="3464754.5"/>
    <n v="2702508.5100000002"/>
    <n v="762245.98999999976"/>
    <d v="2021-06-01T00:00:00"/>
    <n v="6"/>
    <s v="Jun"/>
    <n v="2021"/>
  </r>
  <r>
    <s v="Small Business"/>
    <x v="5"/>
    <x v="4"/>
    <s v="Low"/>
    <n v="187.4"/>
    <n v="13938"/>
    <n v="23230"/>
    <n v="4353302"/>
    <n v="217665.1"/>
    <n v="4135636.9"/>
    <n v="2977658.568"/>
    <n v="1157978.3319999999"/>
    <d v="2021-08-01T00:00:00"/>
    <n v="8"/>
    <s v="Aug"/>
    <n v="2021"/>
  </r>
  <r>
    <s v="Shoping Mall"/>
    <x v="7"/>
    <x v="4"/>
    <s v="Low"/>
    <n v="164.20000000000002"/>
    <n v="13938"/>
    <n v="23230"/>
    <n v="3814366.0000000005"/>
    <n v="190718.30000000005"/>
    <n v="3623647.7"/>
    <n v="2826445.2060000002"/>
    <n v="797202.49399999995"/>
    <d v="2021-08-01T00:00:00"/>
    <n v="8"/>
    <s v="Aug"/>
    <n v="2021"/>
  </r>
  <r>
    <s v="Midmarket"/>
    <x v="4"/>
    <x v="4"/>
    <s v="Low"/>
    <n v="194.5"/>
    <n v="13938"/>
    <n v="23230"/>
    <n v="4518235"/>
    <n v="225911.75"/>
    <n v="4292323.25"/>
    <n v="2790010.1125000003"/>
    <n v="1502313.1374999997"/>
    <d v="2020-10-01T00:00:00"/>
    <n v="10"/>
    <s v="Oct"/>
    <n v="2020"/>
  </r>
  <r>
    <s v="Shoping Mall"/>
    <x v="8"/>
    <x v="0"/>
    <s v="Low"/>
    <n v="83.100000000000009"/>
    <n v="5579.4"/>
    <n v="9299"/>
    <n v="772746.9"/>
    <n v="38637.345000000001"/>
    <n v="734109.55500000005"/>
    <n v="572605.45290000003"/>
    <n v="161504.10210000002"/>
    <d v="2021-05-01T00:00:00"/>
    <n v="5"/>
    <s v="May"/>
    <n v="2021"/>
  </r>
  <r>
    <s v="Shoping Mall"/>
    <x v="9"/>
    <x v="2"/>
    <s v="Low"/>
    <n v="176"/>
    <n v="11999.4"/>
    <n v="19999"/>
    <n v="3519824"/>
    <n v="175991.2"/>
    <n v="3343832.8"/>
    <n v="2608189.5839999998"/>
    <n v="735643.21600000001"/>
    <d v="2020-09-01T00:00:00"/>
    <n v="9"/>
    <s v="Sep"/>
    <n v="2020"/>
  </r>
  <r>
    <s v="Shoping Mall"/>
    <x v="10"/>
    <x v="3"/>
    <s v="Low"/>
    <n v="385.05"/>
    <n v="19794"/>
    <n v="32990"/>
    <n v="12702799.5"/>
    <n v="635139.97500000009"/>
    <n v="12067659.525"/>
    <n v="9412774.4295000006"/>
    <n v="2654885.0954999998"/>
    <d v="2021-04-01T00:00:00"/>
    <n v="4"/>
    <s v="Apr"/>
    <n v="2021"/>
  </r>
  <r>
    <s v="Channel Partners"/>
    <x v="2"/>
    <x v="4"/>
    <s v="Low"/>
    <n v="247.9"/>
    <n v="13938"/>
    <n v="23230"/>
    <n v="5758717"/>
    <n v="287935.85000000003"/>
    <n v="5470781.1500000004"/>
    <n v="3282468.69"/>
    <n v="2188312.4600000004"/>
    <d v="2021-01-01T00:00:00"/>
    <n v="1"/>
    <s v="Jan"/>
    <n v="2021"/>
  </r>
  <r>
    <s v="Midmarket"/>
    <x v="11"/>
    <x v="1"/>
    <s v="Low"/>
    <n v="203.10000000000002"/>
    <n v="8999.4"/>
    <n v="14999"/>
    <n v="3046296.9000000004"/>
    <n v="152314.84500000003"/>
    <n v="2893982.0550000002"/>
    <n v="1881088.3357500001"/>
    <n v="1012893.7192500001"/>
    <d v="2021-10-01T00:00:00"/>
    <n v="10"/>
    <s v="Oct"/>
    <n v="2021"/>
  </r>
  <r>
    <s v="Midmarket"/>
    <x v="9"/>
    <x v="2"/>
    <s v="Low"/>
    <n v="203.10000000000002"/>
    <n v="11999.4"/>
    <n v="19999"/>
    <n v="4061796.9000000004"/>
    <n v="203089.84500000003"/>
    <n v="3858707.0550000002"/>
    <n v="2508159.5857500001"/>
    <n v="1350547.4692500001"/>
    <d v="2021-10-01T00:00:00"/>
    <n v="10"/>
    <s v="Oct"/>
    <n v="2021"/>
  </r>
  <r>
    <s v="Midmarket"/>
    <x v="1"/>
    <x v="2"/>
    <s v="Low"/>
    <n v="226.10000000000002"/>
    <n v="11999.4"/>
    <n v="19999"/>
    <n v="4521773.9000000004"/>
    <n v="226088.69500000004"/>
    <n v="4295685.2050000001"/>
    <n v="2792195.38325"/>
    <n v="1503489.8217500001"/>
    <d v="2020-12-01T00:00:00"/>
    <n v="12"/>
    <s v="Dec"/>
    <n v="2020"/>
  </r>
  <r>
    <s v="Shoping Mall"/>
    <x v="12"/>
    <x v="3"/>
    <s v="Low"/>
    <n v="73.600000000000009"/>
    <n v="19794"/>
    <n v="32990"/>
    <n v="2428064.0000000005"/>
    <n v="121403.20000000003"/>
    <n v="2306660.8000000003"/>
    <n v="1799195.4240000003"/>
    <n v="507465.37599999993"/>
    <d v="2020-09-01T00:00:00"/>
    <n v="9"/>
    <s v="Sep"/>
    <n v="2020"/>
  </r>
  <r>
    <s v="Shoping Mall"/>
    <x v="0"/>
    <x v="0"/>
    <s v="Low"/>
    <n v="285.10000000000002"/>
    <n v="5579.4"/>
    <n v="9299"/>
    <n v="2651144.9000000004"/>
    <n v="132557.24500000002"/>
    <n v="2518587.6550000003"/>
    <n v="1964498.3709000002"/>
    <n v="554089.28410000005"/>
    <d v="2020-10-01T00:00:00"/>
    <n v="10"/>
    <s v="Oct"/>
    <n v="2020"/>
  </r>
  <r>
    <s v="Small Business"/>
    <x v="1"/>
    <x v="0"/>
    <s v="Low"/>
    <n v="202.10000000000002"/>
    <n v="5579.4"/>
    <n v="9299"/>
    <n v="1879327.9000000001"/>
    <n v="93966.395000000019"/>
    <n v="1785361.5050000001"/>
    <n v="1285460.2836"/>
    <n v="499901.22140000015"/>
    <d v="2021-10-01T00:00:00"/>
    <n v="10"/>
    <s v="Oct"/>
    <n v="2021"/>
  </r>
  <r>
    <s v="Shoping Mall"/>
    <x v="2"/>
    <x v="0"/>
    <s v="Low"/>
    <n v="27.400000000000002"/>
    <n v="5579.4"/>
    <n v="9299"/>
    <n v="254792.6"/>
    <n v="12739.630000000001"/>
    <n v="242052.97"/>
    <n v="188801.31660000002"/>
    <n v="53251.653399999981"/>
    <d v="2021-12-01T00:00:00"/>
    <n v="12"/>
    <s v="Dec"/>
    <n v="2021"/>
  </r>
  <r>
    <s v="Midmarket"/>
    <x v="3"/>
    <x v="1"/>
    <s v="Low"/>
    <n v="196.70000000000002"/>
    <n v="8999.4"/>
    <n v="14999"/>
    <n v="2950303.3000000003"/>
    <n v="147515.16500000001"/>
    <n v="2802788.1350000002"/>
    <n v="1821812.2877500001"/>
    <n v="980975.84725000011"/>
    <d v="2021-03-01T00:00:00"/>
    <n v="3"/>
    <s v="Mar"/>
    <n v="2021"/>
  </r>
  <r>
    <s v="Small Business"/>
    <x v="4"/>
    <x v="1"/>
    <s v="Low"/>
    <n v="185.9"/>
    <n v="8999.4"/>
    <n v="14999"/>
    <n v="2788314.1"/>
    <n v="139415.70500000002"/>
    <n v="2648898.395"/>
    <n v="1907206.8443999998"/>
    <n v="741691.55060000019"/>
    <d v="2021-08-01T00:00:00"/>
    <n v="8"/>
    <s v="Aug"/>
    <n v="2021"/>
  </r>
  <r>
    <s v="Shoping Mall"/>
    <x v="5"/>
    <x v="1"/>
    <s v="Low"/>
    <n v="285.10000000000002"/>
    <n v="8999.4"/>
    <n v="14999"/>
    <n v="4276214.9000000004"/>
    <n v="213810.74500000002"/>
    <n v="4062404.1550000003"/>
    <n v="3168675.2409000001"/>
    <n v="893728.91410000017"/>
    <d v="2020-10-01T00:00:00"/>
    <n v="10"/>
    <s v="Oct"/>
    <n v="2020"/>
  </r>
  <r>
    <s v="Small Business"/>
    <x v="6"/>
    <x v="1"/>
    <s v="Low"/>
    <n v="202.10000000000002"/>
    <n v="8999.4"/>
    <n v="14999"/>
    <n v="3031297.9000000004"/>
    <n v="151564.89500000002"/>
    <n v="2879733.0050000004"/>
    <n v="2073407.7636000002"/>
    <n v="806325.24140000017"/>
    <d v="2021-10-01T00:00:00"/>
    <n v="10"/>
    <s v="Oct"/>
    <n v="2021"/>
  </r>
  <r>
    <s v="Enterprise"/>
    <x v="5"/>
    <x v="1"/>
    <s v="Low"/>
    <n v="113.80000000000001"/>
    <n v="8999.4"/>
    <n v="14999"/>
    <n v="1706886.2000000002"/>
    <n v="85344.310000000012"/>
    <n v="1621541.8900000001"/>
    <n v="1264802.6742000002"/>
    <n v="356739.21579999989"/>
    <d v="2021-12-01T00:00:00"/>
    <n v="12"/>
    <s v="Dec"/>
    <n v="2021"/>
  </r>
  <r>
    <s v="Shoping Mall"/>
    <x v="7"/>
    <x v="2"/>
    <s v="Low"/>
    <n v="425.1"/>
    <n v="11999.4"/>
    <n v="19999"/>
    <n v="8501574.9000000004"/>
    <n v="425078.74500000005"/>
    <n v="8076496.1550000003"/>
    <n v="6299667.0009000003"/>
    <n v="1776829.1540999999"/>
    <d v="2021-01-01T00:00:00"/>
    <n v="1"/>
    <s v="Jan"/>
    <n v="2021"/>
  </r>
  <r>
    <s v="Enterprise"/>
    <x v="4"/>
    <x v="2"/>
    <s v="Low"/>
    <n v="79.5"/>
    <n v="11999.4"/>
    <n v="19999"/>
    <n v="1589920.5"/>
    <n v="79496.025000000009"/>
    <n v="1510424.4750000001"/>
    <n v="1178131.0905000002"/>
    <n v="332293.38449999993"/>
    <d v="2021-03-01T00:00:00"/>
    <n v="3"/>
    <s v="Mar"/>
    <n v="2021"/>
  </r>
  <r>
    <s v="Small Business"/>
    <x v="8"/>
    <x v="2"/>
    <s v="Low"/>
    <n v="141.45000000000002"/>
    <n v="11999.4"/>
    <n v="19999"/>
    <n v="2828858.5500000003"/>
    <n v="141442.92750000002"/>
    <n v="2687415.6225000001"/>
    <n v="1934939.2482"/>
    <n v="752476.37430000002"/>
    <d v="2021-04-01T00:00:00"/>
    <n v="4"/>
    <s v="Apr"/>
    <n v="2021"/>
  </r>
  <r>
    <s v="Small Business"/>
    <x v="9"/>
    <x v="2"/>
    <s v="Low"/>
    <n v="291.8"/>
    <n v="11999.4"/>
    <n v="19999"/>
    <n v="5835708.2000000002"/>
    <n v="291785.41000000003"/>
    <n v="5543922.79"/>
    <n v="3991624.4087999999"/>
    <n v="1552298.3812000002"/>
    <d v="2021-05-01T00:00:00"/>
    <n v="5"/>
    <s v="May"/>
    <n v="2021"/>
  </r>
  <r>
    <s v="Shoping Mall"/>
    <x v="10"/>
    <x v="2"/>
    <s v="Low"/>
    <n v="345"/>
    <n v="11999.4"/>
    <n v="19999"/>
    <n v="6899655"/>
    <n v="344982.75"/>
    <n v="6554672.25"/>
    <n v="5112644.3550000004"/>
    <n v="1442027.8949999996"/>
    <d v="2021-07-01T00:00:00"/>
    <n v="7"/>
    <s v="Jul"/>
    <n v="2021"/>
  </r>
  <r>
    <s v="Enterprise"/>
    <x v="2"/>
    <x v="2"/>
    <s v="Low"/>
    <n v="298.8"/>
    <n v="11999.4"/>
    <n v="19999"/>
    <n v="5975701.2000000002"/>
    <n v="298785.06"/>
    <n v="5676916.1400000006"/>
    <n v="4427994.5892000003"/>
    <n v="1248921.5508000003"/>
    <d v="2021-07-01T00:00:00"/>
    <n v="7"/>
    <s v="Jul"/>
    <n v="2021"/>
  </r>
  <r>
    <s v="Midmarket"/>
    <x v="11"/>
    <x v="2"/>
    <s v="Low"/>
    <n v="21.8"/>
    <n v="11999.4"/>
    <n v="19999"/>
    <n v="435978.2"/>
    <n v="21798.910000000003"/>
    <n v="414179.29000000004"/>
    <n v="269216.53850000002"/>
    <n v="144962.75150000001"/>
    <d v="2021-09-01T00:00:00"/>
    <n v="9"/>
    <s v="Sep"/>
    <n v="2021"/>
  </r>
  <r>
    <s v="Shoping Mall"/>
    <x v="9"/>
    <x v="2"/>
    <s v="Low"/>
    <n v="207.4"/>
    <n v="11999.4"/>
    <n v="19999"/>
    <n v="4147792.6"/>
    <n v="207389.63"/>
    <n v="3940402.97"/>
    <n v="3073514.3166000005"/>
    <n v="866888.65339999972"/>
    <d v="2021-09-01T00:00:00"/>
    <n v="9"/>
    <s v="Sep"/>
    <n v="2021"/>
  </r>
  <r>
    <s v="Shoping Mall"/>
    <x v="1"/>
    <x v="2"/>
    <s v="Low"/>
    <n v="105.60000000000001"/>
    <n v="11999.4"/>
    <n v="19999"/>
    <n v="2111894.4000000004"/>
    <n v="105594.72000000003"/>
    <n v="2006299.6800000004"/>
    <n v="1564913.7504000003"/>
    <n v="441385.92960000015"/>
    <d v="2021-09-01T00:00:00"/>
    <n v="9"/>
    <s v="Sep"/>
    <n v="2021"/>
  </r>
  <r>
    <s v="Midmarket"/>
    <x v="12"/>
    <x v="2"/>
    <s v="Low"/>
    <n v="67.100000000000009"/>
    <n v="11999.4"/>
    <n v="19999"/>
    <n v="1341932.9000000001"/>
    <n v="67096.645000000004"/>
    <n v="1274836.2550000001"/>
    <n v="828643.56575000007"/>
    <n v="446192.68925000005"/>
    <d v="2020-10-01T00:00:00"/>
    <n v="10"/>
    <s v="Oct"/>
    <n v="2020"/>
  </r>
  <r>
    <s v="Midmarket"/>
    <x v="0"/>
    <x v="2"/>
    <s v="Low"/>
    <n v="151.4"/>
    <n v="11999.4"/>
    <n v="19999"/>
    <n v="3027848.6"/>
    <n v="151392.43000000002"/>
    <n v="2876456.17"/>
    <n v="1869696.5105000001"/>
    <n v="1006759.6594999998"/>
    <d v="2020-10-01T00:00:00"/>
    <n v="10"/>
    <s v="Oct"/>
    <n v="2020"/>
  </r>
  <r>
    <s v="Shoping Mall"/>
    <x v="1"/>
    <x v="2"/>
    <s v="Low"/>
    <n v="27.400000000000002"/>
    <n v="11999.4"/>
    <n v="19999"/>
    <n v="547972.60000000009"/>
    <n v="27398.630000000005"/>
    <n v="520573.97000000009"/>
    <n v="406047.69660000008"/>
    <n v="114526.27340000001"/>
    <d v="2021-12-01T00:00:00"/>
    <n v="12"/>
    <s v="Dec"/>
    <n v="2021"/>
  </r>
  <r>
    <s v="Enterprise"/>
    <x v="2"/>
    <x v="2"/>
    <s v="Low"/>
    <n v="113.80000000000001"/>
    <n v="11999.4"/>
    <n v="19999"/>
    <n v="2275886.2000000002"/>
    <n v="113794.31000000001"/>
    <n v="2162091.89"/>
    <n v="1686431.6742000002"/>
    <n v="475660.21579999989"/>
    <d v="2021-12-01T00:00:00"/>
    <n v="12"/>
    <s v="Dec"/>
    <n v="2021"/>
  </r>
  <r>
    <s v="Channel Partners"/>
    <x v="3"/>
    <x v="3"/>
    <s v="Low"/>
    <n v="146.5"/>
    <n v="19794"/>
    <n v="32990"/>
    <n v="4833035"/>
    <n v="241651.75"/>
    <n v="4591383.25"/>
    <n v="2754829.9499999997"/>
    <n v="1836553.3000000003"/>
    <d v="2021-03-01T00:00:00"/>
    <n v="3"/>
    <s v="Mar"/>
    <n v="2021"/>
  </r>
  <r>
    <s v="Shoping Mall"/>
    <x v="4"/>
    <x v="3"/>
    <s v="Low"/>
    <n v="264.60000000000002"/>
    <n v="19794"/>
    <n v="32990"/>
    <n v="8729154"/>
    <n v="436457.7"/>
    <n v="8292696.2999999998"/>
    <n v="6468303.1140000001"/>
    <n v="1824393.1859999998"/>
    <d v="2020-09-01T00:00:00"/>
    <n v="9"/>
    <s v="Sep"/>
    <n v="2020"/>
  </r>
  <r>
    <s v="Shoping Mall"/>
    <x v="5"/>
    <x v="3"/>
    <s v="Low"/>
    <n v="217.70000000000002"/>
    <n v="19794"/>
    <n v="32990"/>
    <n v="7181923.0000000009"/>
    <n v="359096.15000000008"/>
    <n v="6822826.8500000006"/>
    <n v="5321804.9430000009"/>
    <n v="1501021.9069999997"/>
    <d v="2021-10-01T00:00:00"/>
    <n v="10"/>
    <s v="Oct"/>
    <n v="2021"/>
  </r>
  <r>
    <s v="Channel Partners"/>
    <x v="6"/>
    <x v="4"/>
    <s v="Low"/>
    <n v="86.600000000000009"/>
    <n v="13938"/>
    <n v="23230"/>
    <n v="2011718.0000000002"/>
    <n v="100585.90000000002"/>
    <n v="1911132.1"/>
    <n v="1146679.26"/>
    <n v="764452.84000000008"/>
    <d v="2021-05-01T00:00:00"/>
    <n v="5"/>
    <s v="May"/>
    <n v="2021"/>
  </r>
  <r>
    <s v="Shoping Mall"/>
    <x v="5"/>
    <x v="4"/>
    <s v="Low"/>
    <n v="34.9"/>
    <n v="13938"/>
    <n v="23230"/>
    <n v="810727"/>
    <n v="40536.350000000006"/>
    <n v="770190.65"/>
    <n v="600748.70700000005"/>
    <n v="169441.94299999997"/>
    <d v="2020-09-01T00:00:00"/>
    <n v="9"/>
    <s v="Sep"/>
    <n v="2020"/>
  </r>
  <r>
    <s v="Shoping Mall"/>
    <x v="7"/>
    <x v="4"/>
    <s v="Low"/>
    <n v="217.70000000000002"/>
    <n v="13938"/>
    <n v="23230"/>
    <n v="5057171"/>
    <n v="252858.55000000002"/>
    <n v="4804312.45"/>
    <n v="3747363.7110000001"/>
    <n v="1056948.7390000001"/>
    <d v="2021-10-01T00:00:00"/>
    <n v="10"/>
    <s v="Oct"/>
    <n v="2021"/>
  </r>
  <r>
    <s v="Midmarket"/>
    <x v="4"/>
    <x v="4"/>
    <s v="Low"/>
    <n v="151.4"/>
    <n v="13938"/>
    <n v="23230"/>
    <n v="3517022"/>
    <n v="175851.1"/>
    <n v="3341170.9"/>
    <n v="2171761.085"/>
    <n v="1169409.8149999999"/>
    <d v="2020-10-01T00:00:00"/>
    <n v="10"/>
    <s v="Oct"/>
    <n v="2020"/>
  </r>
  <r>
    <s v="Shoping Mall"/>
    <x v="8"/>
    <x v="5"/>
    <s v="Low"/>
    <n v="186.5"/>
    <n v="11999.4"/>
    <n v="19999"/>
    <n v="3729813.5"/>
    <n v="186490.67500000002"/>
    <n v="3543322.8250000002"/>
    <n v="2763791.8035000004"/>
    <n v="779531.0214999998"/>
    <d v="2021-02-01T00:00:00"/>
    <n v="2"/>
    <s v="Feb"/>
    <n v="2021"/>
  </r>
  <r>
    <s v="Enterprise"/>
    <x v="9"/>
    <x v="5"/>
    <s v="Low"/>
    <n v="107.4"/>
    <n v="11999.4"/>
    <n v="19999"/>
    <n v="2147892.6"/>
    <n v="107394.63"/>
    <n v="2040497.9700000002"/>
    <n v="1591588.4166000001"/>
    <n v="448909.55340000009"/>
    <d v="2021-04-01T00:00:00"/>
    <n v="4"/>
    <s v="Apr"/>
    <n v="2021"/>
  </r>
  <r>
    <s v="Shoping Mall"/>
    <x v="10"/>
    <x v="5"/>
    <s v="Low"/>
    <n v="190.70000000000002"/>
    <n v="11999.4"/>
    <n v="19999"/>
    <n v="3813809.3000000003"/>
    <n v="190690.46500000003"/>
    <n v="3623118.8350000004"/>
    <n v="2826032.6913000005"/>
    <n v="797086.1436999999"/>
    <d v="2021-09-01T00:00:00"/>
    <n v="9"/>
    <s v="Sep"/>
    <n v="2021"/>
  </r>
  <r>
    <s v="Midmarket"/>
    <x v="2"/>
    <x v="5"/>
    <s v="Low"/>
    <n v="67.100000000000009"/>
    <n v="11999.4"/>
    <n v="19999"/>
    <n v="1341932.9000000001"/>
    <n v="67096.645000000004"/>
    <n v="1274836.2550000001"/>
    <n v="828643.56575000007"/>
    <n v="446192.68925000005"/>
    <d v="2020-10-01T00:00:00"/>
    <n v="10"/>
    <s v="Oct"/>
    <n v="2020"/>
  </r>
  <r>
    <s v="Shoping Mall"/>
    <x v="11"/>
    <x v="5"/>
    <s v="Low"/>
    <n v="177.8"/>
    <n v="11999.4"/>
    <n v="19999"/>
    <n v="3555822.2"/>
    <n v="177791.11000000002"/>
    <n v="3378031.0900000003"/>
    <n v="2634864.2502000001"/>
    <n v="743166.83980000019"/>
    <d v="2020-12-01T00:00:00"/>
    <n v="12"/>
    <s v="Dec"/>
    <n v="2020"/>
  </r>
  <r>
    <s v="Shoping Mall"/>
    <x v="9"/>
    <x v="1"/>
    <s v="Medium"/>
    <n v="115.9"/>
    <n v="8999.4"/>
    <n v="14999"/>
    <n v="1738384.1"/>
    <n v="173838.41000000003"/>
    <n v="1564545.69"/>
    <n v="1220345.6381999999"/>
    <n v="344200.05180000002"/>
    <d v="2020-10-01T00:00:00"/>
    <n v="10"/>
    <s v="Oct"/>
    <n v="2020"/>
  </r>
  <r>
    <s v="Shoping Mall"/>
    <x v="1"/>
    <x v="2"/>
    <s v="Medium"/>
    <n v="137.20000000000002"/>
    <n v="11999.4"/>
    <n v="19999"/>
    <n v="2743862.8000000003"/>
    <n v="274386.28000000003"/>
    <n v="2469476.5200000005"/>
    <n v="1926191.6856000004"/>
    <n v="543284.83440000005"/>
    <d v="2021-01-01T00:00:00"/>
    <n v="1"/>
    <s v="Jan"/>
    <n v="2021"/>
  </r>
  <r>
    <s v="Shoping Mall"/>
    <x v="12"/>
    <x v="2"/>
    <s v="Medium"/>
    <n v="234.9"/>
    <n v="11999.4"/>
    <n v="19999"/>
    <n v="4697765.1000000006"/>
    <n v="469776.51000000007"/>
    <n v="4227988.5900000008"/>
    <n v="3297831.1002000007"/>
    <n v="930157.4898000001"/>
    <d v="2020-09-01T00:00:00"/>
    <n v="9"/>
    <s v="Sep"/>
    <n v="2020"/>
  </r>
  <r>
    <s v="Shoping Mall"/>
    <x v="0"/>
    <x v="2"/>
    <s v="Medium"/>
    <n v="268.90000000000003"/>
    <n v="11999.4"/>
    <n v="19999"/>
    <n v="5377731.1000000006"/>
    <n v="537773.1100000001"/>
    <n v="4839957.99"/>
    <n v="3775167.2322000004"/>
    <n v="1064790.7577999998"/>
    <d v="2021-10-01T00:00:00"/>
    <n v="10"/>
    <s v="Oct"/>
    <n v="2021"/>
  </r>
  <r>
    <s v="Channel Partners"/>
    <x v="1"/>
    <x v="2"/>
    <s v="Medium"/>
    <n v="243.10000000000002"/>
    <n v="11999.4"/>
    <n v="19999"/>
    <n v="4861756.9000000004"/>
    <n v="486175.69000000006"/>
    <n v="4375581.21"/>
    <n v="2625348.7259999998"/>
    <n v="1750232.4840000002"/>
    <d v="2021-12-01T00:00:00"/>
    <n v="12"/>
    <s v="Dec"/>
    <n v="2021"/>
  </r>
  <r>
    <s v="Channel Partners"/>
    <x v="2"/>
    <x v="3"/>
    <s v="Medium"/>
    <n v="243.10000000000002"/>
    <n v="19794"/>
    <n v="32990"/>
    <n v="8019869.0000000009"/>
    <n v="801986.90000000014"/>
    <n v="7217882.1000000006"/>
    <n v="4330729.26"/>
    <n v="2887152.8400000008"/>
    <d v="2021-12-01T00:00:00"/>
    <n v="12"/>
    <s v="Dec"/>
    <n v="2021"/>
  </r>
  <r>
    <s v="Shoping Mall"/>
    <x v="3"/>
    <x v="4"/>
    <s v="Medium"/>
    <n v="268.90000000000003"/>
    <n v="13938"/>
    <n v="23230"/>
    <n v="6246547.0000000009"/>
    <n v="624654.70000000007"/>
    <n v="5621892.3000000007"/>
    <n v="4385075.9940000009"/>
    <n v="1236816.3059999999"/>
    <d v="2021-10-01T00:00:00"/>
    <n v="10"/>
    <s v="Oct"/>
    <n v="2021"/>
  </r>
  <r>
    <s v="Shoping Mall"/>
    <x v="4"/>
    <x v="5"/>
    <s v="Medium"/>
    <n v="168.3"/>
    <n v="11999.4"/>
    <n v="19999"/>
    <n v="3365831.7"/>
    <n v="336583.17000000004"/>
    <n v="3029248.5300000003"/>
    <n v="2362813.8534000004"/>
    <n v="666434.67659999989"/>
    <d v="2021-07-01T00:00:00"/>
    <n v="7"/>
    <s v="Jul"/>
    <n v="2021"/>
  </r>
  <r>
    <s v="Channel Partners"/>
    <x v="5"/>
    <x v="5"/>
    <s v="Medium"/>
    <n v="112.30000000000001"/>
    <n v="11999.4"/>
    <n v="19999"/>
    <n v="2245887.7000000002"/>
    <n v="224588.77000000002"/>
    <n v="2021298.9300000002"/>
    <n v="1212779.358"/>
    <n v="808519.57200000016"/>
    <d v="2021-08-01T00:00:00"/>
    <n v="8"/>
    <s v="Aug"/>
    <n v="2021"/>
  </r>
  <r>
    <s v="Shoping Mall"/>
    <x v="6"/>
    <x v="5"/>
    <s v="Medium"/>
    <n v="115.9"/>
    <n v="11999.4"/>
    <n v="19999"/>
    <n v="2317884.1"/>
    <n v="231788.41000000003"/>
    <n v="2086095.69"/>
    <n v="1627154.6381999999"/>
    <n v="458941.05180000002"/>
    <d v="2020-10-01T00:00:00"/>
    <n v="10"/>
    <s v="Oct"/>
    <n v="2020"/>
  </r>
  <r>
    <s v="Channel Partners"/>
    <x v="5"/>
    <x v="0"/>
    <s v="Medium"/>
    <n v="186.5"/>
    <n v="5579.4"/>
    <n v="9299"/>
    <n v="1734263.5"/>
    <n v="173426.35"/>
    <n v="1560837.15"/>
    <n v="936502.28999999992"/>
    <n v="624334.86"/>
    <d v="2021-02-01T00:00:00"/>
    <n v="2"/>
    <s v="Feb"/>
    <n v="2021"/>
  </r>
  <r>
    <s v="Channel Partners"/>
    <x v="7"/>
    <x v="0"/>
    <s v="Medium"/>
    <n v="111.60000000000001"/>
    <n v="5579.4"/>
    <n v="9299"/>
    <n v="1037768.4"/>
    <n v="103776.84000000001"/>
    <n v="933991.56"/>
    <n v="560394.93599999999"/>
    <n v="373596.62400000007"/>
    <d v="2021-02-01T00:00:00"/>
    <n v="2"/>
    <s v="Feb"/>
    <n v="2021"/>
  </r>
  <r>
    <s v="Shoping Mall"/>
    <x v="4"/>
    <x v="0"/>
    <s v="Medium"/>
    <n v="156.30000000000001"/>
    <n v="5579.4"/>
    <n v="9299"/>
    <n v="1453433.7000000002"/>
    <n v="145343.37000000002"/>
    <n v="1308090.33"/>
    <n v="1020310.4574000001"/>
    <n v="287779.8726"/>
    <d v="2021-05-01T00:00:00"/>
    <n v="5"/>
    <s v="May"/>
    <n v="2021"/>
  </r>
  <r>
    <s v="Small Business"/>
    <x v="8"/>
    <x v="0"/>
    <s v="Medium"/>
    <n v="99.100000000000009"/>
    <n v="5579.4"/>
    <n v="9299"/>
    <n v="921530.9"/>
    <n v="92153.090000000011"/>
    <n v="829377.81"/>
    <n v="597152.02320000005"/>
    <n v="232225.7868"/>
    <d v="2021-06-01T00:00:00"/>
    <n v="6"/>
    <s v="Jun"/>
    <n v="2021"/>
  </r>
  <r>
    <s v="Shoping Mall"/>
    <x v="9"/>
    <x v="0"/>
    <s v="Medium"/>
    <n v="101.60000000000001"/>
    <n v="5579.4"/>
    <n v="9299"/>
    <n v="944778.4"/>
    <n v="94477.840000000011"/>
    <n v="850300.56"/>
    <n v="663234.43680000002"/>
    <n v="187066.12320000003"/>
    <d v="2020-11-01T00:00:00"/>
    <n v="11"/>
    <s v="Nov"/>
    <n v="2020"/>
  </r>
  <r>
    <s v="Midmarket"/>
    <x v="10"/>
    <x v="0"/>
    <s v="Medium"/>
    <n v="279.10000000000002"/>
    <n v="5579.4"/>
    <n v="9299"/>
    <n v="2595350.9000000004"/>
    <n v="259535.09000000005"/>
    <n v="2335815.8100000005"/>
    <n v="1518280.2765000004"/>
    <n v="817535.53350000014"/>
    <d v="2021-11-01T00:00:00"/>
    <n v="11"/>
    <s v="Nov"/>
    <n v="2021"/>
  </r>
  <r>
    <s v="Shoping Mall"/>
    <x v="2"/>
    <x v="0"/>
    <s v="Medium"/>
    <n v="57"/>
    <n v="5579.4"/>
    <n v="9299"/>
    <n v="530043"/>
    <n v="53004.3"/>
    <n v="477038.7"/>
    <n v="372090.18600000005"/>
    <n v="104948.51399999997"/>
    <d v="2021-12-01T00:00:00"/>
    <n v="12"/>
    <s v="Dec"/>
    <n v="2021"/>
  </r>
  <r>
    <s v="Shoping Mall"/>
    <x v="11"/>
    <x v="0"/>
    <s v="Medium"/>
    <n v="248.70000000000002"/>
    <n v="5579.4"/>
    <n v="9299"/>
    <n v="2312661.3000000003"/>
    <n v="231266.13000000003"/>
    <n v="2081395.1700000002"/>
    <n v="1623488.2326000002"/>
    <n v="457906.93739999994"/>
    <d v="2021-12-01T00:00:00"/>
    <n v="12"/>
    <s v="Dec"/>
    <n v="2021"/>
  </r>
  <r>
    <s v="Shoping Mall"/>
    <x v="9"/>
    <x v="1"/>
    <s v="Medium"/>
    <n v="138.45000000000002"/>
    <n v="8999.4"/>
    <n v="14999"/>
    <n v="2076611.5500000003"/>
    <n v="207661.15500000003"/>
    <n v="1868950.3950000003"/>
    <n v="1457781.3081000003"/>
    <n v="411169.08689999999"/>
    <d v="2021-01-01T00:00:00"/>
    <n v="1"/>
    <s v="Jan"/>
    <n v="2021"/>
  </r>
  <r>
    <s v="Enterprise"/>
    <x v="1"/>
    <x v="1"/>
    <s v="Medium"/>
    <n v="362.70000000000005"/>
    <n v="8999.4"/>
    <n v="14999"/>
    <n v="5440137.3000000007"/>
    <n v="544013.7300000001"/>
    <n v="4896123.57"/>
    <n v="3818976.3846000005"/>
    <n v="1077147.1853999998"/>
    <d v="2021-07-01T00:00:00"/>
    <n v="7"/>
    <s v="Jul"/>
    <n v="2021"/>
  </r>
  <r>
    <s v="Shoping Mall"/>
    <x v="12"/>
    <x v="1"/>
    <s v="Medium"/>
    <n v="72"/>
    <n v="8999.4"/>
    <n v="14999"/>
    <n v="1079928"/>
    <n v="107992.8"/>
    <n v="971935.2"/>
    <n v="758109.45600000001"/>
    <n v="213825.74399999995"/>
    <d v="2020-09-01T00:00:00"/>
    <n v="9"/>
    <s v="Sep"/>
    <n v="2020"/>
  </r>
  <r>
    <s v="Channel Partners"/>
    <x v="0"/>
    <x v="1"/>
    <s v="Medium"/>
    <n v="234.20000000000002"/>
    <n v="8999.4"/>
    <n v="14999"/>
    <n v="3512765.8000000003"/>
    <n v="351276.58000000007"/>
    <n v="3161489.22"/>
    <n v="1896893.5320000001"/>
    <n v="1264595.6880000001"/>
    <d v="2021-11-01T00:00:00"/>
    <n v="11"/>
    <s v="Nov"/>
    <n v="2021"/>
  </r>
  <r>
    <s v="Small Business"/>
    <x v="1"/>
    <x v="1"/>
    <s v="Medium"/>
    <n v="110"/>
    <n v="8999.4"/>
    <n v="14999"/>
    <n v="1649890"/>
    <n v="164989"/>
    <n v="1484901"/>
    <n v="1069128.72"/>
    <n v="415772.28"/>
    <d v="2020-12-01T00:00:00"/>
    <n v="12"/>
    <s v="Dec"/>
    <n v="2020"/>
  </r>
  <r>
    <s v="Shoping Mall"/>
    <x v="2"/>
    <x v="2"/>
    <s v="Medium"/>
    <n v="130.30000000000001"/>
    <n v="11999.4"/>
    <n v="19999"/>
    <n v="2605869.7000000002"/>
    <n v="260586.97000000003"/>
    <n v="2345282.73"/>
    <n v="1829320.5294000001"/>
    <n v="515962.20059999987"/>
    <d v="2021-02-01T00:00:00"/>
    <n v="2"/>
    <s v="Feb"/>
    <n v="2021"/>
  </r>
  <r>
    <s v="Enterprise"/>
    <x v="3"/>
    <x v="2"/>
    <s v="Medium"/>
    <n v="299.2"/>
    <n v="11999.4"/>
    <n v="19999"/>
    <n v="5983700.7999999998"/>
    <n v="598370.07999999996"/>
    <n v="5385330.7199999997"/>
    <n v="4200557.9616"/>
    <n v="1184772.7583999997"/>
    <d v="2021-03-01T00:00:00"/>
    <n v="3"/>
    <s v="Mar"/>
    <n v="2021"/>
  </r>
  <r>
    <s v="Enterprise"/>
    <x v="4"/>
    <x v="2"/>
    <s v="Medium"/>
    <n v="238.5"/>
    <n v="11999.4"/>
    <n v="19999"/>
    <n v="4769761.5"/>
    <n v="476976.15"/>
    <n v="4292785.3499999996"/>
    <n v="3348372.5729999999"/>
    <n v="944412.77699999977"/>
    <d v="2021-03-01T00:00:00"/>
    <n v="3"/>
    <s v="Mar"/>
    <n v="2021"/>
  </r>
  <r>
    <s v="Small Business"/>
    <x v="5"/>
    <x v="2"/>
    <s v="Medium"/>
    <n v="160.70000000000002"/>
    <n v="11999.4"/>
    <n v="19999"/>
    <n v="3213839.3000000003"/>
    <n v="321383.93000000005"/>
    <n v="2892455.37"/>
    <n v="2082567.8663999999"/>
    <n v="809887.50360000017"/>
    <d v="2021-04-01T00:00:00"/>
    <n v="4"/>
    <s v="Apr"/>
    <n v="2021"/>
  </r>
  <r>
    <s v="Shoping Mall"/>
    <x v="6"/>
    <x v="2"/>
    <s v="Medium"/>
    <n v="232.70000000000002"/>
    <n v="11999.4"/>
    <n v="19999"/>
    <n v="4653767.3000000007"/>
    <n v="465376.7300000001"/>
    <n v="4188390.5700000008"/>
    <n v="3266944.6446000007"/>
    <n v="921445.92540000007"/>
    <d v="2021-05-01T00:00:00"/>
    <n v="5"/>
    <s v="May"/>
    <n v="2021"/>
  </r>
  <r>
    <s v="Small Business"/>
    <x v="5"/>
    <x v="2"/>
    <s v="Medium"/>
    <n v="99.100000000000009"/>
    <n v="11999.4"/>
    <n v="19999"/>
    <n v="1981900.9000000001"/>
    <n v="198190.09000000003"/>
    <n v="1783710.81"/>
    <n v="1284271.7831999999"/>
    <n v="499439.02680000011"/>
    <d v="2021-06-01T00:00:00"/>
    <n v="6"/>
    <s v="Jun"/>
    <n v="2021"/>
  </r>
  <r>
    <s v="Shoping Mall"/>
    <x v="7"/>
    <x v="2"/>
    <s v="Medium"/>
    <n v="60.2"/>
    <n v="11999.4"/>
    <n v="19999"/>
    <n v="1203939.8"/>
    <n v="120393.98000000001"/>
    <n v="1083545.82"/>
    <n v="845165.73960000009"/>
    <n v="238380.08039999998"/>
    <d v="2021-06-01T00:00:00"/>
    <n v="6"/>
    <s v="Jun"/>
    <n v="2021"/>
  </r>
  <r>
    <s v="Midmarket"/>
    <x v="4"/>
    <x v="2"/>
    <s v="Medium"/>
    <n v="262"/>
    <n v="11999.4"/>
    <n v="19999"/>
    <n v="5239738"/>
    <n v="523973.80000000005"/>
    <n v="4715764.2"/>
    <n v="3065246.7300000004"/>
    <n v="1650517.4699999997"/>
    <d v="2021-09-01T00:00:00"/>
    <n v="9"/>
    <s v="Sep"/>
    <n v="2021"/>
  </r>
  <r>
    <s v="Shoping Mall"/>
    <x v="8"/>
    <x v="2"/>
    <s v="Medium"/>
    <n v="122.80000000000001"/>
    <n v="11999.4"/>
    <n v="19999"/>
    <n v="2455877.2000000002"/>
    <n v="245587.72000000003"/>
    <n v="2210289.48"/>
    <n v="1724025.7944"/>
    <n v="486263.68559999997"/>
    <d v="2020-10-01T00:00:00"/>
    <n v="10"/>
    <s v="Oct"/>
    <n v="2020"/>
  </r>
  <r>
    <s v="Shoping Mall"/>
    <x v="9"/>
    <x v="2"/>
    <s v="Medium"/>
    <n v="138.9"/>
    <n v="11999.4"/>
    <n v="19999"/>
    <n v="2777861.1"/>
    <n v="277786.11000000004"/>
    <n v="2500074.9900000002"/>
    <n v="1950058.4922000002"/>
    <n v="550016.49780000001"/>
    <d v="2020-10-01T00:00:00"/>
    <n v="10"/>
    <s v="Oct"/>
    <n v="2020"/>
  </r>
  <r>
    <s v="Enterprise"/>
    <x v="10"/>
    <x v="2"/>
    <s v="Medium"/>
    <n v="86.100000000000009"/>
    <n v="11999.4"/>
    <n v="19999"/>
    <n v="1721913.9000000001"/>
    <n v="172191.39"/>
    <n v="1549722.5100000002"/>
    <n v="1208783.5578000003"/>
    <n v="340938.95219999994"/>
    <d v="2021-10-01T00:00:00"/>
    <n v="10"/>
    <s v="Oct"/>
    <n v="2021"/>
  </r>
  <r>
    <s v="Enterprise"/>
    <x v="2"/>
    <x v="2"/>
    <s v="Medium"/>
    <n v="70.400000000000006"/>
    <n v="11999.4"/>
    <n v="19999"/>
    <n v="1407929.6"/>
    <n v="140792.96000000002"/>
    <n v="1267136.6400000001"/>
    <n v="988366.57920000015"/>
    <n v="278770.06079999998"/>
    <d v="2020-10-01T00:00:00"/>
    <n v="10"/>
    <s v="Oct"/>
    <n v="2020"/>
  </r>
  <r>
    <s v="Shoping Mall"/>
    <x v="11"/>
    <x v="2"/>
    <s v="Medium"/>
    <n v="180.20000000000002"/>
    <n v="11999.4"/>
    <n v="19999"/>
    <n v="3603819.8000000003"/>
    <n v="360381.98000000004"/>
    <n v="3243437.8200000003"/>
    <n v="2529881.4996000002"/>
    <n v="713556.32040000008"/>
    <d v="2020-12-01T00:00:00"/>
    <n v="12"/>
    <s v="Dec"/>
    <n v="2020"/>
  </r>
  <r>
    <s v="Shoping Mall"/>
    <x v="9"/>
    <x v="2"/>
    <s v="Medium"/>
    <n v="266.3"/>
    <n v="11999.4"/>
    <n v="19999"/>
    <n v="5325733.7"/>
    <n v="532573.37"/>
    <n v="4793160.33"/>
    <n v="3738665.0574000003"/>
    <n v="1054495.2725999998"/>
    <d v="2021-12-01T00:00:00"/>
    <n v="12"/>
    <s v="Dec"/>
    <n v="2021"/>
  </r>
  <r>
    <s v="Shoping Mall"/>
    <x v="1"/>
    <x v="2"/>
    <s v="Medium"/>
    <n v="213.60000000000002"/>
    <n v="11999.4"/>
    <n v="19999"/>
    <n v="4271786.4000000004"/>
    <n v="427178.64000000007"/>
    <n v="3844607.7600000002"/>
    <n v="2998794.0528000002"/>
    <n v="845813.70720000006"/>
    <d v="2020-12-01T00:00:00"/>
    <n v="12"/>
    <s v="Dec"/>
    <n v="2020"/>
  </r>
  <r>
    <s v="Midmarket"/>
    <x v="12"/>
    <x v="2"/>
    <s v="Medium"/>
    <n v="211.60000000000002"/>
    <n v="11999.4"/>
    <n v="19999"/>
    <n v="4231788.4000000004"/>
    <n v="423178.84000000008"/>
    <n v="3808609.5600000005"/>
    <n v="2475596.2140000006"/>
    <n v="1333013.3459999999"/>
    <d v="2020-12-01T00:00:00"/>
    <n v="12"/>
    <s v="Dec"/>
    <n v="2020"/>
  </r>
  <r>
    <s v="Midmarket"/>
    <x v="0"/>
    <x v="3"/>
    <s v="Medium"/>
    <n v="55.5"/>
    <n v="19794"/>
    <n v="32990"/>
    <n v="1830945"/>
    <n v="183094.5"/>
    <n v="1647850.5"/>
    <n v="1071102.825"/>
    <n v="576747.67500000005"/>
    <d v="2021-01-01T00:00:00"/>
    <n v="1"/>
    <s v="Jan"/>
    <n v="2021"/>
  </r>
  <r>
    <s v="Midmarket"/>
    <x v="1"/>
    <x v="3"/>
    <s v="Medium"/>
    <n v="286.10000000000002"/>
    <n v="19794"/>
    <n v="32990"/>
    <n v="9438439"/>
    <n v="943843.9"/>
    <n v="8494595.0999999996"/>
    <n v="5521486.8150000004"/>
    <n v="2973108.2849999992"/>
    <d v="2021-01-01T00:00:00"/>
    <n v="1"/>
    <s v="Jan"/>
    <n v="2021"/>
  </r>
  <r>
    <s v="Enterprise"/>
    <x v="2"/>
    <x v="3"/>
    <s v="Medium"/>
    <n v="80.7"/>
    <n v="19794"/>
    <n v="32990"/>
    <n v="2662293"/>
    <n v="266229.3"/>
    <n v="2396063.7000000002"/>
    <n v="1868929.6860000002"/>
    <n v="527134.01399999997"/>
    <d v="2021-02-01T00:00:00"/>
    <n v="2"/>
    <s v="Feb"/>
    <n v="2021"/>
  </r>
  <r>
    <s v="Shoping Mall"/>
    <x v="3"/>
    <x v="3"/>
    <s v="Medium"/>
    <n v="60.2"/>
    <n v="19794"/>
    <n v="32990"/>
    <n v="1985998"/>
    <n v="198599.80000000002"/>
    <n v="1787398.2"/>
    <n v="1394170.5959999999"/>
    <n v="393227.60400000005"/>
    <d v="2021-06-01T00:00:00"/>
    <n v="6"/>
    <s v="Jun"/>
    <n v="2021"/>
  </r>
  <r>
    <s v="Shoping Mall"/>
    <x v="4"/>
    <x v="3"/>
    <s v="Medium"/>
    <n v="283.2"/>
    <n v="19794"/>
    <n v="32990"/>
    <n v="9342768"/>
    <n v="934276.8"/>
    <n v="8408491.1999999993"/>
    <n v="6558623.1359999999"/>
    <n v="1849868.0639999993"/>
    <d v="2021-08-01T00:00:00"/>
    <n v="8"/>
    <s v="Aug"/>
    <n v="2021"/>
  </r>
  <r>
    <s v="Shoping Mall"/>
    <x v="5"/>
    <x v="3"/>
    <s v="Medium"/>
    <n v="157.9"/>
    <n v="19794"/>
    <n v="32990"/>
    <n v="5209121"/>
    <n v="520912.10000000003"/>
    <n v="4688208.9000000004"/>
    <n v="3656802.9420000003"/>
    <n v="1031405.9580000001"/>
    <d v="2021-08-01T00:00:00"/>
    <n v="8"/>
    <s v="Aug"/>
    <n v="2021"/>
  </r>
  <r>
    <s v="Enterprise"/>
    <x v="6"/>
    <x v="3"/>
    <s v="Medium"/>
    <n v="86.100000000000009"/>
    <n v="19794"/>
    <n v="32990"/>
    <n v="2840439.0000000005"/>
    <n v="284043.90000000008"/>
    <n v="2556395.1000000006"/>
    <n v="1993988.1780000005"/>
    <n v="562406.92200000002"/>
    <d v="2021-10-01T00:00:00"/>
    <n v="10"/>
    <s v="Oct"/>
    <n v="2021"/>
  </r>
  <r>
    <s v="Enterprise"/>
    <x v="13"/>
    <x v="3"/>
    <s v="Medium"/>
    <n v="70.400000000000006"/>
    <n v="19794"/>
    <n v="32990"/>
    <n v="2322496"/>
    <n v="232249.60000000001"/>
    <n v="2090246.4"/>
    <n v="1630392.192"/>
    <n v="459854.20799999987"/>
    <d v="2020-10-01T00:00:00"/>
    <n v="10"/>
    <s v="Oct"/>
    <n v="2020"/>
  </r>
  <r>
    <s v="Shoping Mall"/>
    <x v="7"/>
    <x v="3"/>
    <s v="Medium"/>
    <n v="103.30000000000001"/>
    <n v="19794"/>
    <n v="32990"/>
    <n v="3407867.0000000005"/>
    <n v="340786.70000000007"/>
    <n v="3067080.3000000003"/>
    <n v="2392322.6340000001"/>
    <n v="674757.6660000002"/>
    <d v="2020-12-01T00:00:00"/>
    <n v="12"/>
    <s v="Dec"/>
    <n v="2020"/>
  </r>
  <r>
    <s v="Small Business"/>
    <x v="4"/>
    <x v="3"/>
    <s v="Medium"/>
    <n v="125"/>
    <n v="19794"/>
    <n v="32990"/>
    <n v="4123750"/>
    <n v="412375"/>
    <n v="3711375"/>
    <n v="2672190"/>
    <n v="1039185"/>
    <d v="2021-12-01T00:00:00"/>
    <n v="12"/>
    <s v="Dec"/>
    <n v="2021"/>
  </r>
  <r>
    <s v="Shoping Mall"/>
    <x v="8"/>
    <x v="4"/>
    <s v="Medium"/>
    <n v="138.9"/>
    <n v="13938"/>
    <n v="23230"/>
    <n v="3226647"/>
    <n v="322664.7"/>
    <n v="2903982.3"/>
    <n v="2265106.1940000001"/>
    <n v="638876.10599999968"/>
    <d v="2020-10-01T00:00:00"/>
    <n v="10"/>
    <s v="Oct"/>
    <n v="2020"/>
  </r>
  <r>
    <s v="Shoping Mall"/>
    <x v="9"/>
    <x v="4"/>
    <s v="Medium"/>
    <n v="126.5"/>
    <n v="13938"/>
    <n v="23230"/>
    <n v="2938595"/>
    <n v="293859.5"/>
    <n v="2644735.5"/>
    <n v="2062893.6900000002"/>
    <n v="581841.80999999982"/>
    <d v="2020-11-01T00:00:00"/>
    <n v="11"/>
    <s v="Nov"/>
    <n v="2020"/>
  </r>
  <r>
    <s v="Shoping Mall"/>
    <x v="10"/>
    <x v="4"/>
    <s v="Medium"/>
    <n v="229.70000000000002"/>
    <n v="13938"/>
    <n v="23230"/>
    <n v="5335931"/>
    <n v="533593.1"/>
    <n v="4802337.9000000004"/>
    <n v="3745823.5620000004"/>
    <n v="1056514.338"/>
    <d v="2020-11-01T00:00:00"/>
    <n v="11"/>
    <s v="Nov"/>
    <n v="2020"/>
  </r>
  <r>
    <s v="Shoping Mall"/>
    <x v="2"/>
    <x v="4"/>
    <s v="Medium"/>
    <n v="266.3"/>
    <n v="13938"/>
    <n v="23230"/>
    <n v="6186149"/>
    <n v="618614.9"/>
    <n v="5567534.0999999996"/>
    <n v="4342676.5980000002"/>
    <n v="1224857.5019999994"/>
    <d v="2021-12-01T00:00:00"/>
    <n v="12"/>
    <s v="Dec"/>
    <n v="2021"/>
  </r>
  <r>
    <s v="Shoping Mall"/>
    <x v="11"/>
    <x v="4"/>
    <s v="Medium"/>
    <n v="57"/>
    <n v="13938"/>
    <n v="23230"/>
    <n v="1324110"/>
    <n v="132411"/>
    <n v="1191699"/>
    <n v="929525.22000000009"/>
    <n v="262173.77999999991"/>
    <d v="2021-12-01T00:00:00"/>
    <n v="12"/>
    <s v="Dec"/>
    <n v="2021"/>
  </r>
  <r>
    <s v="Shoping Mall"/>
    <x v="9"/>
    <x v="4"/>
    <s v="Medium"/>
    <n v="248.70000000000002"/>
    <n v="13938"/>
    <n v="23230"/>
    <n v="5777301"/>
    <n v="577730.1"/>
    <n v="5199570.9000000004"/>
    <n v="4055665.3020000006"/>
    <n v="1143905.5979999998"/>
    <d v="2021-12-01T00:00:00"/>
    <n v="12"/>
    <s v="Dec"/>
    <n v="2021"/>
  </r>
  <r>
    <s v="Shoping Mall"/>
    <x v="1"/>
    <x v="5"/>
    <s v="Medium"/>
    <n v="135"/>
    <n v="11999.4"/>
    <n v="19999"/>
    <n v="2699865"/>
    <n v="269986.5"/>
    <n v="2429878.5"/>
    <n v="1895305.23"/>
    <n v="534573.27"/>
    <d v="2021-02-01T00:00:00"/>
    <n v="2"/>
    <s v="Feb"/>
    <n v="2021"/>
  </r>
  <r>
    <s v="Shoping Mall"/>
    <x v="12"/>
    <x v="5"/>
    <s v="Medium"/>
    <n v="55.2"/>
    <n v="11999.4"/>
    <n v="19999"/>
    <n v="1103944.8"/>
    <n v="110394.48000000001"/>
    <n v="993550.32000000007"/>
    <n v="774969.2496000001"/>
    <n v="218581.07039999997"/>
    <d v="2021-08-01T00:00:00"/>
    <n v="8"/>
    <s v="Aug"/>
    <n v="2021"/>
  </r>
  <r>
    <s v="Shoping Mall"/>
    <x v="0"/>
    <x v="5"/>
    <s v="Medium"/>
    <n v="122.80000000000001"/>
    <n v="11999.4"/>
    <n v="19999"/>
    <n v="2455877.2000000002"/>
    <n v="245587.72000000003"/>
    <n v="2210289.48"/>
    <n v="1724025.7944"/>
    <n v="486263.68559999997"/>
    <d v="2020-10-01T00:00:00"/>
    <n v="10"/>
    <s v="Oct"/>
    <n v="2020"/>
  </r>
  <r>
    <s v="Small Business"/>
    <x v="1"/>
    <x v="5"/>
    <s v="Medium"/>
    <n v="125"/>
    <n v="11999.4"/>
    <n v="19999"/>
    <n v="2499875"/>
    <n v="249987.5"/>
    <n v="2249887.5"/>
    <n v="1619919"/>
    <n v="629968.5"/>
    <d v="2021-12-01T00:00:00"/>
    <n v="12"/>
    <s v="Dec"/>
    <n v="2021"/>
  </r>
  <r>
    <s v="Midmarket"/>
    <x v="2"/>
    <x v="2"/>
    <s v="Medium"/>
    <n v="380.1"/>
    <n v="11999.4"/>
    <n v="19999"/>
    <n v="7601619.9000000004"/>
    <n v="760161.99000000011"/>
    <n v="6841457.9100000001"/>
    <n v="4446947.6414999999"/>
    <n v="2394510.2685000002"/>
    <d v="2021-04-01T00:00:00"/>
    <n v="4"/>
    <s v="Apr"/>
    <n v="2021"/>
  </r>
  <r>
    <s v="Shoping Mall"/>
    <x v="3"/>
    <x v="0"/>
    <s v="Medium"/>
    <n v="111.75"/>
    <n v="5579.4"/>
    <n v="9299"/>
    <n v="1039163.25"/>
    <n v="103916.32500000001"/>
    <n v="935246.92500000005"/>
    <n v="729492.60150000011"/>
    <n v="205754.32349999994"/>
    <d v="2021-01-01T00:00:00"/>
    <n v="1"/>
    <s v="Jan"/>
    <n v="2021"/>
  </r>
  <r>
    <s v="Midmarket"/>
    <x v="4"/>
    <x v="0"/>
    <s v="Medium"/>
    <n v="284.40000000000003"/>
    <n v="5579.4"/>
    <n v="9299"/>
    <n v="2644635.6"/>
    <n v="264463.56"/>
    <n v="2380172.04"/>
    <n v="1547111.8260000001"/>
    <n v="833060.21399999992"/>
    <d v="2021-06-01T00:00:00"/>
    <n v="6"/>
    <s v="Jun"/>
    <n v="2021"/>
  </r>
  <r>
    <s v="Channel Partners"/>
    <x v="5"/>
    <x v="0"/>
    <s v="Medium"/>
    <n v="56.2"/>
    <n v="5579.4"/>
    <n v="9299"/>
    <n v="522603.80000000005"/>
    <n v="52260.380000000005"/>
    <n v="470343.42000000004"/>
    <n v="282206.05200000003"/>
    <n v="188137.36800000002"/>
    <d v="2021-09-01T00:00:00"/>
    <n v="9"/>
    <s v="Sep"/>
    <n v="2021"/>
  </r>
  <r>
    <s v="Channel Partners"/>
    <x v="6"/>
    <x v="0"/>
    <s v="Medium"/>
    <n v="229.9"/>
    <n v="5579.4"/>
    <n v="9299"/>
    <n v="2137840.1"/>
    <n v="213784.01"/>
    <n v="1924056.09"/>
    <n v="1154433.6540000001"/>
    <n v="769622.43599999999"/>
    <d v="2020-10-01T00:00:00"/>
    <n v="10"/>
    <s v="Oct"/>
    <n v="2020"/>
  </r>
  <r>
    <s v="Midmarket"/>
    <x v="13"/>
    <x v="0"/>
    <s v="Medium"/>
    <n v="203"/>
    <n v="5579.4"/>
    <n v="9299"/>
    <n v="1887697"/>
    <n v="188769.7"/>
    <n v="1698927.3"/>
    <n v="1104302.7450000001"/>
    <n v="594624.55499999993"/>
    <d v="2021-11-01T00:00:00"/>
    <n v="11"/>
    <s v="Nov"/>
    <n v="2021"/>
  </r>
  <r>
    <s v="Shoping Mall"/>
    <x v="7"/>
    <x v="0"/>
    <s v="Medium"/>
    <n v="26.3"/>
    <n v="5579.4"/>
    <n v="9299"/>
    <n v="244563.7"/>
    <n v="24456.370000000003"/>
    <n v="220107.33000000002"/>
    <n v="171683.71740000002"/>
    <n v="48423.612599999993"/>
    <d v="2020-11-01T00:00:00"/>
    <n v="11"/>
    <s v="Nov"/>
    <n v="2020"/>
  </r>
  <r>
    <s v="Enterprise"/>
    <x v="4"/>
    <x v="0"/>
    <s v="Medium"/>
    <n v="88.7"/>
    <n v="5579.4"/>
    <n v="9299"/>
    <n v="824821.3"/>
    <n v="82482.13"/>
    <n v="742339.17"/>
    <n v="579024.55260000005"/>
    <n v="163314.61739999999"/>
    <d v="2020-12-01T00:00:00"/>
    <n v="12"/>
    <s v="Dec"/>
    <n v="2020"/>
  </r>
  <r>
    <s v="Shoping Mall"/>
    <x v="8"/>
    <x v="1"/>
    <s v="Medium"/>
    <n v="98"/>
    <n v="8999.4"/>
    <n v="14999"/>
    <n v="1469902"/>
    <n v="146990.20000000001"/>
    <n v="1322911.8"/>
    <n v="1031871.204"/>
    <n v="291040.59600000002"/>
    <d v="2021-04-01T00:00:00"/>
    <n v="4"/>
    <s v="Apr"/>
    <n v="2021"/>
  </r>
  <r>
    <s v="Shoping Mall"/>
    <x v="9"/>
    <x v="1"/>
    <s v="Medium"/>
    <n v="146"/>
    <n v="8999.4"/>
    <n v="14999"/>
    <n v="2189854"/>
    <n v="218985.40000000002"/>
    <n v="1970868.6"/>
    <n v="1537277.5080000001"/>
    <n v="433591.09199999995"/>
    <d v="2021-05-01T00:00:00"/>
    <n v="5"/>
    <s v="May"/>
    <n v="2021"/>
  </r>
  <r>
    <s v="Shoping Mall"/>
    <x v="10"/>
    <x v="1"/>
    <s v="Medium"/>
    <n v="140.30000000000001"/>
    <n v="8999.4"/>
    <n v="14999"/>
    <n v="2104359.7000000002"/>
    <n v="210435.97000000003"/>
    <n v="1893923.7300000002"/>
    <n v="1477260.5094000003"/>
    <n v="416663.22059999988"/>
    <d v="2020-10-01T00:00:00"/>
    <n v="10"/>
    <s v="Oct"/>
    <n v="2020"/>
  </r>
  <r>
    <s v="Channel Partners"/>
    <x v="2"/>
    <x v="1"/>
    <s v="Medium"/>
    <n v="272.3"/>
    <n v="8999.4"/>
    <n v="14999"/>
    <n v="4084227.7"/>
    <n v="408422.77"/>
    <n v="3675804.93"/>
    <n v="2205482.9580000001"/>
    <n v="1470321.9720000001"/>
    <d v="2021-11-01T00:00:00"/>
    <n v="11"/>
    <s v="Nov"/>
    <n v="2021"/>
  </r>
  <r>
    <s v="Shoping Mall"/>
    <x v="11"/>
    <x v="2"/>
    <s v="Medium"/>
    <n v="149.6"/>
    <n v="11999.4"/>
    <n v="19999"/>
    <n v="2991850.4"/>
    <n v="299185.03999999998"/>
    <n v="2692665.36"/>
    <n v="2100278.9808"/>
    <n v="592386.37919999985"/>
    <d v="2021-06-01T00:00:00"/>
    <n v="6"/>
    <s v="Jun"/>
    <n v="2021"/>
  </r>
  <r>
    <s v="Channel Partners"/>
    <x v="9"/>
    <x v="2"/>
    <s v="Medium"/>
    <n v="229.9"/>
    <n v="11999.4"/>
    <n v="19999"/>
    <n v="4597770.1000000006"/>
    <n v="459777.01000000007"/>
    <n v="4137993.0900000003"/>
    <n v="2482795.8540000003"/>
    <n v="1655197.236"/>
    <d v="2020-10-01T00:00:00"/>
    <n v="10"/>
    <s v="Oct"/>
    <n v="2020"/>
  </r>
  <r>
    <s v="Shoping Mall"/>
    <x v="1"/>
    <x v="2"/>
    <s v="Medium"/>
    <n v="72.7"/>
    <n v="11999.4"/>
    <n v="19999"/>
    <n v="1453927.3"/>
    <n v="145392.73000000001"/>
    <n v="1308534.57"/>
    <n v="1020656.9646000001"/>
    <n v="287877.6054"/>
    <d v="2020-10-01T00:00:00"/>
    <n v="10"/>
    <s v="Oct"/>
    <n v="2020"/>
  </r>
  <r>
    <s v="Enterprise"/>
    <x v="12"/>
    <x v="3"/>
    <s v="Medium"/>
    <n v="95.2"/>
    <n v="19794"/>
    <n v="32990"/>
    <n v="3140648"/>
    <n v="314064.8"/>
    <n v="2826583.2"/>
    <n v="2204734.8960000002"/>
    <n v="621848.304"/>
    <d v="2021-02-01T00:00:00"/>
    <n v="2"/>
    <s v="Feb"/>
    <n v="2021"/>
  </r>
  <r>
    <s v="Enterprise"/>
    <x v="0"/>
    <x v="3"/>
    <s v="Medium"/>
    <n v="275.5"/>
    <n v="19794"/>
    <n v="32990"/>
    <n v="9088745"/>
    <n v="908874.5"/>
    <n v="8179870.5"/>
    <n v="6380298.9900000002"/>
    <n v="1799571.5099999998"/>
    <d v="2021-02-01T00:00:00"/>
    <n v="2"/>
    <s v="Feb"/>
    <n v="2021"/>
  </r>
  <r>
    <s v="Midmarket"/>
    <x v="1"/>
    <x v="3"/>
    <s v="Medium"/>
    <n v="153"/>
    <n v="19794"/>
    <n v="32990"/>
    <n v="5047470"/>
    <n v="504747"/>
    <n v="4542723"/>
    <n v="2952769.95"/>
    <n v="1589953.0499999998"/>
    <d v="2021-05-01T00:00:00"/>
    <n v="5"/>
    <s v="May"/>
    <n v="2021"/>
  </r>
  <r>
    <s v="Shoping Mall"/>
    <x v="2"/>
    <x v="3"/>
    <s v="Medium"/>
    <n v="149.6"/>
    <n v="19794"/>
    <n v="32990"/>
    <n v="4935304"/>
    <n v="493530.4"/>
    <n v="4441773.5999999996"/>
    <n v="3464583.4079999998"/>
    <n v="977190.19199999981"/>
    <d v="2021-06-01T00:00:00"/>
    <n v="6"/>
    <s v="Jun"/>
    <n v="2021"/>
  </r>
  <r>
    <s v="Shoping Mall"/>
    <x v="3"/>
    <x v="3"/>
    <s v="Medium"/>
    <n v="149.80000000000001"/>
    <n v="19794"/>
    <n v="32990"/>
    <n v="4941902"/>
    <n v="494190.2"/>
    <n v="4447711.8"/>
    <n v="3469215.2039999999"/>
    <n v="978496.5959999999"/>
    <d v="2021-06-01T00:00:00"/>
    <n v="6"/>
    <s v="Jun"/>
    <n v="2021"/>
  </r>
  <r>
    <s v="Small Business"/>
    <x v="4"/>
    <x v="3"/>
    <s v="Medium"/>
    <n v="122.10000000000001"/>
    <n v="19794"/>
    <n v="32990"/>
    <n v="4028079.0000000005"/>
    <n v="402807.90000000008"/>
    <n v="3625271.1000000006"/>
    <n v="2610195.1920000003"/>
    <n v="1015075.9080000003"/>
    <d v="2020-10-01T00:00:00"/>
    <n v="10"/>
    <s v="Oct"/>
    <n v="2020"/>
  </r>
  <r>
    <s v="Shoping Mall"/>
    <x v="5"/>
    <x v="3"/>
    <s v="Medium"/>
    <n v="207.60000000000002"/>
    <n v="19794"/>
    <n v="32990"/>
    <n v="6848724.0000000009"/>
    <n v="684872.40000000014"/>
    <n v="6163851.6000000006"/>
    <n v="4807804.2480000006"/>
    <n v="1356047.352"/>
    <d v="2020-10-01T00:00:00"/>
    <n v="10"/>
    <s v="Oct"/>
    <n v="2020"/>
  </r>
  <r>
    <s v="Midmarket"/>
    <x v="6"/>
    <x v="4"/>
    <s v="Medium"/>
    <n v="284.40000000000003"/>
    <n v="13938"/>
    <n v="23230"/>
    <n v="6606612.0000000009"/>
    <n v="660661.20000000019"/>
    <n v="5945950.8000000007"/>
    <n v="3864868.0200000005"/>
    <n v="2081082.7800000003"/>
    <d v="2021-06-01T00:00:00"/>
    <n v="6"/>
    <s v="Jun"/>
    <n v="2021"/>
  </r>
  <r>
    <s v="Shoping Mall"/>
    <x v="13"/>
    <x v="4"/>
    <s v="Medium"/>
    <n v="149.80000000000001"/>
    <n v="13938"/>
    <n v="23230"/>
    <n v="3479854.0000000005"/>
    <n v="347985.40000000008"/>
    <n v="3131868.6000000006"/>
    <n v="2442857.5080000004"/>
    <n v="689011.09200000018"/>
    <d v="2021-06-01T00:00:00"/>
    <n v="6"/>
    <s v="Jun"/>
    <n v="2021"/>
  </r>
  <r>
    <s v="Small Business"/>
    <x v="7"/>
    <x v="4"/>
    <s v="Medium"/>
    <n v="122.10000000000001"/>
    <n v="13938"/>
    <n v="23230"/>
    <n v="2836383"/>
    <n v="283638.3"/>
    <n v="2552744.7000000002"/>
    <n v="1837976.1840000001"/>
    <n v="714768.51600000006"/>
    <d v="2020-10-01T00:00:00"/>
    <n v="10"/>
    <s v="Oct"/>
    <n v="2020"/>
  </r>
  <r>
    <s v="Shoping Mall"/>
    <x v="4"/>
    <x v="4"/>
    <s v="Medium"/>
    <n v="112.30000000000001"/>
    <n v="13938"/>
    <n v="23230"/>
    <n v="2608729.0000000005"/>
    <n v="260872.90000000005"/>
    <n v="2347856.1000000006"/>
    <n v="1831327.7580000006"/>
    <n v="516528.34199999995"/>
    <d v="2020-11-01T00:00:00"/>
    <n v="11"/>
    <s v="Nov"/>
    <n v="2020"/>
  </r>
  <r>
    <s v="Small Business"/>
    <x v="8"/>
    <x v="4"/>
    <s v="Medium"/>
    <n v="243.60000000000002"/>
    <n v="13938"/>
    <n v="23230"/>
    <n v="5658828.0000000009"/>
    <n v="565882.80000000016"/>
    <n v="5092945.2000000011"/>
    <n v="3666920.5440000007"/>
    <n v="1426024.6560000004"/>
    <d v="2020-12-01T00:00:00"/>
    <n v="12"/>
    <s v="Dec"/>
    <n v="2020"/>
  </r>
  <r>
    <s v="Enterprise"/>
    <x v="9"/>
    <x v="5"/>
    <s v="Medium"/>
    <n v="198.75"/>
    <n v="11999.4"/>
    <n v="19999"/>
    <n v="3974801.25"/>
    <n v="397480.125"/>
    <n v="3577321.125"/>
    <n v="2790310.4775"/>
    <n v="787010.64749999996"/>
    <d v="2021-01-01T00:00:00"/>
    <n v="1"/>
    <s v="Jan"/>
    <n v="2021"/>
  </r>
  <r>
    <s v="Shoping Mall"/>
    <x v="10"/>
    <x v="5"/>
    <s v="Medium"/>
    <n v="167.9"/>
    <n v="11999.4"/>
    <n v="19999"/>
    <n v="3357832.1"/>
    <n v="335783.21"/>
    <n v="3022048.89"/>
    <n v="2357198.1342000002"/>
    <n v="664850.75579999993"/>
    <d v="2021-09-01T00:00:00"/>
    <n v="9"/>
    <s v="Sep"/>
    <n v="2021"/>
  </r>
  <r>
    <s v="Shoping Mall"/>
    <x v="2"/>
    <x v="5"/>
    <s v="Medium"/>
    <n v="72.7"/>
    <n v="11999.4"/>
    <n v="19999"/>
    <n v="1453927.3"/>
    <n v="145392.73000000001"/>
    <n v="1308534.57"/>
    <n v="1020656.9646000001"/>
    <n v="287877.6054"/>
    <d v="2020-10-01T00:00:00"/>
    <n v="10"/>
    <s v="Oct"/>
    <n v="2020"/>
  </r>
  <r>
    <s v="Shoping Mall"/>
    <x v="11"/>
    <x v="5"/>
    <s v="Medium"/>
    <n v="140.30000000000001"/>
    <n v="11999.4"/>
    <n v="19999"/>
    <n v="2805859.7"/>
    <n v="280585.97000000003"/>
    <n v="2525273.73"/>
    <n v="1969713.5094000001"/>
    <n v="555560.22059999988"/>
    <d v="2020-10-01T00:00:00"/>
    <n v="10"/>
    <s v="Oct"/>
    <n v="2020"/>
  </r>
  <r>
    <s v="Shoping Mall"/>
    <x v="9"/>
    <x v="5"/>
    <s v="Medium"/>
    <n v="207.60000000000002"/>
    <n v="11999.4"/>
    <n v="19999"/>
    <n v="4151792.4000000004"/>
    <n v="415179.24000000005"/>
    <n v="3736613.16"/>
    <n v="2914558.2648"/>
    <n v="822054.89520000014"/>
    <d v="2020-10-01T00:00:00"/>
    <n v="10"/>
    <s v="Oct"/>
    <n v="2020"/>
  </r>
  <r>
    <s v="Shoping Mall"/>
    <x v="1"/>
    <x v="1"/>
    <s v="Medium"/>
    <n v="175.70000000000002"/>
    <n v="8999.4"/>
    <n v="14999"/>
    <n v="2635324.3000000003"/>
    <n v="263532.43000000005"/>
    <n v="2371791.87"/>
    <n v="1849997.6586000002"/>
    <n v="521794.21139999991"/>
    <d v="2020-10-01T00:00:00"/>
    <n v="10"/>
    <s v="Oct"/>
    <n v="2020"/>
  </r>
  <r>
    <s v="Midmarket"/>
    <x v="12"/>
    <x v="2"/>
    <s v="Medium"/>
    <n v="219.8"/>
    <n v="11999.4"/>
    <n v="19999"/>
    <n v="4395780.2"/>
    <n v="439578.02"/>
    <n v="3956202.18"/>
    <n v="2571531.4170000004"/>
    <n v="1384670.7629999998"/>
    <d v="2021-08-01T00:00:00"/>
    <n v="8"/>
    <s v="Aug"/>
    <n v="2021"/>
  </r>
  <r>
    <s v="Midmarket"/>
    <x v="0"/>
    <x v="2"/>
    <s v="Medium"/>
    <n v="174.3"/>
    <n v="11999.4"/>
    <n v="19999"/>
    <n v="3485825.7"/>
    <n v="348582.57000000007"/>
    <n v="3137243.13"/>
    <n v="2039208.0345000001"/>
    <n v="1098035.0954999998"/>
    <d v="2021-08-01T00:00:00"/>
    <n v="8"/>
    <s v="Aug"/>
    <n v="2021"/>
  </r>
  <r>
    <s v="Midmarket"/>
    <x v="1"/>
    <x v="2"/>
    <s v="Medium"/>
    <n v="115.30000000000001"/>
    <n v="11999.4"/>
    <n v="19999"/>
    <n v="2305884.7000000002"/>
    <n v="230588.47000000003"/>
    <n v="2075296.2300000002"/>
    <n v="1348942.5495000002"/>
    <n v="726353.68050000002"/>
    <d v="2021-10-01T00:00:00"/>
    <n v="10"/>
    <s v="Oct"/>
    <n v="2021"/>
  </r>
  <r>
    <s v="Shoping Mall"/>
    <x v="2"/>
    <x v="2"/>
    <s v="Medium"/>
    <n v="175.70000000000002"/>
    <n v="11999.4"/>
    <n v="19999"/>
    <n v="3513824.3000000003"/>
    <n v="351382.43000000005"/>
    <n v="3162441.87"/>
    <n v="2466704.6586000002"/>
    <n v="695737.21139999991"/>
    <d v="2020-10-01T00:00:00"/>
    <n v="10"/>
    <s v="Oct"/>
    <n v="2020"/>
  </r>
  <r>
    <s v="Shoping Mall"/>
    <x v="3"/>
    <x v="3"/>
    <s v="Medium"/>
    <n v="100.10000000000001"/>
    <n v="19794"/>
    <n v="32990"/>
    <n v="3302299.0000000005"/>
    <n v="330229.90000000008"/>
    <n v="2972069.1000000006"/>
    <n v="2318213.8980000005"/>
    <n v="653855.20200000005"/>
    <d v="2021-08-01T00:00:00"/>
    <n v="8"/>
    <s v="Aug"/>
    <n v="2021"/>
  </r>
  <r>
    <s v="Shoping Mall"/>
    <x v="11"/>
    <x v="3"/>
    <s v="Medium"/>
    <n v="133.30000000000001"/>
    <n v="19794"/>
    <n v="32990"/>
    <n v="4397567"/>
    <n v="439756.7"/>
    <n v="3957810.3"/>
    <n v="3087092.034"/>
    <n v="870718.26599999983"/>
    <d v="2021-11-01T00:00:00"/>
    <n v="11"/>
    <s v="Nov"/>
    <n v="2021"/>
  </r>
  <r>
    <s v="Midmarket"/>
    <x v="5"/>
    <x v="4"/>
    <s v="Medium"/>
    <n v="115.30000000000001"/>
    <n v="13938"/>
    <n v="23230"/>
    <n v="2678419.0000000005"/>
    <n v="267841.90000000008"/>
    <n v="2410577.1000000006"/>
    <n v="1566875.1150000005"/>
    <n v="843701.9850000001"/>
    <d v="2021-10-01T00:00:00"/>
    <n v="10"/>
    <s v="Oct"/>
    <n v="2021"/>
  </r>
  <r>
    <s v="Channel Partners"/>
    <x v="6"/>
    <x v="0"/>
    <s v="Medium"/>
    <n v="72.7"/>
    <n v="5579.4"/>
    <n v="9299"/>
    <n v="676037.3"/>
    <n v="67603.73000000001"/>
    <n v="608433.57000000007"/>
    <n v="365060.14200000005"/>
    <n v="243373.42800000001"/>
    <d v="2021-02-01T00:00:00"/>
    <n v="2"/>
    <s v="Feb"/>
    <n v="2021"/>
  </r>
  <r>
    <s v="Channel Partners"/>
    <x v="13"/>
    <x v="0"/>
    <s v="Medium"/>
    <n v="188.4"/>
    <n v="5579.4"/>
    <n v="9299"/>
    <n v="1751931.6"/>
    <n v="175193.16000000003"/>
    <n v="1576738.44"/>
    <n v="946043.0639999999"/>
    <n v="630695.37600000005"/>
    <d v="2021-08-01T00:00:00"/>
    <n v="8"/>
    <s v="Aug"/>
    <n v="2021"/>
  </r>
  <r>
    <s v="Shoping Mall"/>
    <x v="7"/>
    <x v="0"/>
    <s v="Medium"/>
    <n v="183.4"/>
    <n v="5579.4"/>
    <n v="9299"/>
    <n v="1705436.6"/>
    <n v="170543.66000000003"/>
    <n v="1534892.94"/>
    <n v="1197216.4931999999"/>
    <n v="337676.44680000003"/>
    <d v="2020-09-01T00:00:00"/>
    <n v="9"/>
    <s v="Sep"/>
    <n v="2020"/>
  </r>
  <r>
    <s v="Channel Partners"/>
    <x v="4"/>
    <x v="1"/>
    <s v="Medium"/>
    <n v="234"/>
    <n v="8999.4"/>
    <n v="14999"/>
    <n v="3509766"/>
    <n v="350976.60000000003"/>
    <n v="3158789.4"/>
    <n v="1895273.64"/>
    <n v="1263515.76"/>
    <d v="2021-01-01T00:00:00"/>
    <n v="1"/>
    <s v="Jan"/>
    <n v="2021"/>
  </r>
  <r>
    <s v="Channel Partners"/>
    <x v="8"/>
    <x v="1"/>
    <s v="Medium"/>
    <n v="234.20000000000002"/>
    <n v="8999.4"/>
    <n v="14999"/>
    <n v="3512765.8000000003"/>
    <n v="351276.58000000007"/>
    <n v="3161489.22"/>
    <n v="1896893.5320000001"/>
    <n v="1264595.6880000001"/>
    <d v="2021-11-01T00:00:00"/>
    <n v="11"/>
    <s v="Nov"/>
    <n v="2021"/>
  </r>
  <r>
    <s v="Shoping Mall"/>
    <x v="9"/>
    <x v="2"/>
    <s v="Medium"/>
    <n v="103.10000000000001"/>
    <n v="11999.4"/>
    <n v="19999"/>
    <n v="2061896.9000000001"/>
    <n v="206189.69000000003"/>
    <n v="1855707.2100000002"/>
    <n v="1447451.6238000002"/>
    <n v="408255.58620000002"/>
    <d v="2020-09-01T00:00:00"/>
    <n v="9"/>
    <s v="Sep"/>
    <n v="2020"/>
  </r>
  <r>
    <s v="Midmarket"/>
    <x v="10"/>
    <x v="3"/>
    <s v="Medium"/>
    <n v="126.2"/>
    <n v="19794"/>
    <n v="32990"/>
    <n v="4163338"/>
    <n v="416333.80000000005"/>
    <n v="3747004.2"/>
    <n v="2435552.73"/>
    <n v="1311451.4700000002"/>
    <d v="2021-05-01T00:00:00"/>
    <n v="5"/>
    <s v="May"/>
    <n v="2021"/>
  </r>
  <r>
    <s v="Shoping Mall"/>
    <x v="2"/>
    <x v="3"/>
    <s v="Medium"/>
    <n v="113.5"/>
    <n v="19794"/>
    <n v="32990"/>
    <n v="3744365"/>
    <n v="374436.5"/>
    <n v="3369928.5"/>
    <n v="2628544.23"/>
    <n v="741384.27"/>
    <d v="2021-06-01T00:00:00"/>
    <n v="6"/>
    <s v="Jun"/>
    <n v="2021"/>
  </r>
  <r>
    <s v="Shoping Mall"/>
    <x v="11"/>
    <x v="3"/>
    <s v="Medium"/>
    <n v="54.7"/>
    <n v="19794"/>
    <n v="32990"/>
    <n v="1804553"/>
    <n v="180455.30000000002"/>
    <n v="1624097.7"/>
    <n v="1266796.206"/>
    <n v="357301.49399999995"/>
    <d v="2021-11-01T00:00:00"/>
    <n v="11"/>
    <s v="Nov"/>
    <n v="2021"/>
  </r>
  <r>
    <s v="Shoping Mall"/>
    <x v="9"/>
    <x v="3"/>
    <s v="Medium"/>
    <n v="158.20000000000002"/>
    <n v="19794"/>
    <n v="32990"/>
    <n v="5219018.0000000009"/>
    <n v="521901.8000000001"/>
    <n v="4697116.2000000011"/>
    <n v="3663750.6360000009"/>
    <n v="1033365.5640000002"/>
    <d v="2021-12-01T00:00:00"/>
    <n v="12"/>
    <s v="Dec"/>
    <n v="2021"/>
  </r>
  <r>
    <s v="Channel Partners"/>
    <x v="1"/>
    <x v="4"/>
    <s v="Medium"/>
    <n v="173.85000000000002"/>
    <n v="13938"/>
    <n v="23230"/>
    <n v="4038535.5000000005"/>
    <n v="403853.55000000005"/>
    <n v="3634681.95"/>
    <n v="2180809.17"/>
    <n v="1453872.7800000003"/>
    <d v="2021-04-01T00:00:00"/>
    <n v="4"/>
    <s v="Apr"/>
    <n v="2021"/>
  </r>
  <r>
    <s v="Channel Partners"/>
    <x v="12"/>
    <x v="4"/>
    <s v="Medium"/>
    <n v="221.5"/>
    <n v="13938"/>
    <n v="23230"/>
    <n v="5145445"/>
    <n v="514544.5"/>
    <n v="4630900.5"/>
    <n v="2778540.3"/>
    <n v="1852360.2000000002"/>
    <d v="2020-09-01T00:00:00"/>
    <n v="9"/>
    <s v="Sep"/>
    <n v="2020"/>
  </r>
  <r>
    <s v="Shoping Mall"/>
    <x v="0"/>
    <x v="4"/>
    <s v="Medium"/>
    <n v="158.20000000000002"/>
    <n v="13938"/>
    <n v="23230"/>
    <n v="3674986.0000000005"/>
    <n v="367498.60000000009"/>
    <n v="3307487.4000000004"/>
    <n v="2579840.1720000003"/>
    <n v="727647.22800000012"/>
    <d v="2021-12-01T00:00:00"/>
    <n v="12"/>
    <s v="Dec"/>
    <n v="2021"/>
  </r>
  <r>
    <s v="Shoping Mall"/>
    <x v="1"/>
    <x v="5"/>
    <s v="Medium"/>
    <n v="113.5"/>
    <n v="11999.4"/>
    <n v="19999"/>
    <n v="2269886.5"/>
    <n v="226988.65000000002"/>
    <n v="2042897.85"/>
    <n v="1593460.3230000001"/>
    <n v="449437.527"/>
    <d v="2021-06-01T00:00:00"/>
    <n v="6"/>
    <s v="Jun"/>
    <n v="2021"/>
  </r>
  <r>
    <s v="Shoping Mall"/>
    <x v="2"/>
    <x v="0"/>
    <s v="Medium"/>
    <n v="176.10000000000002"/>
    <n v="5579.4"/>
    <n v="9299"/>
    <n v="1637553.9000000001"/>
    <n v="163755.39000000001"/>
    <n v="1473798.5100000002"/>
    <n v="1149562.8378000003"/>
    <n v="324235.67219999991"/>
    <d v="2021-03-01T00:00:00"/>
    <n v="3"/>
    <s v="Mar"/>
    <n v="2021"/>
  </r>
  <r>
    <s v="Small Business"/>
    <x v="3"/>
    <x v="0"/>
    <s v="Medium"/>
    <n v="44.800000000000004"/>
    <n v="5579.4"/>
    <n v="9299"/>
    <n v="416595.20000000001"/>
    <n v="41659.520000000004"/>
    <n v="374935.68"/>
    <n v="269953.68959999998"/>
    <n v="104981.99040000001"/>
    <d v="2021-06-01T00:00:00"/>
    <n v="6"/>
    <s v="Jun"/>
    <n v="2021"/>
  </r>
  <r>
    <s v="Small Business"/>
    <x v="11"/>
    <x v="0"/>
    <s v="Medium"/>
    <n v="218.10000000000002"/>
    <n v="5579.4"/>
    <n v="9299"/>
    <n v="2028111.9000000001"/>
    <n v="202811.19000000003"/>
    <n v="1825300.7100000002"/>
    <n v="1314216.5112000001"/>
    <n v="511084.19880000013"/>
    <d v="2021-10-01T00:00:00"/>
    <n v="10"/>
    <s v="Oct"/>
    <n v="2021"/>
  </r>
  <r>
    <s v="Shoping Mall"/>
    <x v="5"/>
    <x v="1"/>
    <s v="Medium"/>
    <n v="197.60000000000002"/>
    <n v="8999.4"/>
    <n v="14999"/>
    <n v="2963802.4000000004"/>
    <n v="296380.24000000005"/>
    <n v="2667422.16"/>
    <n v="2080589.2848000003"/>
    <n v="586832.87519999989"/>
    <d v="2021-10-01T00:00:00"/>
    <n v="10"/>
    <s v="Oct"/>
    <n v="2021"/>
  </r>
  <r>
    <s v="Small Business"/>
    <x v="6"/>
    <x v="1"/>
    <s v="Medium"/>
    <n v="218.10000000000002"/>
    <n v="8999.4"/>
    <n v="14999"/>
    <n v="3271281.9000000004"/>
    <n v="327128.19000000006"/>
    <n v="2944153.7100000004"/>
    <n v="2119790.6712000002"/>
    <n v="824363.03880000021"/>
    <d v="2021-10-01T00:00:00"/>
    <n v="10"/>
    <s v="Oct"/>
    <n v="2021"/>
  </r>
  <r>
    <s v="Enterprise"/>
    <x v="13"/>
    <x v="1"/>
    <s v="Medium"/>
    <n v="250"/>
    <n v="8999.4"/>
    <n v="14999"/>
    <n v="3749750"/>
    <n v="374975"/>
    <n v="3374775"/>
    <n v="2632324.5"/>
    <n v="742450.5"/>
    <d v="2020-11-01T00:00:00"/>
    <n v="11"/>
    <s v="Nov"/>
    <n v="2020"/>
  </r>
  <r>
    <s v="Small Business"/>
    <x v="7"/>
    <x v="2"/>
    <s v="Medium"/>
    <n v="170.20000000000002"/>
    <n v="11999.4"/>
    <n v="19999"/>
    <n v="3403829.8000000003"/>
    <n v="340382.98000000004"/>
    <n v="3063446.8200000003"/>
    <n v="2205681.7104000002"/>
    <n v="857765.10960000008"/>
    <d v="2021-05-01T00:00:00"/>
    <n v="5"/>
    <s v="May"/>
    <n v="2021"/>
  </r>
  <r>
    <s v="Small Business"/>
    <x v="4"/>
    <x v="2"/>
    <s v="Medium"/>
    <n v="44.800000000000004"/>
    <n v="11999.4"/>
    <n v="19999"/>
    <n v="895955.20000000007"/>
    <n v="89595.520000000019"/>
    <n v="806359.68"/>
    <n v="580578.96960000007"/>
    <n v="225780.71039999998"/>
    <d v="2021-06-01T00:00:00"/>
    <n v="6"/>
    <s v="Jun"/>
    <n v="2021"/>
  </r>
  <r>
    <s v="Enterprise"/>
    <x v="8"/>
    <x v="2"/>
    <s v="Medium"/>
    <n v="351.3"/>
    <n v="11999.4"/>
    <n v="19999"/>
    <n v="7025648.7000000002"/>
    <n v="702564.87000000011"/>
    <n v="6323083.8300000001"/>
    <n v="4932005.3874000004"/>
    <n v="1391078.4425999997"/>
    <d v="2021-07-01T00:00:00"/>
    <n v="7"/>
    <s v="Jul"/>
    <n v="2021"/>
  </r>
  <r>
    <s v="Midmarket"/>
    <x v="9"/>
    <x v="2"/>
    <s v="Medium"/>
    <n v="210.10000000000002"/>
    <n v="11999.4"/>
    <n v="19999"/>
    <n v="4201789.9000000004"/>
    <n v="420178.99000000005"/>
    <n v="3781610.91"/>
    <n v="2458047.0915000001"/>
    <n v="1323563.8185000001"/>
    <d v="2021-08-01T00:00:00"/>
    <n v="8"/>
    <s v="Aug"/>
    <n v="2021"/>
  </r>
  <r>
    <s v="Midmarket"/>
    <x v="10"/>
    <x v="2"/>
    <s v="Medium"/>
    <n v="293.10000000000002"/>
    <n v="11999.4"/>
    <n v="19999"/>
    <n v="5861706.9000000004"/>
    <n v="586170.69000000006"/>
    <n v="5275536.21"/>
    <n v="3429098.5364999999"/>
    <n v="1846437.6735"/>
    <d v="2020-09-01T00:00:00"/>
    <n v="9"/>
    <s v="Sep"/>
    <n v="2020"/>
  </r>
  <r>
    <s v="Shoping Mall"/>
    <x v="2"/>
    <x v="2"/>
    <s v="Medium"/>
    <n v="153.5"/>
    <n v="11999.4"/>
    <n v="19999"/>
    <n v="3069846.5"/>
    <n v="306984.65000000002"/>
    <n v="2762861.85"/>
    <n v="2155032.2430000002"/>
    <n v="607829.60699999984"/>
    <d v="2021-09-01T00:00:00"/>
    <n v="9"/>
    <s v="Sep"/>
    <n v="2021"/>
  </r>
  <r>
    <s v="Small Business"/>
    <x v="11"/>
    <x v="2"/>
    <s v="Medium"/>
    <n v="112.30000000000001"/>
    <n v="11999.4"/>
    <n v="19999"/>
    <n v="2245887.7000000002"/>
    <n v="224588.77000000002"/>
    <n v="2021298.9300000002"/>
    <n v="1455335.2296"/>
    <n v="565963.70040000021"/>
    <d v="2020-09-01T00:00:00"/>
    <n v="9"/>
    <s v="Sep"/>
    <n v="2020"/>
  </r>
  <r>
    <s v="Small Business"/>
    <x v="9"/>
    <x v="2"/>
    <s v="Medium"/>
    <n v="140.4"/>
    <n v="11999.4"/>
    <n v="19999"/>
    <n v="2807859.6"/>
    <n v="280785.96000000002"/>
    <n v="2527073.64"/>
    <n v="1819493.0208000001"/>
    <n v="707580.61920000007"/>
    <d v="2020-11-01T00:00:00"/>
    <n v="11"/>
    <s v="Nov"/>
    <n v="2020"/>
  </r>
  <r>
    <s v="Channel Partners"/>
    <x v="1"/>
    <x v="2"/>
    <s v="Medium"/>
    <n v="276.3"/>
    <n v="11999.4"/>
    <n v="19999"/>
    <n v="5525723.7000000002"/>
    <n v="552572.37"/>
    <n v="4973151.33"/>
    <n v="2983890.798"/>
    <n v="1989260.5320000001"/>
    <d v="2020-11-01T00:00:00"/>
    <n v="11"/>
    <s v="Nov"/>
    <n v="2020"/>
  </r>
  <r>
    <s v="Shoping Mall"/>
    <x v="12"/>
    <x v="2"/>
    <s v="Medium"/>
    <n v="212.5"/>
    <n v="11999.4"/>
    <n v="19999"/>
    <n v="4249787.5"/>
    <n v="424978.75"/>
    <n v="3824808.75"/>
    <n v="2983350.8250000002"/>
    <n v="841457.92499999981"/>
    <d v="2020-12-01T00:00:00"/>
    <n v="12"/>
    <s v="Dec"/>
    <n v="2020"/>
  </r>
  <r>
    <s v="Small Business"/>
    <x v="0"/>
    <x v="3"/>
    <s v="Medium"/>
    <n v="165.9"/>
    <n v="19794"/>
    <n v="32990"/>
    <n v="5473041"/>
    <n v="547304.1"/>
    <n v="4925736.9000000004"/>
    <n v="3546530.568"/>
    <n v="1379206.3320000004"/>
    <d v="2021-07-01T00:00:00"/>
    <n v="7"/>
    <s v="Jul"/>
    <n v="2021"/>
  </r>
  <r>
    <s v="Shoping Mall"/>
    <x v="1"/>
    <x v="3"/>
    <s v="Medium"/>
    <n v="60.900000000000006"/>
    <n v="19794"/>
    <n v="32990"/>
    <n v="2009091.0000000002"/>
    <n v="200909.10000000003"/>
    <n v="1808181.9000000001"/>
    <n v="1410381.8820000002"/>
    <n v="397800.01799999992"/>
    <d v="2021-08-01T00:00:00"/>
    <n v="8"/>
    <s v="Aug"/>
    <n v="2021"/>
  </r>
  <r>
    <s v="Enterprise"/>
    <x v="2"/>
    <x v="3"/>
    <s v="Medium"/>
    <n v="208.70000000000002"/>
    <n v="19794"/>
    <n v="32990"/>
    <n v="6885013.0000000009"/>
    <n v="688501.30000000016"/>
    <n v="6196511.7000000011"/>
    <n v="4833279.1260000011"/>
    <n v="1363232.574"/>
    <d v="2021-09-01T00:00:00"/>
    <n v="9"/>
    <s v="Sep"/>
    <n v="2021"/>
  </r>
  <r>
    <s v="Shoping Mall"/>
    <x v="3"/>
    <x v="3"/>
    <s v="Medium"/>
    <n v="197.60000000000002"/>
    <n v="19794"/>
    <n v="32990"/>
    <n v="6518824.0000000009"/>
    <n v="651882.40000000014"/>
    <n v="5866941.6000000006"/>
    <n v="4576214.4480000008"/>
    <n v="1290727.1519999998"/>
    <d v="2021-10-01T00:00:00"/>
    <n v="10"/>
    <s v="Oct"/>
    <n v="2021"/>
  </r>
  <r>
    <s v="Shoping Mall"/>
    <x v="11"/>
    <x v="3"/>
    <s v="Medium"/>
    <n v="142.1"/>
    <n v="19794"/>
    <n v="32990"/>
    <n v="4687879"/>
    <n v="468787.9"/>
    <n v="4219091.0999999996"/>
    <n v="3290891.0579999997"/>
    <n v="928200.0419999999"/>
    <d v="2020-12-01T00:00:00"/>
    <n v="12"/>
    <s v="Dec"/>
    <n v="2020"/>
  </r>
  <r>
    <s v="Small Business"/>
    <x v="5"/>
    <x v="3"/>
    <s v="Medium"/>
    <n v="137.20000000000002"/>
    <n v="19794"/>
    <n v="32990"/>
    <n v="4526228.0000000009"/>
    <n v="452622.8000000001"/>
    <n v="4073605.2000000007"/>
    <n v="2932995.7440000004"/>
    <n v="1140609.4560000002"/>
    <d v="2021-12-01T00:00:00"/>
    <n v="12"/>
    <s v="Dec"/>
    <n v="2021"/>
  </r>
  <r>
    <s v="Shoping Mall"/>
    <x v="6"/>
    <x v="3"/>
    <s v="Medium"/>
    <n v="58.800000000000004"/>
    <n v="19794"/>
    <n v="32990"/>
    <n v="1939812.0000000002"/>
    <n v="193981.20000000004"/>
    <n v="1745830.8000000003"/>
    <n v="1361748.0240000002"/>
    <n v="384082.77600000007"/>
    <d v="2020-12-01T00:00:00"/>
    <n v="12"/>
    <s v="Dec"/>
    <n v="2020"/>
  </r>
  <r>
    <s v="Channel Partners"/>
    <x v="13"/>
    <x v="4"/>
    <s v="Medium"/>
    <n v="324.45000000000005"/>
    <n v="13938"/>
    <n v="23230"/>
    <n v="7536973.5000000009"/>
    <n v="753697.35000000009"/>
    <n v="6783276.1500000004"/>
    <n v="4069965.69"/>
    <n v="2713310.4600000004"/>
    <d v="2021-01-01T00:00:00"/>
    <n v="1"/>
    <s v="Jan"/>
    <n v="2021"/>
  </r>
  <r>
    <s v="Small Business"/>
    <x v="7"/>
    <x v="4"/>
    <s v="Medium"/>
    <n v="95.9"/>
    <n v="13938"/>
    <n v="23230"/>
    <n v="2227757"/>
    <n v="222775.7"/>
    <n v="2004981.3"/>
    <n v="1443586.5360000001"/>
    <n v="561394.76399999997"/>
    <d v="2021-02-01T00:00:00"/>
    <n v="2"/>
    <s v="Feb"/>
    <n v="2021"/>
  </r>
  <r>
    <s v="Small Business"/>
    <x v="4"/>
    <x v="4"/>
    <s v="Medium"/>
    <n v="274.7"/>
    <n v="13938"/>
    <n v="23230"/>
    <n v="6381281"/>
    <n v="638128.10000000009"/>
    <n v="5743152.9000000004"/>
    <n v="4135070.088"/>
    <n v="1608082.8120000004"/>
    <d v="2021-02-01T00:00:00"/>
    <n v="2"/>
    <s v="Feb"/>
    <n v="2021"/>
  </r>
  <r>
    <s v="Enterprise"/>
    <x v="8"/>
    <x v="5"/>
    <s v="Medium"/>
    <n v="164.5"/>
    <n v="11999.4"/>
    <n v="19999"/>
    <n v="3289835.5"/>
    <n v="328983.55000000005"/>
    <n v="2960851.95"/>
    <n v="2309464.5210000002"/>
    <n v="651387.429"/>
    <d v="2021-05-01T00:00:00"/>
    <n v="5"/>
    <s v="May"/>
    <n v="2021"/>
  </r>
  <r>
    <s v="Shoping Mall"/>
    <x v="9"/>
    <x v="5"/>
    <s v="Medium"/>
    <n v="287.60000000000002"/>
    <n v="11999.4"/>
    <n v="19999"/>
    <n v="5751712.4000000004"/>
    <n v="575171.24000000011"/>
    <n v="5176541.16"/>
    <n v="4037702.1048000003"/>
    <n v="1138839.0551999998"/>
    <d v="2021-09-01T00:00:00"/>
    <n v="9"/>
    <s v="Sep"/>
    <n v="2021"/>
  </r>
  <r>
    <s v="Enterprise"/>
    <x v="10"/>
    <x v="5"/>
    <s v="Medium"/>
    <n v="99.4"/>
    <n v="11999.4"/>
    <n v="19999"/>
    <n v="1987900.6"/>
    <n v="198790.06000000003"/>
    <n v="1789110.54"/>
    <n v="1395506.2212"/>
    <n v="393604.31880000001"/>
    <d v="2020-09-01T00:00:00"/>
    <n v="9"/>
    <s v="Sep"/>
    <n v="2020"/>
  </r>
  <r>
    <s v="Shoping Mall"/>
    <x v="2"/>
    <x v="5"/>
    <s v="Medium"/>
    <n v="111.80000000000001"/>
    <n v="11999.4"/>
    <n v="19999"/>
    <n v="2235888.2000000002"/>
    <n v="223588.82000000004"/>
    <n v="2012299.3800000001"/>
    <n v="1569593.5164000001"/>
    <n v="442705.86360000004"/>
    <d v="2021-11-01T00:00:00"/>
    <n v="11"/>
    <s v="Nov"/>
    <n v="2021"/>
  </r>
  <r>
    <s v="Small Business"/>
    <x v="11"/>
    <x v="5"/>
    <s v="Medium"/>
    <n v="137.20000000000002"/>
    <n v="11999.4"/>
    <n v="19999"/>
    <n v="2743862.8000000003"/>
    <n v="274386.28000000003"/>
    <n v="2469476.5200000005"/>
    <n v="1778023.0944000003"/>
    <n v="691453.42560000019"/>
    <d v="2021-12-01T00:00:00"/>
    <n v="12"/>
    <s v="Dec"/>
    <n v="2021"/>
  </r>
  <r>
    <s v="Shoping Mall"/>
    <x v="9"/>
    <x v="1"/>
    <s v="Medium"/>
    <n v="48.800000000000004"/>
    <n v="8999.4"/>
    <n v="14999"/>
    <n v="731951.20000000007"/>
    <n v="73195.12000000001"/>
    <n v="658756.08000000007"/>
    <n v="513829.7424000001"/>
    <n v="144926.33759999997"/>
    <d v="2021-02-01T00:00:00"/>
    <n v="2"/>
    <s v="Feb"/>
    <n v="2021"/>
  </r>
  <r>
    <s v="Shoping Mall"/>
    <x v="1"/>
    <x v="1"/>
    <s v="Medium"/>
    <n v="128.20000000000002"/>
    <n v="8999.4"/>
    <n v="14999"/>
    <n v="1922871.8000000003"/>
    <n v="192287.18000000005"/>
    <n v="1730584.62"/>
    <n v="1349856.0036000002"/>
    <n v="380728.61639999994"/>
    <d v="2021-06-01T00:00:00"/>
    <n v="6"/>
    <s v="Jun"/>
    <n v="2021"/>
  </r>
  <r>
    <s v="Shoping Mall"/>
    <x v="12"/>
    <x v="2"/>
    <s v="Medium"/>
    <n v="25.700000000000003"/>
    <n v="11999.4"/>
    <n v="19999"/>
    <n v="513974.30000000005"/>
    <n v="51397.430000000008"/>
    <n v="462576.87000000005"/>
    <n v="360809.95860000007"/>
    <n v="101766.91139999998"/>
    <d v="2021-05-01T00:00:00"/>
    <n v="5"/>
    <s v="May"/>
    <n v="2021"/>
  </r>
  <r>
    <s v="Shoping Mall"/>
    <x v="0"/>
    <x v="5"/>
    <s v="Medium"/>
    <n v="128.20000000000002"/>
    <n v="11999.4"/>
    <n v="19999"/>
    <n v="2563871.8000000003"/>
    <n v="256387.18000000005"/>
    <n v="2307484.62"/>
    <n v="1799838.0036000002"/>
    <n v="507646.61639999994"/>
    <d v="2021-06-01T00:00:00"/>
    <n v="6"/>
    <s v="Jun"/>
    <n v="2021"/>
  </r>
  <r>
    <s v="Enterprise"/>
    <x v="1"/>
    <x v="0"/>
    <s v="Medium"/>
    <n v="154"/>
    <n v="5579.4"/>
    <n v="9299"/>
    <n v="1432046"/>
    <n v="143204.6"/>
    <n v="1288841.3999999999"/>
    <n v="1005296.292"/>
    <n v="283545.10799999989"/>
    <d v="2021-08-01T00:00:00"/>
    <n v="8"/>
    <s v="Aug"/>
    <n v="2021"/>
  </r>
  <r>
    <s v="Midmarket"/>
    <x v="2"/>
    <x v="0"/>
    <s v="Medium"/>
    <n v="49"/>
    <n v="5579.4"/>
    <n v="9299"/>
    <n v="455651"/>
    <n v="45565.100000000006"/>
    <n v="410085.9"/>
    <n v="266555.83500000002"/>
    <n v="143530.065"/>
    <d v="2021-11-01T00:00:00"/>
    <n v="11"/>
    <s v="Nov"/>
    <n v="2021"/>
  </r>
  <r>
    <s v="Shoping Mall"/>
    <x v="3"/>
    <x v="0"/>
    <s v="Medium"/>
    <n v="136.20000000000002"/>
    <n v="5579.4"/>
    <n v="9299"/>
    <n v="1266523.8"/>
    <n v="126652.38"/>
    <n v="1139871.42"/>
    <n v="889099.70759999997"/>
    <n v="250771.71239999996"/>
    <d v="2021-12-01T00:00:00"/>
    <n v="12"/>
    <s v="Dec"/>
    <n v="2021"/>
  </r>
  <r>
    <s v="Midmarket"/>
    <x v="11"/>
    <x v="1"/>
    <s v="Medium"/>
    <n v="250.10000000000002"/>
    <n v="8999.4"/>
    <n v="14999"/>
    <n v="3751249.9000000004"/>
    <n v="375124.99000000005"/>
    <n v="3376124.91"/>
    <n v="2194481.1915000002"/>
    <n v="1181643.7185"/>
    <d v="2021-03-01T00:00:00"/>
    <n v="3"/>
    <s v="Mar"/>
    <n v="2021"/>
  </r>
  <r>
    <s v="Shoping Mall"/>
    <x v="5"/>
    <x v="1"/>
    <s v="Medium"/>
    <n v="70.8"/>
    <n v="8999.4"/>
    <n v="14999"/>
    <n v="1061929.2"/>
    <n v="106192.92"/>
    <n v="955736.27999999991"/>
    <n v="745474.29839999997"/>
    <n v="210261.98159999994"/>
    <d v="2021-06-01T00:00:00"/>
    <n v="6"/>
    <s v="Jun"/>
    <n v="2021"/>
  </r>
  <r>
    <s v="Shoping Mall"/>
    <x v="6"/>
    <x v="1"/>
    <s v="Medium"/>
    <n v="64.5"/>
    <n v="8999.4"/>
    <n v="14999"/>
    <n v="967435.5"/>
    <n v="96743.55"/>
    <n v="870691.95"/>
    <n v="679139.72100000002"/>
    <n v="191552.22899999993"/>
    <d v="2021-07-01T00:00:00"/>
    <n v="7"/>
    <s v="Jul"/>
    <n v="2021"/>
  </r>
  <r>
    <s v="Small Business"/>
    <x v="13"/>
    <x v="1"/>
    <s v="Medium"/>
    <n v="156.20000000000002"/>
    <n v="8999.4"/>
    <n v="14999"/>
    <n v="2342843.8000000003"/>
    <n v="234284.38000000003"/>
    <n v="2108559.4200000004"/>
    <n v="1518162.7824000001"/>
    <n v="590396.63760000025"/>
    <d v="2021-08-01T00:00:00"/>
    <n v="8"/>
    <s v="Aug"/>
    <n v="2021"/>
  </r>
  <r>
    <s v="Small Business"/>
    <x v="7"/>
    <x v="1"/>
    <s v="Medium"/>
    <n v="128.30000000000001"/>
    <n v="8999.4"/>
    <n v="14999"/>
    <n v="1924371.7000000002"/>
    <n v="192437.17000000004"/>
    <n v="1731934.5300000003"/>
    <n v="1246992.8616000002"/>
    <n v="484941.66840000008"/>
    <d v="2020-09-01T00:00:00"/>
    <n v="9"/>
    <s v="Sep"/>
    <n v="2020"/>
  </r>
  <r>
    <s v="Midmarket"/>
    <x v="4"/>
    <x v="1"/>
    <s v="Medium"/>
    <n v="71.100000000000009"/>
    <n v="8999.4"/>
    <n v="14999"/>
    <n v="1066428.9000000001"/>
    <n v="106642.89000000001"/>
    <n v="959786.01000000013"/>
    <n v="623860.90650000016"/>
    <n v="335925.10349999997"/>
    <d v="2021-12-01T00:00:00"/>
    <n v="12"/>
    <s v="Dec"/>
    <n v="2021"/>
  </r>
  <r>
    <s v="Enterprise"/>
    <x v="8"/>
    <x v="2"/>
    <s v="Medium"/>
    <n v="111.4"/>
    <n v="11999.4"/>
    <n v="19999"/>
    <n v="2227888.6"/>
    <n v="222788.86000000002"/>
    <n v="2005099.74"/>
    <n v="1563977.7972000001"/>
    <n v="441121.94279999984"/>
    <d v="2021-03-01T00:00:00"/>
    <n v="3"/>
    <s v="Mar"/>
    <n v="2021"/>
  </r>
  <r>
    <s v="Shoping Mall"/>
    <x v="9"/>
    <x v="2"/>
    <s v="Medium"/>
    <n v="125.9"/>
    <n v="11999.4"/>
    <n v="19999"/>
    <n v="2517874.1"/>
    <n v="251787.41000000003"/>
    <n v="2266086.69"/>
    <n v="1767547.6181999999"/>
    <n v="498539.07180000003"/>
    <d v="2021-04-01T00:00:00"/>
    <n v="4"/>
    <s v="Apr"/>
    <n v="2021"/>
  </r>
  <r>
    <s v="Shoping Mall"/>
    <x v="10"/>
    <x v="2"/>
    <s v="Medium"/>
    <n v="109.5"/>
    <n v="11999.4"/>
    <n v="19999"/>
    <n v="2189890.5"/>
    <n v="218989.05000000002"/>
    <n v="1970901.45"/>
    <n v="1537303.1310000001"/>
    <n v="433598.3189999999"/>
    <d v="2021-05-01T00:00:00"/>
    <n v="5"/>
    <s v="May"/>
    <n v="2021"/>
  </r>
  <r>
    <s v="Shoping Mall"/>
    <x v="2"/>
    <x v="2"/>
    <s v="Medium"/>
    <n v="136.6"/>
    <n v="11999.4"/>
    <n v="19999"/>
    <n v="2731863.4"/>
    <n v="273186.34000000003"/>
    <n v="2458677.06"/>
    <n v="1917768.1068000002"/>
    <n v="540908.95319999987"/>
    <d v="2021-06-01T00:00:00"/>
    <n v="6"/>
    <s v="Jun"/>
    <n v="2021"/>
  </r>
  <r>
    <s v="Small Business"/>
    <x v="11"/>
    <x v="2"/>
    <s v="Medium"/>
    <n v="246"/>
    <n v="11999.4"/>
    <n v="19999"/>
    <n v="4919754"/>
    <n v="491975.4"/>
    <n v="4427778.5999999996"/>
    <n v="3188000.5919999997"/>
    <n v="1239778.0079999999"/>
    <d v="2021-06-01T00:00:00"/>
    <n v="6"/>
    <s v="Jun"/>
    <n v="2021"/>
  </r>
  <r>
    <s v="Shoping Mall"/>
    <x v="9"/>
    <x v="2"/>
    <s v="Medium"/>
    <n v="67.8"/>
    <n v="11999.4"/>
    <n v="19999"/>
    <n v="1355932.2"/>
    <n v="135593.22"/>
    <n v="1220338.98"/>
    <n v="951864.4044"/>
    <n v="268474.57559999998"/>
    <d v="2021-08-01T00:00:00"/>
    <n v="8"/>
    <s v="Aug"/>
    <n v="2021"/>
  </r>
  <r>
    <s v="Shoping Mall"/>
    <x v="1"/>
    <x v="2"/>
    <s v="Medium"/>
    <n v="159.80000000000001"/>
    <n v="11999.4"/>
    <n v="19999"/>
    <n v="3195840.2"/>
    <n v="319584.02"/>
    <n v="2876256.18"/>
    <n v="2243479.8204000001"/>
    <n v="632776.35960000008"/>
    <d v="2021-08-01T00:00:00"/>
    <n v="8"/>
    <s v="Aug"/>
    <n v="2021"/>
  </r>
  <r>
    <s v="Shoping Mall"/>
    <x v="12"/>
    <x v="2"/>
    <s v="Medium"/>
    <n v="240.9"/>
    <n v="11999.4"/>
    <n v="19999"/>
    <n v="4817759.1000000006"/>
    <n v="481775.91000000009"/>
    <n v="4335983.1900000004"/>
    <n v="3382066.8882000004"/>
    <n v="953916.30180000002"/>
    <d v="2020-09-01T00:00:00"/>
    <n v="9"/>
    <s v="Sep"/>
    <n v="2020"/>
  </r>
  <r>
    <s v="Shoping Mall"/>
    <x v="0"/>
    <x v="2"/>
    <s v="Medium"/>
    <n v="193.4"/>
    <n v="11999.4"/>
    <n v="19999"/>
    <n v="3867806.6"/>
    <n v="386780.66000000003"/>
    <n v="3481025.94"/>
    <n v="2715200.2332000001"/>
    <n v="765825.70679999981"/>
    <d v="2021-09-01T00:00:00"/>
    <n v="9"/>
    <s v="Sep"/>
    <n v="2021"/>
  </r>
  <r>
    <s v="Shoping Mall"/>
    <x v="1"/>
    <x v="2"/>
    <s v="Medium"/>
    <n v="299.3"/>
    <n v="11999.4"/>
    <n v="19999"/>
    <n v="5985700.7000000002"/>
    <n v="598570.07000000007"/>
    <n v="5387130.6299999999"/>
    <n v="4201961.8914000001"/>
    <n v="1185168.7385999998"/>
    <d v="2021-09-01T00:00:00"/>
    <n v="9"/>
    <s v="Sep"/>
    <n v="2021"/>
  </r>
  <r>
    <s v="Shoping Mall"/>
    <x v="2"/>
    <x v="2"/>
    <s v="Medium"/>
    <n v="214.60000000000002"/>
    <n v="11999.4"/>
    <n v="19999"/>
    <n v="4291785.4000000004"/>
    <n v="429178.54000000004"/>
    <n v="3862606.8600000003"/>
    <n v="3012833.3508000006"/>
    <n v="849773.50919999974"/>
    <d v="2020-11-01T00:00:00"/>
    <n v="11"/>
    <s v="Nov"/>
    <n v="2020"/>
  </r>
  <r>
    <s v="Shoping Mall"/>
    <x v="3"/>
    <x v="2"/>
    <s v="Medium"/>
    <n v="194.60000000000002"/>
    <n v="11999.4"/>
    <n v="19999"/>
    <n v="3891805.4000000004"/>
    <n v="389180.54000000004"/>
    <n v="3502624.8600000003"/>
    <n v="2732047.3908000002"/>
    <n v="770577.46920000017"/>
    <d v="2020-12-01T00:00:00"/>
    <n v="12"/>
    <s v="Dec"/>
    <n v="2020"/>
  </r>
  <r>
    <s v="Shoping Mall"/>
    <x v="11"/>
    <x v="2"/>
    <s v="Medium"/>
    <n v="136.20000000000002"/>
    <n v="11999.4"/>
    <n v="19999"/>
    <n v="2723863.8000000003"/>
    <n v="272386.38000000006"/>
    <n v="2451477.4200000004"/>
    <n v="1912152.3876000005"/>
    <n v="539325.03239999991"/>
    <d v="2021-12-01T00:00:00"/>
    <n v="12"/>
    <s v="Dec"/>
    <n v="2021"/>
  </r>
  <r>
    <s v="Channel Partners"/>
    <x v="5"/>
    <x v="3"/>
    <s v="Medium"/>
    <n v="59.800000000000004"/>
    <n v="19794"/>
    <n v="32990"/>
    <n v="1972802.0000000002"/>
    <n v="197280.20000000004"/>
    <n v="1775521.8000000003"/>
    <n v="1065313.08"/>
    <n v="710208.7200000002"/>
    <d v="2021-03-01T00:00:00"/>
    <n v="3"/>
    <s v="Mar"/>
    <n v="2021"/>
  </r>
  <r>
    <s v="Shoping Mall"/>
    <x v="6"/>
    <x v="3"/>
    <s v="Medium"/>
    <n v="290.7"/>
    <n v="19794"/>
    <n v="32990"/>
    <n v="9590193"/>
    <n v="959019.3"/>
    <n v="8631173.6999999993"/>
    <n v="6732315.4859999996"/>
    <n v="1898858.2139999997"/>
    <d v="2021-06-01T00:00:00"/>
    <n v="6"/>
    <s v="Jun"/>
    <n v="2021"/>
  </r>
  <r>
    <s v="Shoping Mall"/>
    <x v="13"/>
    <x v="3"/>
    <s v="Medium"/>
    <n v="233.8"/>
    <n v="19794"/>
    <n v="32990"/>
    <n v="7713062"/>
    <n v="771306.20000000007"/>
    <n v="6941755.7999999998"/>
    <n v="5414569.5240000002"/>
    <n v="1527186.2759999996"/>
    <d v="2021-06-01T00:00:00"/>
    <n v="6"/>
    <s v="Jun"/>
    <n v="2021"/>
  </r>
  <r>
    <s v="Small Business"/>
    <x v="7"/>
    <x v="3"/>
    <s v="Medium"/>
    <n v="38.6"/>
    <n v="19794"/>
    <n v="32990"/>
    <n v="1273414"/>
    <n v="127341.40000000001"/>
    <n v="1146072.6000000001"/>
    <n v="825172.272"/>
    <n v="320900.3280000001"/>
    <d v="2020-11-01T00:00:00"/>
    <n v="11"/>
    <s v="Nov"/>
    <n v="2020"/>
  </r>
  <r>
    <s v="Small Business"/>
    <x v="4"/>
    <x v="3"/>
    <s v="Medium"/>
    <n v="63.5"/>
    <n v="19794"/>
    <n v="32990"/>
    <n v="2094865"/>
    <n v="209486.5"/>
    <n v="1885378.5"/>
    <n v="1357472.52"/>
    <n v="527905.98"/>
    <d v="2021-12-01T00:00:00"/>
    <n v="12"/>
    <s v="Dec"/>
    <n v="2021"/>
  </r>
  <r>
    <s v="Shoping Mall"/>
    <x v="8"/>
    <x v="4"/>
    <s v="Medium"/>
    <n v="57.45"/>
    <n v="13938"/>
    <n v="23230"/>
    <n v="1334563.5"/>
    <n v="133456.35"/>
    <n v="1201107.1499999999"/>
    <n v="936863.57699999993"/>
    <n v="264243.57299999997"/>
    <d v="2021-04-01T00:00:00"/>
    <n v="4"/>
    <s v="Apr"/>
    <n v="2021"/>
  </r>
  <r>
    <s v="Shoping Mall"/>
    <x v="9"/>
    <x v="4"/>
    <s v="Medium"/>
    <n v="233.8"/>
    <n v="13938"/>
    <n v="23230"/>
    <n v="5431174"/>
    <n v="543117.4"/>
    <n v="4888056.5999999996"/>
    <n v="3812684.148"/>
    <n v="1075372.4519999996"/>
    <d v="2021-06-01T00:00:00"/>
    <n v="6"/>
    <s v="Jun"/>
    <n v="2021"/>
  </r>
  <r>
    <s v="Shoping Mall"/>
    <x v="10"/>
    <x v="4"/>
    <s v="Medium"/>
    <n v="38.1"/>
    <n v="13938"/>
    <n v="23230"/>
    <n v="885063"/>
    <n v="88506.3"/>
    <n v="796556.7"/>
    <n v="621314.22600000002"/>
    <n v="175242.47399999993"/>
    <d v="2021-08-01T00:00:00"/>
    <n v="8"/>
    <s v="Aug"/>
    <n v="2021"/>
  </r>
  <r>
    <s v="Shoping Mall"/>
    <x v="2"/>
    <x v="4"/>
    <s v="Medium"/>
    <n v="42.2"/>
    <n v="13938"/>
    <n v="23230"/>
    <n v="980306.00000000012"/>
    <n v="98030.60000000002"/>
    <n v="882275.40000000014"/>
    <n v="688174.81200000015"/>
    <n v="194100.58799999999"/>
    <d v="2021-08-01T00:00:00"/>
    <n v="8"/>
    <s v="Aug"/>
    <n v="2021"/>
  </r>
  <r>
    <s v="Small Business"/>
    <x v="11"/>
    <x v="4"/>
    <s v="Medium"/>
    <n v="213.4"/>
    <n v="13938"/>
    <n v="23230"/>
    <n v="4957282"/>
    <n v="495728.2"/>
    <n v="4461553.8"/>
    <n v="3212318.7359999996"/>
    <n v="1249235.0640000002"/>
    <d v="2021-09-01T00:00:00"/>
    <n v="9"/>
    <s v="Sep"/>
    <n v="2021"/>
  </r>
  <r>
    <s v="Small Business"/>
    <x v="9"/>
    <x v="4"/>
    <s v="Medium"/>
    <n v="80.800000000000011"/>
    <n v="13938"/>
    <n v="23230"/>
    <n v="1876984.0000000002"/>
    <n v="187698.40000000002"/>
    <n v="1689285.6"/>
    <n v="1216285.632"/>
    <n v="472999.96800000011"/>
    <d v="2020-12-01T00:00:00"/>
    <n v="12"/>
    <s v="Dec"/>
    <n v="2020"/>
  </r>
  <r>
    <s v="Shoping Mall"/>
    <x v="1"/>
    <x v="5"/>
    <s v="Medium"/>
    <n v="70.8"/>
    <n v="11999.4"/>
    <n v="19999"/>
    <n v="1415929.2"/>
    <n v="141592.92000000001"/>
    <n v="1274336.28"/>
    <n v="993982.29840000009"/>
    <n v="280353.98159999994"/>
    <d v="2021-06-01T00:00:00"/>
    <n v="6"/>
    <s v="Jun"/>
    <n v="2021"/>
  </r>
  <r>
    <s v="Shoping Mall"/>
    <x v="12"/>
    <x v="5"/>
    <s v="Medium"/>
    <n v="290.7"/>
    <n v="11999.4"/>
    <n v="19999"/>
    <n v="5813709.2999999998"/>
    <n v="581370.93000000005"/>
    <n v="5232338.37"/>
    <n v="4081223.9286000002"/>
    <n v="1151114.4413999999"/>
    <d v="2021-06-01T00:00:00"/>
    <n v="6"/>
    <s v="Jun"/>
    <n v="2021"/>
  </r>
  <r>
    <s v="Shoping Mall"/>
    <x v="0"/>
    <x v="5"/>
    <s v="Medium"/>
    <n v="136.6"/>
    <n v="11999.4"/>
    <n v="19999"/>
    <n v="2731863.4"/>
    <n v="273186.34000000003"/>
    <n v="2458677.06"/>
    <n v="1917768.1068000002"/>
    <n v="540908.95319999987"/>
    <d v="2021-06-01T00:00:00"/>
    <n v="6"/>
    <s v="Jun"/>
    <n v="2021"/>
  </r>
  <r>
    <s v="Small Business"/>
    <x v="1"/>
    <x v="5"/>
    <s v="Medium"/>
    <n v="246"/>
    <n v="11999.4"/>
    <n v="19999"/>
    <n v="4919754"/>
    <n v="491975.4"/>
    <n v="4427778.5999999996"/>
    <n v="3188000.5919999997"/>
    <n v="1239778.0079999999"/>
    <d v="2021-06-01T00:00:00"/>
    <n v="6"/>
    <s v="Jun"/>
    <n v="2021"/>
  </r>
  <r>
    <s v="Shoping Mall"/>
    <x v="2"/>
    <x v="5"/>
    <s v="Medium"/>
    <n v="152"/>
    <n v="11999.4"/>
    <n v="19999"/>
    <n v="3039848"/>
    <n v="303984.8"/>
    <n v="2735863.2"/>
    <n v="2133973.2960000001"/>
    <n v="601889.9040000001"/>
    <d v="2021-11-01T00:00:00"/>
    <n v="11"/>
    <s v="Nov"/>
    <n v="2021"/>
  </r>
  <r>
    <s v="Midmarket"/>
    <x v="3"/>
    <x v="5"/>
    <s v="Medium"/>
    <n v="71.100000000000009"/>
    <n v="11999.4"/>
    <n v="19999"/>
    <n v="1421928.9000000001"/>
    <n v="142192.89000000001"/>
    <n v="1279736.0100000002"/>
    <n v="831828.40650000016"/>
    <n v="447907.60350000008"/>
    <d v="2021-12-01T00:00:00"/>
    <n v="12"/>
    <s v="Dec"/>
    <n v="2021"/>
  </r>
  <r>
    <s v="Channel Partners"/>
    <x v="11"/>
    <x v="5"/>
    <s v="Medium"/>
    <n v="137.5"/>
    <n v="11999.4"/>
    <n v="19999"/>
    <n v="2749862.5"/>
    <n v="274986.25"/>
    <n v="2474876.25"/>
    <n v="1484925.75"/>
    <n v="989950.5"/>
    <d v="2020-12-01T00:00:00"/>
    <n v="12"/>
    <s v="Dec"/>
    <n v="2020"/>
  </r>
  <r>
    <s v="Small Business"/>
    <x v="5"/>
    <x v="5"/>
    <s v="Medium"/>
    <n v="63.5"/>
    <n v="11999.4"/>
    <n v="19999"/>
    <n v="1269936.5"/>
    <n v="126993.65000000001"/>
    <n v="1142942.8500000001"/>
    <n v="822918.85200000007"/>
    <n v="320023.99800000002"/>
    <d v="2021-12-01T00:00:00"/>
    <n v="12"/>
    <s v="Dec"/>
    <n v="2021"/>
  </r>
  <r>
    <s v="Shoping Mall"/>
    <x v="6"/>
    <x v="4"/>
    <s v="Medium"/>
    <n v="43.650000000000006"/>
    <n v="13938"/>
    <n v="23230"/>
    <n v="1013989.5000000001"/>
    <n v="101398.95000000001"/>
    <n v="912590.55"/>
    <n v="711820.62900000007"/>
    <n v="200769.92099999997"/>
    <d v="2021-07-01T00:00:00"/>
    <n v="7"/>
    <s v="Jul"/>
    <n v="2021"/>
  </r>
  <r>
    <s v="Small Business"/>
    <x v="13"/>
    <x v="0"/>
    <s v="Medium"/>
    <n v="109.4"/>
    <n v="5579.4"/>
    <n v="9299"/>
    <n v="1017310.6000000001"/>
    <n v="101731.06000000001"/>
    <n v="915579.54"/>
    <n v="659217.26879999996"/>
    <n v="256362.27120000008"/>
    <d v="2021-06-01T00:00:00"/>
    <n v="6"/>
    <s v="Jun"/>
    <n v="2021"/>
  </r>
  <r>
    <s v="Channel Partners"/>
    <x v="7"/>
    <x v="0"/>
    <s v="Medium"/>
    <n v="36.700000000000003"/>
    <n v="5579.4"/>
    <n v="9299"/>
    <n v="341273.30000000005"/>
    <n v="34127.330000000009"/>
    <n v="307145.97000000003"/>
    <n v="184287.58200000002"/>
    <n v="122858.38800000001"/>
    <d v="2020-10-01T00:00:00"/>
    <n v="10"/>
    <s v="Oct"/>
    <n v="2020"/>
  </r>
  <r>
    <s v="Small Business"/>
    <x v="4"/>
    <x v="1"/>
    <s v="Medium"/>
    <n v="380.25"/>
    <n v="8999.4"/>
    <n v="14999"/>
    <n v="5703369.75"/>
    <n v="570336.97499999998"/>
    <n v="5133032.7750000004"/>
    <n v="3695783.5980000002"/>
    <n v="1437249.1770000001"/>
    <d v="2021-04-01T00:00:00"/>
    <n v="4"/>
    <s v="Apr"/>
    <n v="2021"/>
  </r>
  <r>
    <s v="Shoping Mall"/>
    <x v="8"/>
    <x v="1"/>
    <s v="Medium"/>
    <n v="166.60000000000002"/>
    <n v="8999.4"/>
    <n v="14999"/>
    <n v="2498833.4000000004"/>
    <n v="249883.34000000005"/>
    <n v="2248950.0600000005"/>
    <n v="1754181.0468000004"/>
    <n v="494769.01320000016"/>
    <d v="2021-05-01T00:00:00"/>
    <n v="5"/>
    <s v="May"/>
    <n v="2021"/>
  </r>
  <r>
    <s v="Small Business"/>
    <x v="9"/>
    <x v="1"/>
    <s v="Medium"/>
    <n v="32.200000000000003"/>
    <n v="8999.4"/>
    <n v="14999"/>
    <n v="482967.80000000005"/>
    <n v="48296.780000000006"/>
    <n v="434671.02"/>
    <n v="312963.13439999998"/>
    <n v="121707.88560000004"/>
    <d v="2020-09-01T00:00:00"/>
    <n v="9"/>
    <s v="Sep"/>
    <n v="2020"/>
  </r>
  <r>
    <s v="Channel Partners"/>
    <x v="10"/>
    <x v="1"/>
    <s v="Medium"/>
    <n v="232.10000000000002"/>
    <n v="8999.4"/>
    <n v="14999"/>
    <n v="3481267.9000000004"/>
    <n v="348126.79000000004"/>
    <n v="3133141.1100000003"/>
    <n v="1879884.6660000002"/>
    <n v="1253256.4440000001"/>
    <d v="2021-11-01T00:00:00"/>
    <n v="11"/>
    <s v="Nov"/>
    <n v="2021"/>
  </r>
  <r>
    <s v="Enterprise"/>
    <x v="2"/>
    <x v="1"/>
    <s v="Medium"/>
    <n v="185.70000000000002"/>
    <n v="8999.4"/>
    <n v="14999"/>
    <n v="2785314.3000000003"/>
    <n v="278531.43000000005"/>
    <n v="2506782.87"/>
    <n v="1955290.6386000002"/>
    <n v="551492.23139999993"/>
    <d v="2020-11-01T00:00:00"/>
    <n v="11"/>
    <s v="Nov"/>
    <n v="2020"/>
  </r>
  <r>
    <s v="Shoping Mall"/>
    <x v="11"/>
    <x v="1"/>
    <s v="Medium"/>
    <n v="161.10000000000002"/>
    <n v="8999.4"/>
    <n v="14999"/>
    <n v="2416338.9000000004"/>
    <n v="241633.89000000004"/>
    <n v="2174705.0100000002"/>
    <n v="1696269.9078000002"/>
    <n v="478435.10220000008"/>
    <d v="2020-12-01T00:00:00"/>
    <n v="12"/>
    <s v="Dec"/>
    <n v="2020"/>
  </r>
  <r>
    <s v="Enterprise"/>
    <x v="9"/>
    <x v="1"/>
    <s v="Medium"/>
    <n v="279.7"/>
    <n v="8999.4"/>
    <n v="14999"/>
    <n v="4195220.3"/>
    <n v="419522.03"/>
    <n v="3775698.2699999996"/>
    <n v="2945044.6505999998"/>
    <n v="830653.61939999973"/>
    <d v="2021-12-01T00:00:00"/>
    <n v="12"/>
    <s v="Dec"/>
    <n v="2021"/>
  </r>
  <r>
    <s v="Small Business"/>
    <x v="1"/>
    <x v="1"/>
    <s v="Medium"/>
    <n v="33.4"/>
    <n v="8999.4"/>
    <n v="14999"/>
    <n v="500966.6"/>
    <n v="50096.66"/>
    <n v="450869.93999999994"/>
    <n v="324626.35679999995"/>
    <n v="126243.58319999999"/>
    <d v="2020-12-01T00:00:00"/>
    <n v="12"/>
    <s v="Dec"/>
    <n v="2020"/>
  </r>
  <r>
    <s v="Small Business"/>
    <x v="12"/>
    <x v="2"/>
    <s v="Medium"/>
    <n v="256.5"/>
    <n v="11999.4"/>
    <n v="19999"/>
    <n v="5129743.5"/>
    <n v="512974.35000000003"/>
    <n v="4616769.1500000004"/>
    <n v="3324073.7880000002"/>
    <n v="1292695.3620000002"/>
    <d v="2021-01-01T00:00:00"/>
    <n v="1"/>
    <s v="Jan"/>
    <n v="2021"/>
  </r>
  <r>
    <s v="Shoping Mall"/>
    <x v="0"/>
    <x v="2"/>
    <s v="Medium"/>
    <n v="241.70000000000002"/>
    <n v="11999.4"/>
    <n v="19999"/>
    <n v="4833758.3000000007"/>
    <n v="483375.83000000007"/>
    <n v="4350382.4700000007"/>
    <n v="3393298.3266000007"/>
    <n v="957084.14339999994"/>
    <d v="2021-01-01T00:00:00"/>
    <n v="1"/>
    <s v="Jan"/>
    <n v="2021"/>
  </r>
  <r>
    <s v="Midmarket"/>
    <x v="1"/>
    <x v="2"/>
    <s v="Medium"/>
    <n v="367.5"/>
    <n v="11999.4"/>
    <n v="19999"/>
    <n v="7349632.5"/>
    <n v="734963.25"/>
    <n v="6614669.25"/>
    <n v="4299535.0125000002"/>
    <n v="2315134.2374999998"/>
    <d v="2021-04-01T00:00:00"/>
    <n v="4"/>
    <s v="Apr"/>
    <n v="2021"/>
  </r>
  <r>
    <s v="Small Business"/>
    <x v="2"/>
    <x v="2"/>
    <s v="Medium"/>
    <n v="109.4"/>
    <n v="11999.4"/>
    <n v="19999"/>
    <n v="2187890.6"/>
    <n v="218789.06000000003"/>
    <n v="1969101.54"/>
    <n v="1417753.1088"/>
    <n v="551348.43119999999"/>
    <d v="2021-06-01T00:00:00"/>
    <n v="6"/>
    <s v="Jun"/>
    <n v="2021"/>
  </r>
  <r>
    <s v="Midmarket"/>
    <x v="3"/>
    <x v="2"/>
    <s v="Medium"/>
    <n v="122.7"/>
    <n v="11999.4"/>
    <n v="19999"/>
    <n v="2453877.3000000003"/>
    <n v="245387.73000000004"/>
    <n v="2208489.5700000003"/>
    <n v="1435518.2205000003"/>
    <n v="772971.34950000001"/>
    <d v="2021-10-01T00:00:00"/>
    <n v="10"/>
    <s v="Oct"/>
    <n v="2021"/>
  </r>
  <r>
    <s v="Channel Partners"/>
    <x v="11"/>
    <x v="2"/>
    <s v="Medium"/>
    <n v="36.700000000000003"/>
    <n v="11999.4"/>
    <n v="19999"/>
    <n v="733963.3"/>
    <n v="73396.33"/>
    <n v="660566.97000000009"/>
    <n v="396340.18200000003"/>
    <n v="264226.78800000006"/>
    <d v="2020-10-01T00:00:00"/>
    <n v="10"/>
    <s v="Oct"/>
    <n v="2020"/>
  </r>
  <r>
    <s v="Small Business"/>
    <x v="5"/>
    <x v="2"/>
    <s v="Medium"/>
    <n v="132.4"/>
    <n v="11999.4"/>
    <n v="19999"/>
    <n v="2647867.6"/>
    <n v="264786.76"/>
    <n v="2383080.84"/>
    <n v="1715818.2047999997"/>
    <n v="667262.63520000014"/>
    <d v="2021-11-01T00:00:00"/>
    <n v="11"/>
    <s v="Nov"/>
    <n v="2021"/>
  </r>
  <r>
    <s v="Channel Partners"/>
    <x v="6"/>
    <x v="2"/>
    <s v="Medium"/>
    <n v="177.5"/>
    <n v="11999.4"/>
    <n v="19999"/>
    <n v="3549822.5"/>
    <n v="354982.25"/>
    <n v="3194840.25"/>
    <n v="1916904.15"/>
    <n v="1277936.1000000001"/>
    <d v="2020-11-01T00:00:00"/>
    <n v="11"/>
    <s v="Nov"/>
    <n v="2020"/>
  </r>
  <r>
    <s v="Enterprise"/>
    <x v="13"/>
    <x v="2"/>
    <s v="Medium"/>
    <n v="279.7"/>
    <n v="11999.4"/>
    <n v="19999"/>
    <n v="5593720.2999999998"/>
    <n v="559372.03"/>
    <n v="5034348.2699999996"/>
    <n v="3926791.6505999998"/>
    <n v="1107556.6193999997"/>
    <d v="2021-12-01T00:00:00"/>
    <n v="12"/>
    <s v="Dec"/>
    <n v="2021"/>
  </r>
  <r>
    <s v="Midmarket"/>
    <x v="7"/>
    <x v="3"/>
    <s v="Medium"/>
    <n v="24.5"/>
    <n v="19794"/>
    <n v="32990"/>
    <n v="808255"/>
    <n v="80825.5"/>
    <n v="727429.5"/>
    <n v="472829.17499999999"/>
    <n v="254600.32500000001"/>
    <d v="2021-05-01T00:00:00"/>
    <n v="5"/>
    <s v="May"/>
    <n v="2021"/>
  </r>
  <r>
    <s v="Small Business"/>
    <x v="4"/>
    <x v="3"/>
    <s v="Medium"/>
    <n v="379.35"/>
    <n v="19794"/>
    <n v="32990"/>
    <n v="12514756.5"/>
    <n v="1251475.6500000001"/>
    <n v="11263280.85"/>
    <n v="8109562.2119999994"/>
    <n v="3153718.6380000003"/>
    <d v="2021-07-01T00:00:00"/>
    <n v="7"/>
    <s v="Jul"/>
    <n v="2021"/>
  </r>
  <r>
    <s v="Shoping Mall"/>
    <x v="8"/>
    <x v="3"/>
    <s v="Medium"/>
    <n v="130.70000000000002"/>
    <n v="19794"/>
    <n v="32990"/>
    <n v="4311793.0000000009"/>
    <n v="431179.3000000001"/>
    <n v="3880613.7000000007"/>
    <n v="3026878.6860000007"/>
    <n v="853735.01399999997"/>
    <d v="2021-07-01T00:00:00"/>
    <n v="7"/>
    <s v="Jul"/>
    <n v="2021"/>
  </r>
  <r>
    <s v="Enterprise"/>
    <x v="9"/>
    <x v="3"/>
    <s v="Medium"/>
    <n v="56.7"/>
    <n v="19794"/>
    <n v="32990"/>
    <n v="1870533"/>
    <n v="187053.30000000002"/>
    <n v="1683479.7"/>
    <n v="1313114.166"/>
    <n v="370365.53399999999"/>
    <d v="2021-09-01T00:00:00"/>
    <n v="9"/>
    <s v="Sep"/>
    <n v="2021"/>
  </r>
  <r>
    <s v="Enterprise"/>
    <x v="10"/>
    <x v="3"/>
    <s v="Medium"/>
    <n v="211"/>
    <n v="19794"/>
    <n v="32990"/>
    <n v="6960890"/>
    <n v="696089"/>
    <n v="6264801"/>
    <n v="4886544.78"/>
    <n v="1378256.2199999997"/>
    <d v="2021-09-01T00:00:00"/>
    <n v="9"/>
    <s v="Sep"/>
    <n v="2021"/>
  </r>
  <r>
    <s v="Shoping Mall"/>
    <x v="2"/>
    <x v="3"/>
    <s v="Medium"/>
    <n v="126.9"/>
    <n v="19794"/>
    <n v="32990"/>
    <n v="4186431"/>
    <n v="418643.10000000003"/>
    <n v="3767787.9"/>
    <n v="2938874.5619999999"/>
    <n v="828913.33799999999"/>
    <d v="2021-10-01T00:00:00"/>
    <n v="10"/>
    <s v="Oct"/>
    <n v="2021"/>
  </r>
  <r>
    <s v="Channel Partners"/>
    <x v="11"/>
    <x v="4"/>
    <s v="Medium"/>
    <n v="195.60000000000002"/>
    <n v="13938"/>
    <n v="23230"/>
    <n v="4543788.0000000009"/>
    <n v="454378.8000000001"/>
    <n v="4089409.2000000007"/>
    <n v="2453645.5200000005"/>
    <n v="1635763.6800000002"/>
    <d v="2021-01-01T00:00:00"/>
    <n v="1"/>
    <s v="Jan"/>
    <n v="2021"/>
  </r>
  <r>
    <s v="Small Business"/>
    <x v="9"/>
    <x v="4"/>
    <s v="Medium"/>
    <n v="265.90000000000003"/>
    <n v="13938"/>
    <n v="23230"/>
    <n v="6176857.0000000009"/>
    <n v="617685.70000000007"/>
    <n v="5559171.3000000007"/>
    <n v="4002603.3360000006"/>
    <n v="1556567.9640000002"/>
    <d v="2021-02-01T00:00:00"/>
    <n v="2"/>
    <s v="Feb"/>
    <n v="2021"/>
  </r>
  <r>
    <s v="Shoping Mall"/>
    <x v="1"/>
    <x v="4"/>
    <s v="Medium"/>
    <n v="135.15"/>
    <n v="13938"/>
    <n v="23230"/>
    <n v="3139534.5"/>
    <n v="313953.45"/>
    <n v="2825581.05"/>
    <n v="2203953.219"/>
    <n v="621627.83099999977"/>
    <d v="2021-04-01T00:00:00"/>
    <n v="4"/>
    <s v="Apr"/>
    <n v="2021"/>
  </r>
  <r>
    <s v="Channel Partners"/>
    <x v="12"/>
    <x v="4"/>
    <s v="Medium"/>
    <n v="88"/>
    <n v="13938"/>
    <n v="23230"/>
    <n v="2044240"/>
    <n v="204424"/>
    <n v="1839816"/>
    <n v="1103889.5999999999"/>
    <n v="735926.40000000014"/>
    <d v="2021-05-01T00:00:00"/>
    <n v="5"/>
    <s v="May"/>
    <n v="2021"/>
  </r>
  <r>
    <s v="Small Business"/>
    <x v="0"/>
    <x v="4"/>
    <s v="Medium"/>
    <n v="186.70000000000002"/>
    <n v="13938"/>
    <n v="23230"/>
    <n v="4337041"/>
    <n v="433704.10000000003"/>
    <n v="3903336.9"/>
    <n v="2810402.568"/>
    <n v="1092934.3319999999"/>
    <d v="2021-09-01T00:00:00"/>
    <n v="9"/>
    <s v="Sep"/>
    <n v="2021"/>
  </r>
  <r>
    <s v="Channel Partners"/>
    <x v="1"/>
    <x v="4"/>
    <s v="Medium"/>
    <n v="223.4"/>
    <n v="13938"/>
    <n v="23230"/>
    <n v="5189582"/>
    <n v="518958.2"/>
    <n v="4670623.8"/>
    <n v="2802374.28"/>
    <n v="1868249.52"/>
    <d v="2020-09-01T00:00:00"/>
    <n v="9"/>
    <s v="Sep"/>
    <n v="2020"/>
  </r>
  <r>
    <s v="Midmarket"/>
    <x v="2"/>
    <x v="4"/>
    <s v="Medium"/>
    <n v="122.7"/>
    <n v="13938"/>
    <n v="23230"/>
    <n v="2850321"/>
    <n v="285032.10000000003"/>
    <n v="2565288.9"/>
    <n v="1667437.7849999999"/>
    <n v="897851.11499999999"/>
    <d v="2021-10-01T00:00:00"/>
    <n v="10"/>
    <s v="Oct"/>
    <n v="2021"/>
  </r>
  <r>
    <s v="Enterprise"/>
    <x v="3"/>
    <x v="4"/>
    <s v="Medium"/>
    <n v="87.7"/>
    <n v="13938"/>
    <n v="23230"/>
    <n v="2037271"/>
    <n v="203727.1"/>
    <n v="1833543.9"/>
    <n v="1430164.2420000001"/>
    <n v="403379.65799999982"/>
    <d v="2021-11-01T00:00:00"/>
    <n v="11"/>
    <s v="Nov"/>
    <n v="2021"/>
  </r>
  <r>
    <s v="Shoping Mall"/>
    <x v="11"/>
    <x v="5"/>
    <s v="Medium"/>
    <n v="207.10000000000002"/>
    <n v="11999.4"/>
    <n v="19999"/>
    <n v="4141792.9000000004"/>
    <n v="414179.29000000004"/>
    <n v="3727613.6100000003"/>
    <n v="2907538.6158000003"/>
    <n v="820074.99420000007"/>
    <d v="2021-09-01T00:00:00"/>
    <n v="9"/>
    <s v="Sep"/>
    <n v="2021"/>
  </r>
  <r>
    <s v="Shoping Mall"/>
    <x v="5"/>
    <x v="5"/>
    <s v="Medium"/>
    <n v="126.9"/>
    <n v="11999.4"/>
    <n v="19999"/>
    <n v="2537873.1"/>
    <n v="253787.31000000003"/>
    <n v="2284085.79"/>
    <n v="1781586.9162000001"/>
    <n v="502498.87379999994"/>
    <d v="2021-10-01T00:00:00"/>
    <n v="10"/>
    <s v="Oct"/>
    <n v="2021"/>
  </r>
  <r>
    <s v="Midmarket"/>
    <x v="6"/>
    <x v="5"/>
    <s v="Medium"/>
    <n v="97"/>
    <n v="11999.4"/>
    <n v="19999"/>
    <n v="1939903"/>
    <n v="193990.30000000002"/>
    <n v="1745912.7"/>
    <n v="1134843.2550000001"/>
    <n v="611069.44499999983"/>
    <d v="2020-11-01T00:00:00"/>
    <n v="11"/>
    <s v="Nov"/>
    <n v="2020"/>
  </r>
  <r>
    <s v="Shoping Mall"/>
    <x v="13"/>
    <x v="5"/>
    <s v="Medium"/>
    <n v="169.4"/>
    <n v="11999.4"/>
    <n v="19999"/>
    <n v="3387830.6"/>
    <n v="338783.06000000006"/>
    <n v="3049047.54"/>
    <n v="2378257.0811999999"/>
    <n v="670790.45880000014"/>
    <d v="2021-11-01T00:00:00"/>
    <n v="11"/>
    <s v="Nov"/>
    <n v="2021"/>
  </r>
  <r>
    <s v="Shoping Mall"/>
    <x v="7"/>
    <x v="0"/>
    <s v="Medium"/>
    <n v="66.3"/>
    <n v="5579.4"/>
    <n v="9299"/>
    <n v="616523.69999999995"/>
    <n v="61652.369999999995"/>
    <n v="554871.32999999996"/>
    <n v="432799.63740000001"/>
    <n v="122071.69259999995"/>
    <d v="2021-05-01T00:00:00"/>
    <n v="5"/>
    <s v="May"/>
    <n v="2021"/>
  </r>
  <r>
    <s v="Shoping Mall"/>
    <x v="4"/>
    <x v="0"/>
    <s v="Medium"/>
    <n v="81.900000000000006"/>
    <n v="5579.4"/>
    <n v="9299"/>
    <n v="761588.10000000009"/>
    <n v="76158.810000000012"/>
    <n v="685429.29"/>
    <n v="534634.84620000003"/>
    <n v="150794.44380000001"/>
    <d v="2021-07-01T00:00:00"/>
    <n v="7"/>
    <s v="Jul"/>
    <n v="2021"/>
  </r>
  <r>
    <s v="Channel Partners"/>
    <x v="8"/>
    <x v="0"/>
    <s v="Medium"/>
    <n v="158"/>
    <n v="5579.4"/>
    <n v="9299"/>
    <n v="1469242"/>
    <n v="146924.20000000001"/>
    <n v="1322317.8"/>
    <n v="793390.68"/>
    <n v="528927.12"/>
    <d v="2021-09-01T00:00:00"/>
    <n v="9"/>
    <s v="Sep"/>
    <n v="2021"/>
  </r>
  <r>
    <s v="Shoping Mall"/>
    <x v="14"/>
    <x v="0"/>
    <s v="Medium"/>
    <n v="52.1"/>
    <n v="5579.4"/>
    <n v="9299"/>
    <n v="484477.9"/>
    <n v="48447.790000000008"/>
    <n v="436030.11"/>
    <n v="340103.48580000002"/>
    <n v="95926.624199999962"/>
    <d v="2021-12-01T00:00:00"/>
    <n v="12"/>
    <s v="Dec"/>
    <n v="2021"/>
  </r>
  <r>
    <s v="Shoping Mall"/>
    <x v="10"/>
    <x v="2"/>
    <s v="Medium"/>
    <n v="97.300000000000011"/>
    <n v="11999.4"/>
    <n v="19999"/>
    <n v="1945902.7000000002"/>
    <n v="194590.27000000002"/>
    <n v="1751312.4300000002"/>
    <n v="1366023.6954000001"/>
    <n v="385288.73460000008"/>
    <d v="2021-03-01T00:00:00"/>
    <n v="3"/>
    <s v="Mar"/>
    <n v="2021"/>
  </r>
  <r>
    <s v="Shoping Mall"/>
    <x v="2"/>
    <x v="2"/>
    <s v="Medium"/>
    <n v="103.80000000000001"/>
    <n v="11999.4"/>
    <n v="19999"/>
    <n v="2075896.2000000002"/>
    <n v="207589.62000000002"/>
    <n v="1868306.58"/>
    <n v="1457279.1324"/>
    <n v="411027.44760000007"/>
    <d v="2021-06-01T00:00:00"/>
    <n v="6"/>
    <s v="Jun"/>
    <n v="2021"/>
  </r>
  <r>
    <s v="Shoping Mall"/>
    <x v="11"/>
    <x v="2"/>
    <s v="Medium"/>
    <n v="36"/>
    <n v="11999.4"/>
    <n v="19999"/>
    <n v="719964"/>
    <n v="71996.400000000009"/>
    <n v="647967.6"/>
    <n v="505414.728"/>
    <n v="142552.87199999997"/>
    <d v="2021-10-01T00:00:00"/>
    <n v="10"/>
    <s v="Oct"/>
    <n v="2021"/>
  </r>
  <r>
    <s v="Channel Partners"/>
    <x v="9"/>
    <x v="3"/>
    <s v="Medium"/>
    <n v="196.70000000000002"/>
    <n v="19794"/>
    <n v="32990"/>
    <n v="6489133.0000000009"/>
    <n v="648913.30000000016"/>
    <n v="5840219.7000000011"/>
    <n v="3504131.8200000008"/>
    <n v="2336087.8800000004"/>
    <d v="2021-03-01T00:00:00"/>
    <n v="3"/>
    <s v="Mar"/>
    <n v="2021"/>
  </r>
  <r>
    <s v="Midmarket"/>
    <x v="1"/>
    <x v="3"/>
    <s v="Medium"/>
    <n v="262.8"/>
    <n v="19794"/>
    <n v="32990"/>
    <n v="8669772"/>
    <n v="866977.20000000007"/>
    <n v="7802794.7999999998"/>
    <n v="5071816.62"/>
    <n v="2730978.1799999997"/>
    <d v="2021-04-01T00:00:00"/>
    <n v="4"/>
    <s v="Apr"/>
    <n v="2021"/>
  </r>
  <r>
    <s v="Shoping Mall"/>
    <x v="12"/>
    <x v="4"/>
    <s v="Medium"/>
    <n v="36"/>
    <n v="13938"/>
    <n v="23230"/>
    <n v="836280"/>
    <n v="83628"/>
    <n v="752652"/>
    <n v="587068.56000000006"/>
    <n v="165583.43999999994"/>
    <d v="2021-10-01T00:00:00"/>
    <n v="10"/>
    <s v="Oct"/>
    <n v="2021"/>
  </r>
  <r>
    <s v="Shoping Mall"/>
    <x v="0"/>
    <x v="4"/>
    <s v="Medium"/>
    <n v="268.2"/>
    <n v="13938"/>
    <n v="23230"/>
    <n v="6230286"/>
    <n v="623028.6"/>
    <n v="5607257.4000000004"/>
    <n v="4373660.7720000008"/>
    <n v="1233596.6279999996"/>
    <d v="2020-11-01T00:00:00"/>
    <n v="11"/>
    <s v="Nov"/>
    <n v="2020"/>
  </r>
  <r>
    <s v="Shoping Mall"/>
    <x v="1"/>
    <x v="4"/>
    <s v="Medium"/>
    <n v="52.1"/>
    <n v="13938"/>
    <n v="23230"/>
    <n v="1210283"/>
    <n v="121028.3"/>
    <n v="1089254.7"/>
    <n v="849618.66599999997"/>
    <n v="239636.03399999999"/>
    <d v="2021-12-01T00:00:00"/>
    <n v="12"/>
    <s v="Dec"/>
    <n v="2021"/>
  </r>
  <r>
    <s v="Shoping Mall"/>
    <x v="2"/>
    <x v="5"/>
    <s v="Medium"/>
    <n v="103.80000000000001"/>
    <n v="11999.4"/>
    <n v="19999"/>
    <n v="2075896.2000000002"/>
    <n v="207589.62000000002"/>
    <n v="1868306.58"/>
    <n v="1457279.1324"/>
    <n v="411027.44760000007"/>
    <d v="2021-06-01T00:00:00"/>
    <n v="6"/>
    <s v="Jun"/>
    <n v="2021"/>
  </r>
  <r>
    <s v="Midmarket"/>
    <x v="3"/>
    <x v="5"/>
    <s v="Medium"/>
    <n v="163.05000000000001"/>
    <n v="11999.4"/>
    <n v="19999"/>
    <n v="3260836.95"/>
    <n v="326083.69500000007"/>
    <n v="2934753.2549999999"/>
    <n v="1907589.6157499999"/>
    <n v="1027163.63925"/>
    <d v="2021-07-01T00:00:00"/>
    <n v="7"/>
    <s v="Jul"/>
    <n v="2021"/>
  </r>
  <r>
    <s v="Channel Partners"/>
    <x v="11"/>
    <x v="5"/>
    <s v="Medium"/>
    <n v="30.6"/>
    <n v="11999.4"/>
    <n v="19999"/>
    <n v="611969.4"/>
    <n v="61196.94"/>
    <n v="550772.46"/>
    <n v="330463.47599999997"/>
    <n v="220308.984"/>
    <d v="2020-12-01T00:00:00"/>
    <n v="12"/>
    <s v="Dec"/>
    <n v="2020"/>
  </r>
  <r>
    <s v="Channel Partners"/>
    <x v="5"/>
    <x v="0"/>
    <s v="High"/>
    <n v="38.6"/>
    <n v="5579.4"/>
    <n v="9299"/>
    <n v="358941.4"/>
    <n v="53841.21"/>
    <n v="305100.19"/>
    <n v="183060.114"/>
    <n v="122040.076"/>
    <d v="2020-10-01T00:00:00"/>
    <n v="10"/>
    <s v="Oct"/>
    <n v="2020"/>
  </r>
  <r>
    <s v="Shoping Mall"/>
    <x v="6"/>
    <x v="1"/>
    <s v="High"/>
    <n v="232.8"/>
    <n v="8999.4"/>
    <n v="14999"/>
    <n v="3491767.2"/>
    <n v="523765.08"/>
    <n v="2968002.12"/>
    <n v="2315041.6536000003"/>
    <n v="652960.4663999998"/>
    <d v="2021-09-01T00:00:00"/>
    <n v="9"/>
    <s v="Sep"/>
    <n v="2021"/>
  </r>
  <r>
    <s v="Channel Partners"/>
    <x v="13"/>
    <x v="2"/>
    <s v="High"/>
    <n v="38.6"/>
    <n v="11999.4"/>
    <n v="19999"/>
    <n v="771961.4"/>
    <n v="115794.21"/>
    <n v="656167.19000000006"/>
    <n v="393700.31400000001"/>
    <n v="262466.87600000005"/>
    <d v="2020-10-01T00:00:00"/>
    <n v="10"/>
    <s v="Oct"/>
    <n v="2020"/>
  </r>
  <r>
    <s v="Enterprise"/>
    <x v="7"/>
    <x v="0"/>
    <s v="High"/>
    <n v="344.55"/>
    <n v="5579.4"/>
    <n v="9299"/>
    <n v="3203970.45"/>
    <n v="480595.5675"/>
    <n v="2723374.8825000003"/>
    <n v="2124232.4083500002"/>
    <n v="599142.47415000014"/>
    <d v="2021-04-01T00:00:00"/>
    <n v="4"/>
    <s v="Apr"/>
    <n v="2021"/>
  </r>
  <r>
    <s v="Enterprise"/>
    <x v="4"/>
    <x v="0"/>
    <s v="High"/>
    <n v="148.20000000000002"/>
    <n v="5579.4"/>
    <n v="9299"/>
    <n v="1378111.8"/>
    <n v="206716.77"/>
    <n v="1171395.03"/>
    <n v="913688.12340000004"/>
    <n v="257706.90659999999"/>
    <d v="2020-12-01T00:00:00"/>
    <n v="12"/>
    <s v="Dec"/>
    <n v="2020"/>
  </r>
  <r>
    <s v="Shoping Mall"/>
    <x v="8"/>
    <x v="1"/>
    <s v="High"/>
    <n v="231.3"/>
    <n v="8999.4"/>
    <n v="14999"/>
    <n v="3469268.7"/>
    <n v="520390.30499999999"/>
    <n v="2948878.395"/>
    <n v="2300125.1480999999"/>
    <n v="648753.24690000014"/>
    <d v="2021-05-01T00:00:00"/>
    <n v="5"/>
    <s v="May"/>
    <n v="2021"/>
  </r>
  <r>
    <s v="Enterprise"/>
    <x v="14"/>
    <x v="1"/>
    <s v="High"/>
    <n v="180.4"/>
    <n v="8999.4"/>
    <n v="14999"/>
    <n v="2705819.6"/>
    <n v="405872.94"/>
    <n v="2299946.66"/>
    <n v="1793958.3948000001"/>
    <n v="505988.26520000002"/>
    <d v="2020-11-01T00:00:00"/>
    <n v="11"/>
    <s v="Nov"/>
    <n v="2020"/>
  </r>
  <r>
    <s v="Midmarket"/>
    <x v="10"/>
    <x v="1"/>
    <s v="High"/>
    <n v="207.20000000000002"/>
    <n v="8999.4"/>
    <n v="14999"/>
    <n v="3107792.8000000003"/>
    <n v="466168.92000000004"/>
    <n v="2641623.8800000004"/>
    <n v="1717055.5220000003"/>
    <n v="924568.35800000001"/>
    <d v="2021-12-01T00:00:00"/>
    <n v="12"/>
    <s v="Dec"/>
    <n v="2021"/>
  </r>
  <r>
    <s v="Shoping Mall"/>
    <x v="2"/>
    <x v="2"/>
    <s v="High"/>
    <n v="195.4"/>
    <n v="11999.4"/>
    <n v="19999"/>
    <n v="3907804.6"/>
    <n v="586170.68999999994"/>
    <n v="3321633.91"/>
    <n v="2590874.4498000001"/>
    <n v="730759.46020000009"/>
    <d v="2021-03-01T00:00:00"/>
    <n v="3"/>
    <s v="Mar"/>
    <n v="2021"/>
  </r>
  <r>
    <s v="Small Business"/>
    <x v="11"/>
    <x v="2"/>
    <s v="High"/>
    <n v="59.1"/>
    <n v="11999.4"/>
    <n v="19999"/>
    <n v="1181940.9000000001"/>
    <n v="177291.13500000001"/>
    <n v="1004649.7650000001"/>
    <n v="723347.83080000011"/>
    <n v="281301.93420000002"/>
    <d v="2021-05-01T00:00:00"/>
    <n v="5"/>
    <s v="May"/>
    <n v="2021"/>
  </r>
  <r>
    <s v="Midmarket"/>
    <x v="9"/>
    <x v="2"/>
    <s v="High"/>
    <n v="216.70000000000002"/>
    <n v="11999.4"/>
    <n v="19999"/>
    <n v="4333783.3000000007"/>
    <n v="650067.49500000011"/>
    <n v="3683715.8050000006"/>
    <n v="2394415.2732500006"/>
    <n v="1289300.5317500001"/>
    <d v="2020-10-01T00:00:00"/>
    <n v="10"/>
    <s v="Oct"/>
    <n v="2020"/>
  </r>
  <r>
    <s v="Shoping Mall"/>
    <x v="1"/>
    <x v="2"/>
    <s v="High"/>
    <n v="24.1"/>
    <n v="11999.4"/>
    <n v="19999"/>
    <n v="481975.9"/>
    <n v="72296.384999999995"/>
    <n v="409679.51500000001"/>
    <n v="319550.02170000004"/>
    <n v="90129.493299999973"/>
    <d v="2021-10-01T00:00:00"/>
    <n v="10"/>
    <s v="Oct"/>
    <n v="2021"/>
  </r>
  <r>
    <s v="Midmarket"/>
    <x v="12"/>
    <x v="3"/>
    <s v="High"/>
    <n v="68.100000000000009"/>
    <n v="19794"/>
    <n v="32990"/>
    <n v="2246619.0000000005"/>
    <n v="336992.85000000003"/>
    <n v="1909626.1500000004"/>
    <n v="1241256.9975000003"/>
    <n v="668369.15250000008"/>
    <d v="2021-01-01T00:00:00"/>
    <n v="1"/>
    <s v="Jan"/>
    <n v="2021"/>
  </r>
  <r>
    <s v="Midmarket"/>
    <x v="0"/>
    <x v="3"/>
    <s v="High"/>
    <n v="51"/>
    <n v="19794"/>
    <n v="32990"/>
    <n v="1682490"/>
    <n v="252373.5"/>
    <n v="1430116.5"/>
    <n v="929575.72499999998"/>
    <n v="500540.77500000002"/>
    <d v="2021-04-01T00:00:00"/>
    <n v="4"/>
    <s v="Apr"/>
    <n v="2021"/>
  </r>
  <r>
    <s v="Midmarket"/>
    <x v="1"/>
    <x v="3"/>
    <s v="High"/>
    <n v="79"/>
    <n v="19794"/>
    <n v="32990"/>
    <n v="2606210"/>
    <n v="390931.5"/>
    <n v="2215278.5"/>
    <n v="1439931.0250000001"/>
    <n v="775347.47499999986"/>
    <d v="2021-05-01T00:00:00"/>
    <n v="5"/>
    <s v="May"/>
    <n v="2021"/>
  </r>
  <r>
    <s v="Shoping Mall"/>
    <x v="2"/>
    <x v="3"/>
    <s v="High"/>
    <n v="63.900000000000006"/>
    <n v="19794"/>
    <n v="32990"/>
    <n v="2108061"/>
    <n v="316209.14999999997"/>
    <n v="1791851.85"/>
    <n v="1397644.4430000002"/>
    <n v="394207.40699999989"/>
    <d v="2021-07-01T00:00:00"/>
    <n v="7"/>
    <s v="Jul"/>
    <n v="2021"/>
  </r>
  <r>
    <s v="Enterprise"/>
    <x v="3"/>
    <x v="3"/>
    <s v="High"/>
    <n v="159.60000000000002"/>
    <n v="19794"/>
    <n v="32990"/>
    <n v="5265204.0000000009"/>
    <n v="789780.60000000009"/>
    <n v="4475423.4000000004"/>
    <n v="3490830.2520000003"/>
    <n v="984593.14800000004"/>
    <d v="2021-09-01T00:00:00"/>
    <n v="9"/>
    <s v="Sep"/>
    <n v="2021"/>
  </r>
  <r>
    <s v="Small Business"/>
    <x v="11"/>
    <x v="3"/>
    <s v="High"/>
    <n v="229.4"/>
    <n v="19794"/>
    <n v="32990"/>
    <n v="7567906"/>
    <n v="1135185.8999999999"/>
    <n v="6432720.0999999996"/>
    <n v="4631558.4719999991"/>
    <n v="1801161.6280000005"/>
    <d v="2020-10-01T00:00:00"/>
    <n v="10"/>
    <s v="Oct"/>
    <n v="2020"/>
  </r>
  <r>
    <s v="Shoping Mall"/>
    <x v="5"/>
    <x v="3"/>
    <s v="High"/>
    <n v="24.1"/>
    <n v="19794"/>
    <n v="32990"/>
    <n v="795059"/>
    <n v="119258.84999999999"/>
    <n v="675800.15"/>
    <n v="527124.11700000009"/>
    <n v="148676.03299999994"/>
    <d v="2021-10-01T00:00:00"/>
    <n v="10"/>
    <s v="Oct"/>
    <n v="2021"/>
  </r>
  <r>
    <s v="Shoping Mall"/>
    <x v="6"/>
    <x v="3"/>
    <s v="High"/>
    <n v="266.5"/>
    <n v="19794"/>
    <n v="32990"/>
    <n v="8791835"/>
    <n v="1318775.25"/>
    <n v="7473059.75"/>
    <n v="5828986.6050000004"/>
    <n v="1644073.1449999996"/>
    <d v="2021-11-01T00:00:00"/>
    <n v="11"/>
    <s v="Nov"/>
    <n v="2021"/>
  </r>
  <r>
    <s v="Enterprise"/>
    <x v="13"/>
    <x v="3"/>
    <s v="High"/>
    <n v="191.60000000000002"/>
    <n v="19794"/>
    <n v="32990"/>
    <n v="6320884.0000000009"/>
    <n v="948132.60000000009"/>
    <n v="5372751.4000000004"/>
    <n v="4190746.0920000006"/>
    <n v="1182005.3079999997"/>
    <d v="2020-12-01T00:00:00"/>
    <n v="12"/>
    <s v="Dec"/>
    <n v="2020"/>
  </r>
  <r>
    <s v="Small Business"/>
    <x v="7"/>
    <x v="3"/>
    <s v="High"/>
    <n v="85.300000000000011"/>
    <n v="19794"/>
    <n v="32990"/>
    <n v="2814047.0000000005"/>
    <n v="422107.05000000005"/>
    <n v="2391939.9500000002"/>
    <n v="1722196.764"/>
    <n v="669743.18600000022"/>
    <d v="2021-12-01T00:00:00"/>
    <n v="12"/>
    <s v="Dec"/>
    <n v="2021"/>
  </r>
  <r>
    <s v="Enterprise"/>
    <x v="4"/>
    <x v="4"/>
    <s v="High"/>
    <n v="34.1"/>
    <n v="13938"/>
    <n v="23230"/>
    <n v="792143"/>
    <n v="118821.45"/>
    <n v="673321.55"/>
    <n v="525190.80900000001"/>
    <n v="148130.74100000004"/>
    <d v="2021-05-01T00:00:00"/>
    <n v="5"/>
    <s v="May"/>
    <n v="2021"/>
  </r>
  <r>
    <s v="Midmarket"/>
    <x v="8"/>
    <x v="4"/>
    <s v="High"/>
    <n v="64.100000000000009"/>
    <n v="13938"/>
    <n v="23230"/>
    <n v="1489043.0000000002"/>
    <n v="223356.45000000004"/>
    <n v="1265686.5500000003"/>
    <n v="822696.25750000018"/>
    <n v="442990.2925000001"/>
    <d v="2021-07-01T00:00:00"/>
    <n v="7"/>
    <s v="Jul"/>
    <n v="2021"/>
  </r>
  <r>
    <s v="Shoping Mall"/>
    <x v="14"/>
    <x v="4"/>
    <s v="High"/>
    <n v="280.7"/>
    <n v="13938"/>
    <n v="23230"/>
    <n v="6520661"/>
    <n v="978099.14999999991"/>
    <n v="5542561.8499999996"/>
    <n v="4323198.2429999998"/>
    <n v="1219363.6069999998"/>
    <d v="2021-08-01T00:00:00"/>
    <n v="8"/>
    <s v="Aug"/>
    <n v="2021"/>
  </r>
  <r>
    <s v="Small Business"/>
    <x v="10"/>
    <x v="4"/>
    <s v="High"/>
    <n v="43.2"/>
    <n v="13938"/>
    <n v="23230"/>
    <n v="1003536.0000000001"/>
    <n v="150530.40000000002"/>
    <n v="853005.60000000009"/>
    <n v="614164.03200000001"/>
    <n v="238841.56800000009"/>
    <d v="2021-09-01T00:00:00"/>
    <n v="9"/>
    <s v="Sep"/>
    <n v="2021"/>
  </r>
  <r>
    <s v="Small Business"/>
    <x v="2"/>
    <x v="4"/>
    <s v="High"/>
    <n v="229.4"/>
    <n v="13938"/>
    <n v="23230"/>
    <n v="5328962"/>
    <n v="799344.29999999993"/>
    <n v="4529617.7"/>
    <n v="3261324.7439999999"/>
    <n v="1268292.9560000002"/>
    <d v="2020-10-01T00:00:00"/>
    <n v="10"/>
    <s v="Oct"/>
    <n v="2020"/>
  </r>
  <r>
    <s v="Midmarket"/>
    <x v="11"/>
    <x v="4"/>
    <s v="High"/>
    <n v="216.70000000000002"/>
    <n v="13938"/>
    <n v="23230"/>
    <n v="5033941"/>
    <n v="755091.15"/>
    <n v="4278849.8499999996"/>
    <n v="2781252.4024999999"/>
    <n v="1497597.4474999998"/>
    <d v="2020-10-01T00:00:00"/>
    <n v="10"/>
    <s v="Oct"/>
    <n v="2020"/>
  </r>
  <r>
    <s v="Enterprise"/>
    <x v="9"/>
    <x v="4"/>
    <s v="High"/>
    <n v="252.9"/>
    <n v="13938"/>
    <n v="23230"/>
    <n v="5874867"/>
    <n v="881230.04999999993"/>
    <n v="4993636.95"/>
    <n v="3895036.8210000005"/>
    <n v="1098600.1289999997"/>
    <d v="2021-11-01T00:00:00"/>
    <n v="11"/>
    <s v="Nov"/>
    <n v="2021"/>
  </r>
  <r>
    <s v="Shoping Mall"/>
    <x v="1"/>
    <x v="4"/>
    <s v="High"/>
    <n v="187"/>
    <n v="13938"/>
    <n v="23230"/>
    <n v="4344010"/>
    <n v="651601.5"/>
    <n v="3692408.5"/>
    <n v="2880078.63"/>
    <n v="812329.87000000011"/>
    <d v="2020-12-01T00:00:00"/>
    <n v="12"/>
    <s v="Dec"/>
    <n v="2020"/>
  </r>
  <r>
    <s v="Enterprise"/>
    <x v="12"/>
    <x v="5"/>
    <s v="High"/>
    <n v="57.900000000000006"/>
    <n v="11999.4"/>
    <n v="19999"/>
    <n v="1157942.1000000001"/>
    <n v="173691.315"/>
    <n v="984250.78500000015"/>
    <n v="767715.61230000015"/>
    <n v="216535.1727"/>
    <d v="2021-01-01T00:00:00"/>
    <n v="1"/>
    <s v="Jan"/>
    <n v="2021"/>
  </r>
  <r>
    <s v="Shoping Mall"/>
    <x v="0"/>
    <x v="5"/>
    <s v="High"/>
    <n v="224"/>
    <n v="11999.4"/>
    <n v="19999"/>
    <n v="4479776"/>
    <n v="671966.4"/>
    <n v="3807809.6"/>
    <n v="2970091.4880000004"/>
    <n v="837718.11199999973"/>
    <d v="2021-02-01T00:00:00"/>
    <n v="2"/>
    <s v="Feb"/>
    <n v="2021"/>
  </r>
  <r>
    <s v="Small Business"/>
    <x v="1"/>
    <x v="5"/>
    <s v="High"/>
    <n v="299.3"/>
    <n v="11999.4"/>
    <n v="19999"/>
    <n v="5985700.7000000002"/>
    <n v="897855.10499999998"/>
    <n v="5087845.5950000007"/>
    <n v="3663248.8284000005"/>
    <n v="1424596.7666000002"/>
    <d v="2021-03-01T00:00:00"/>
    <n v="3"/>
    <s v="Mar"/>
    <n v="2021"/>
  </r>
  <r>
    <s v="Channel Partners"/>
    <x v="2"/>
    <x v="5"/>
    <s v="High"/>
    <n v="352.05"/>
    <n v="11999.4"/>
    <n v="19999"/>
    <n v="7040647.9500000002"/>
    <n v="1056097.1924999999"/>
    <n v="5984550.7575000003"/>
    <n v="3590730.4545"/>
    <n v="2393820.3030000003"/>
    <d v="2021-04-01T00:00:00"/>
    <n v="4"/>
    <s v="Apr"/>
    <n v="2021"/>
  </r>
  <r>
    <s v="Shoping Mall"/>
    <x v="3"/>
    <x v="5"/>
    <s v="High"/>
    <n v="203.9"/>
    <n v="11999.4"/>
    <n v="19999"/>
    <n v="4077796.1"/>
    <n v="611669.41500000004"/>
    <n v="3466126.6850000001"/>
    <n v="2703578.8143000002"/>
    <n v="762547.87069999985"/>
    <d v="2021-05-01T00:00:00"/>
    <n v="5"/>
    <s v="May"/>
    <n v="2021"/>
  </r>
  <r>
    <s v="Channel Partners"/>
    <x v="15"/>
    <x v="5"/>
    <s v="High"/>
    <n v="257.40000000000003"/>
    <n v="11999.4"/>
    <n v="19999"/>
    <n v="5147742.6000000006"/>
    <n v="772161.39"/>
    <n v="4375581.2100000009"/>
    <n v="2625348.7260000003"/>
    <n v="1750232.4840000006"/>
    <d v="2021-08-01T00:00:00"/>
    <n v="8"/>
    <s v="Aug"/>
    <n v="2021"/>
  </r>
  <r>
    <s v="Shoping Mall"/>
    <x v="5"/>
    <x v="5"/>
    <s v="High"/>
    <n v="70.7"/>
    <n v="11999.4"/>
    <n v="19999"/>
    <n v="1413929.3"/>
    <n v="212089.39499999999"/>
    <n v="1201839.905"/>
    <n v="937435.1259000001"/>
    <n v="264404.77909999993"/>
    <d v="2021-09-01T00:00:00"/>
    <n v="9"/>
    <s v="Sep"/>
    <n v="2021"/>
  </r>
  <r>
    <s v="Midmarket"/>
    <x v="6"/>
    <x v="5"/>
    <s v="High"/>
    <n v="207.20000000000002"/>
    <n v="11999.4"/>
    <n v="19999"/>
    <n v="4143792.8000000003"/>
    <n v="621568.92000000004"/>
    <n v="3522223.8800000004"/>
    <n v="2289445.5220000003"/>
    <n v="1232778.358"/>
    <d v="2021-12-01T00:00:00"/>
    <n v="12"/>
    <s v="Dec"/>
    <n v="2021"/>
  </r>
  <r>
    <s v="Small Business"/>
    <x v="13"/>
    <x v="5"/>
    <s v="High"/>
    <n v="85.300000000000011"/>
    <n v="11999.4"/>
    <n v="19999"/>
    <n v="1705914.7000000002"/>
    <n v="255887.20500000002"/>
    <n v="1450027.4950000001"/>
    <n v="1044019.7964"/>
    <n v="406007.69860000012"/>
    <d v="2021-12-01T00:00:00"/>
    <n v="12"/>
    <s v="Dec"/>
    <n v="2021"/>
  </r>
  <r>
    <s v="Channel Partners"/>
    <x v="7"/>
    <x v="0"/>
    <s v="High"/>
    <n v="119.80000000000001"/>
    <n v="5579.4"/>
    <n v="9299"/>
    <n v="1114020.2000000002"/>
    <n v="167103.03000000003"/>
    <n v="946917.17000000016"/>
    <n v="568150.30200000003"/>
    <n v="378766.86800000013"/>
    <d v="2020-10-01T00:00:00"/>
    <n v="10"/>
    <s v="Oct"/>
    <n v="2020"/>
  </r>
  <r>
    <s v="Shoping Mall"/>
    <x v="4"/>
    <x v="2"/>
    <s v="High"/>
    <n v="253.20000000000002"/>
    <n v="11999.4"/>
    <n v="19999"/>
    <n v="5063746.8000000007"/>
    <n v="759562.02000000014"/>
    <n v="4304184.78"/>
    <n v="3357264.1284000003"/>
    <n v="946920.65159999998"/>
    <d v="2021-04-01T00:00:00"/>
    <n v="4"/>
    <s v="Apr"/>
    <n v="2021"/>
  </r>
  <r>
    <s v="Channel Partners"/>
    <x v="8"/>
    <x v="2"/>
    <s v="High"/>
    <n v="119.80000000000001"/>
    <n v="11999.4"/>
    <n v="19999"/>
    <n v="2395880.2000000002"/>
    <n v="359382.03"/>
    <n v="2036498.1700000002"/>
    <n v="1221898.902"/>
    <n v="814599.26800000016"/>
    <d v="2020-10-01T00:00:00"/>
    <n v="10"/>
    <s v="Oct"/>
    <n v="2020"/>
  </r>
  <r>
    <s v="Midmarket"/>
    <x v="14"/>
    <x v="3"/>
    <s v="High"/>
    <n v="38.400000000000006"/>
    <n v="19794"/>
    <n v="32990"/>
    <n v="1266816.0000000002"/>
    <n v="190022.40000000002"/>
    <n v="1076793.6000000001"/>
    <n v="699915.84000000008"/>
    <n v="376877.76"/>
    <d v="2021-01-01T00:00:00"/>
    <n v="1"/>
    <s v="Jan"/>
    <n v="2021"/>
  </r>
  <r>
    <s v="Channel Partners"/>
    <x v="10"/>
    <x v="3"/>
    <s v="High"/>
    <n v="47.2"/>
    <n v="19794"/>
    <n v="32990"/>
    <n v="1557128"/>
    <n v="233569.19999999998"/>
    <n v="1323558.8"/>
    <n v="794135.28"/>
    <n v="529423.52"/>
    <d v="2021-10-01T00:00:00"/>
    <n v="10"/>
    <s v="Oct"/>
    <n v="2021"/>
  </r>
  <r>
    <s v="Shoping Mall"/>
    <x v="2"/>
    <x v="4"/>
    <s v="High"/>
    <n v="157.9"/>
    <n v="13938"/>
    <n v="23230"/>
    <n v="3668017"/>
    <n v="550202.54999999993"/>
    <n v="3117814.45"/>
    <n v="2431895.2710000002"/>
    <n v="685919.179"/>
    <d v="2021-03-01T00:00:00"/>
    <n v="3"/>
    <s v="Mar"/>
    <n v="2021"/>
  </r>
  <r>
    <s v="Channel Partners"/>
    <x v="11"/>
    <x v="4"/>
    <s v="High"/>
    <n v="100.5"/>
    <n v="13938"/>
    <n v="23230"/>
    <n v="2334615"/>
    <n v="350192.25"/>
    <n v="1984422.75"/>
    <n v="1190653.6499999999"/>
    <n v="793769.10000000009"/>
    <d v="2020-09-01T00:00:00"/>
    <n v="9"/>
    <s v="Sep"/>
    <n v="2020"/>
  </r>
  <r>
    <s v="Midmarket"/>
    <x v="9"/>
    <x v="5"/>
    <s v="High"/>
    <n v="319.95000000000005"/>
    <n v="11999.4"/>
    <n v="19999"/>
    <n v="6398680.0500000007"/>
    <n v="959802.00750000007"/>
    <n v="5438878.0425000004"/>
    <n v="3535270.7276250003"/>
    <n v="1903607.3148750002"/>
    <d v="2021-07-01T00:00:00"/>
    <n v="7"/>
    <s v="Jul"/>
    <n v="2021"/>
  </r>
  <r>
    <s v="Channel Partners"/>
    <x v="1"/>
    <x v="5"/>
    <s v="High"/>
    <n v="47.2"/>
    <n v="11999.4"/>
    <n v="19999"/>
    <n v="943952.8"/>
    <n v="141592.92000000001"/>
    <n v="802359.88"/>
    <n v="481415.92799999996"/>
    <n v="320943.95200000005"/>
    <d v="2021-10-01T00:00:00"/>
    <n v="10"/>
    <s v="Oct"/>
    <n v="2021"/>
  </r>
  <r>
    <s v="Channel Partners"/>
    <x v="12"/>
    <x v="0"/>
    <s v="High"/>
    <n v="193.70000000000002"/>
    <n v="5579.4"/>
    <n v="9299"/>
    <n v="1801216.3"/>
    <n v="270182.44500000001"/>
    <n v="1531033.855"/>
    <n v="918620.31299999997"/>
    <n v="612413.54200000002"/>
    <d v="2021-02-01T00:00:00"/>
    <n v="2"/>
    <s v="Feb"/>
    <n v="2021"/>
  </r>
  <r>
    <s v="Shoping Mall"/>
    <x v="0"/>
    <x v="0"/>
    <s v="High"/>
    <n v="79.2"/>
    <n v="5579.4"/>
    <n v="9299"/>
    <n v="736480.8"/>
    <n v="110472.12000000001"/>
    <n v="626008.68000000005"/>
    <n v="488286.77040000004"/>
    <n v="137721.90960000001"/>
    <d v="2021-03-01T00:00:00"/>
    <n v="3"/>
    <s v="Mar"/>
    <n v="2021"/>
  </r>
  <r>
    <s v="Small Business"/>
    <x v="1"/>
    <x v="0"/>
    <s v="High"/>
    <n v="281.10000000000002"/>
    <n v="5579.4"/>
    <n v="9299"/>
    <n v="2613948.9000000004"/>
    <n v="392092.33500000002"/>
    <n v="2221856.5650000004"/>
    <n v="1599736.7268000003"/>
    <n v="622119.83820000011"/>
    <d v="2021-07-01T00:00:00"/>
    <n v="7"/>
    <s v="Jul"/>
    <n v="2021"/>
  </r>
  <r>
    <s v="Enterprise"/>
    <x v="2"/>
    <x v="0"/>
    <s v="High"/>
    <n v="244.10000000000002"/>
    <n v="5579.4"/>
    <n v="9299"/>
    <n v="2269885.9000000004"/>
    <n v="340482.88500000007"/>
    <n v="1929403.0150000004"/>
    <n v="1504934.3517000002"/>
    <n v="424468.66330000013"/>
    <d v="2021-10-01T00:00:00"/>
    <n v="10"/>
    <s v="Oct"/>
    <n v="2021"/>
  </r>
  <r>
    <s v="Midmarket"/>
    <x v="3"/>
    <x v="0"/>
    <s v="High"/>
    <n v="156"/>
    <n v="5579.4"/>
    <n v="9299"/>
    <n v="1450644"/>
    <n v="217596.6"/>
    <n v="1233047.3999999999"/>
    <n v="801480.80999999994"/>
    <n v="431566.58999999997"/>
    <d v="2020-11-01T00:00:00"/>
    <n v="11"/>
    <s v="Nov"/>
    <n v="2020"/>
  </r>
  <r>
    <s v="Shoping Mall"/>
    <x v="15"/>
    <x v="0"/>
    <s v="High"/>
    <n v="270.60000000000002"/>
    <n v="5579.4"/>
    <n v="9299"/>
    <n v="2516309.4000000004"/>
    <n v="377446.41000000003"/>
    <n v="2138862.9900000002"/>
    <n v="1668313.1322000003"/>
    <n v="470549.85779999988"/>
    <d v="2020-11-01T00:00:00"/>
    <n v="11"/>
    <s v="Nov"/>
    <n v="2020"/>
  </r>
  <r>
    <s v="Shoping Mall"/>
    <x v="5"/>
    <x v="1"/>
    <s v="High"/>
    <n v="76.600000000000009"/>
    <n v="8999.4"/>
    <n v="14999"/>
    <n v="1148923.4000000001"/>
    <n v="172338.51"/>
    <n v="976584.89000000013"/>
    <n v="761736.21420000016"/>
    <n v="214848.67579999997"/>
    <d v="2021-01-01T00:00:00"/>
    <n v="1"/>
    <s v="Jan"/>
    <n v="2021"/>
  </r>
  <r>
    <s v="Shoping Mall"/>
    <x v="6"/>
    <x v="1"/>
    <s v="High"/>
    <n v="299.2"/>
    <n v="8999.4"/>
    <n v="14999"/>
    <n v="4487700.8"/>
    <n v="673155.12"/>
    <n v="3814545.6799999997"/>
    <n v="2975345.6303999997"/>
    <n v="839200.04960000003"/>
    <d v="2020-10-01T00:00:00"/>
    <n v="10"/>
    <s v="Oct"/>
    <n v="2020"/>
  </r>
  <r>
    <s v="Midmarket"/>
    <x v="13"/>
    <x v="1"/>
    <s v="High"/>
    <n v="215.70000000000002"/>
    <n v="8999.4"/>
    <n v="14999"/>
    <n v="3235284.3000000003"/>
    <n v="485292.64500000002"/>
    <n v="2749991.6550000003"/>
    <n v="1787494.5757500003"/>
    <n v="962497.07924999995"/>
    <d v="2021-12-01T00:00:00"/>
    <n v="12"/>
    <s v="Dec"/>
    <n v="2021"/>
  </r>
  <r>
    <s v="Small Business"/>
    <x v="7"/>
    <x v="2"/>
    <s v="High"/>
    <n v="87.300000000000011"/>
    <n v="11999.4"/>
    <n v="19999"/>
    <n v="1745912.7000000002"/>
    <n v="261886.90500000003"/>
    <n v="1484025.7950000002"/>
    <n v="1068498.5724000002"/>
    <n v="415527.22259999998"/>
    <d v="2021-01-01T00:00:00"/>
    <n v="1"/>
    <s v="Jan"/>
    <n v="2021"/>
  </r>
  <r>
    <s v="Shoping Mall"/>
    <x v="4"/>
    <x v="2"/>
    <s v="High"/>
    <n v="112.2"/>
    <n v="11999.4"/>
    <n v="19999"/>
    <n v="2243887.8000000003"/>
    <n v="336583.17000000004"/>
    <n v="1907304.6300000004"/>
    <n v="1487697.6114000003"/>
    <n v="419607.01860000007"/>
    <d v="2021-03-01T00:00:00"/>
    <n v="3"/>
    <s v="Mar"/>
    <n v="2021"/>
  </r>
  <r>
    <s v="Shoping Mall"/>
    <x v="8"/>
    <x v="2"/>
    <s v="High"/>
    <n v="210.45000000000002"/>
    <n v="11999.4"/>
    <n v="19999"/>
    <n v="4208789.5500000007"/>
    <n v="631318.43250000011"/>
    <n v="3577471.1175000006"/>
    <n v="2790427.4716500007"/>
    <n v="787043.64584999997"/>
    <d v="2021-07-01T00:00:00"/>
    <n v="7"/>
    <s v="Jul"/>
    <n v="2021"/>
  </r>
  <r>
    <s v="Channel Partners"/>
    <x v="14"/>
    <x v="2"/>
    <s v="High"/>
    <n v="402.6"/>
    <n v="11999.4"/>
    <n v="19999"/>
    <n v="8051597.4000000004"/>
    <n v="1207739.6100000001"/>
    <n v="6843857.79"/>
    <n v="4106314.6739999996"/>
    <n v="2737543.1160000004"/>
    <d v="2021-07-01T00:00:00"/>
    <n v="7"/>
    <s v="Jul"/>
    <n v="2021"/>
  </r>
  <r>
    <s v="Channel Partners"/>
    <x v="10"/>
    <x v="2"/>
    <s v="High"/>
    <n v="242.55"/>
    <n v="11999.4"/>
    <n v="19999"/>
    <n v="4850757.45"/>
    <n v="727613.61750000005"/>
    <n v="4123143.8325"/>
    <n v="2473886.2994999997"/>
    <n v="1649257.5330000003"/>
    <d v="2021-07-01T00:00:00"/>
    <n v="7"/>
    <s v="Jul"/>
    <n v="2021"/>
  </r>
  <r>
    <s v="Shoping Mall"/>
    <x v="2"/>
    <x v="2"/>
    <s v="High"/>
    <n v="239.4"/>
    <n v="11999.4"/>
    <n v="19999"/>
    <n v="4787760.6000000006"/>
    <n v="718164.09000000008"/>
    <n v="4069596.5100000007"/>
    <n v="3174285.2778000007"/>
    <n v="895311.23219999997"/>
    <d v="2021-08-01T00:00:00"/>
    <n v="8"/>
    <s v="Aug"/>
    <n v="2021"/>
  </r>
  <r>
    <s v="Midmarket"/>
    <x v="11"/>
    <x v="2"/>
    <s v="High"/>
    <n v="198.4"/>
    <n v="11999.4"/>
    <n v="19999"/>
    <n v="3967801.6"/>
    <n v="595170.24"/>
    <n v="3372631.3600000003"/>
    <n v="2192210.3840000001"/>
    <n v="1180420.9760000003"/>
    <d v="2021-08-01T00:00:00"/>
    <n v="8"/>
    <s v="Aug"/>
    <n v="2021"/>
  </r>
  <r>
    <s v="Enterprise"/>
    <x v="9"/>
    <x v="2"/>
    <s v="High"/>
    <n v="244.10000000000002"/>
    <n v="11999.4"/>
    <n v="19999"/>
    <n v="4881755.9000000004"/>
    <n v="732263.38500000001"/>
    <n v="4149492.5150000006"/>
    <n v="3236604.1617000005"/>
    <n v="912888.35330000008"/>
    <d v="2021-10-01T00:00:00"/>
    <n v="10"/>
    <s v="Oct"/>
    <n v="2021"/>
  </r>
  <r>
    <s v="Shoping Mall"/>
    <x v="1"/>
    <x v="2"/>
    <s v="High"/>
    <n v="299.2"/>
    <n v="11999.4"/>
    <n v="19999"/>
    <n v="5983700.7999999998"/>
    <n v="897555.12"/>
    <n v="5086145.68"/>
    <n v="3967193.6303999997"/>
    <n v="1118952.0496"/>
    <d v="2020-10-01T00:00:00"/>
    <n v="10"/>
    <s v="Oct"/>
    <n v="2020"/>
  </r>
  <r>
    <s v="Small Business"/>
    <x v="12"/>
    <x v="2"/>
    <s v="High"/>
    <n v="136.6"/>
    <n v="11999.4"/>
    <n v="19999"/>
    <n v="2731863.4"/>
    <n v="409779.50999999995"/>
    <n v="2322083.89"/>
    <n v="1671900.4007999999"/>
    <n v="650183.48920000019"/>
    <d v="2021-11-01T00:00:00"/>
    <n v="11"/>
    <s v="Nov"/>
    <n v="2021"/>
  </r>
  <r>
    <s v="Shoping Mall"/>
    <x v="0"/>
    <x v="3"/>
    <s v="High"/>
    <n v="280.5"/>
    <n v="19794"/>
    <n v="32990"/>
    <n v="9253695"/>
    <n v="1388054.25"/>
    <n v="7865640.75"/>
    <n v="6135199.7850000001"/>
    <n v="1730440.9649999999"/>
    <d v="2020-09-01T00:00:00"/>
    <n v="9"/>
    <s v="Sep"/>
    <n v="2020"/>
  </r>
  <r>
    <s v="Midmarket"/>
    <x v="1"/>
    <x v="3"/>
    <s v="High"/>
    <n v="65.5"/>
    <n v="19794"/>
    <n v="32990"/>
    <n v="2160845"/>
    <n v="324126.75"/>
    <n v="1836718.25"/>
    <n v="1193866.8625"/>
    <n v="642851.38749999995"/>
    <d v="2020-09-01T00:00:00"/>
    <n v="9"/>
    <s v="Sep"/>
    <n v="2020"/>
  </r>
  <r>
    <s v="Shoping Mall"/>
    <x v="2"/>
    <x v="3"/>
    <s v="High"/>
    <n v="34.4"/>
    <n v="19794"/>
    <n v="32990"/>
    <n v="1134856"/>
    <n v="170228.4"/>
    <n v="964627.6"/>
    <n v="752409.52800000005"/>
    <n v="212218.07199999993"/>
    <d v="2020-10-01T00:00:00"/>
    <n v="10"/>
    <s v="Oct"/>
    <n v="2020"/>
  </r>
  <r>
    <s v="Shoping Mall"/>
    <x v="3"/>
    <x v="3"/>
    <s v="High"/>
    <n v="180.8"/>
    <n v="19794"/>
    <n v="32990"/>
    <n v="5964592"/>
    <n v="894688.79999999993"/>
    <n v="5069903.2"/>
    <n v="3954524.4960000003"/>
    <n v="1115378.7039999999"/>
    <d v="2021-11-01T00:00:00"/>
    <n v="11"/>
    <s v="Nov"/>
    <n v="2021"/>
  </r>
  <r>
    <s v="Channel Partners"/>
    <x v="15"/>
    <x v="4"/>
    <s v="High"/>
    <n v="173.4"/>
    <n v="13938"/>
    <n v="23230"/>
    <n v="4028082"/>
    <n v="604212.29999999993"/>
    <n v="3423869.7"/>
    <n v="2054321.82"/>
    <n v="1369547.8800000001"/>
    <d v="2021-01-01T00:00:00"/>
    <n v="1"/>
    <s v="Jan"/>
    <n v="2021"/>
  </r>
  <r>
    <s v="Enterprise"/>
    <x v="5"/>
    <x v="4"/>
    <s v="High"/>
    <n v="55.400000000000006"/>
    <n v="13938"/>
    <n v="23230"/>
    <n v="1286942.0000000002"/>
    <n v="193041.30000000002"/>
    <n v="1093900.7000000002"/>
    <n v="853242.54600000021"/>
    <n v="240658.15399999998"/>
    <d v="2021-01-01T00:00:00"/>
    <n v="1"/>
    <s v="Jan"/>
    <n v="2021"/>
  </r>
  <r>
    <s v="Shoping Mall"/>
    <x v="6"/>
    <x v="4"/>
    <s v="High"/>
    <n v="293.5"/>
    <n v="13938"/>
    <n v="23230"/>
    <n v="6818005"/>
    <n v="1022700.75"/>
    <n v="5795304.25"/>
    <n v="4520337.3150000004"/>
    <n v="1274966.9349999996"/>
    <d v="2020-11-01T00:00:00"/>
    <n v="11"/>
    <s v="Nov"/>
    <n v="2020"/>
  </r>
  <r>
    <s v="Enterprise"/>
    <x v="13"/>
    <x v="5"/>
    <s v="High"/>
    <n v="316.5"/>
    <n v="11999.4"/>
    <n v="19999"/>
    <n v="6329683.5"/>
    <n v="949452.52499999991"/>
    <n v="5380230.9749999996"/>
    <n v="4196580.1605000002"/>
    <n v="1183650.8144999994"/>
    <d v="2021-01-01T00:00:00"/>
    <n v="1"/>
    <s v="Jan"/>
    <n v="2021"/>
  </r>
  <r>
    <s v="Shoping Mall"/>
    <x v="7"/>
    <x v="5"/>
    <s v="High"/>
    <n v="262.90000000000003"/>
    <n v="11999.4"/>
    <n v="19999"/>
    <n v="5257737.1000000006"/>
    <n v="788660.56500000006"/>
    <n v="4469076.5350000001"/>
    <n v="3485879.6973000001"/>
    <n v="983196.83770000003"/>
    <d v="2021-01-01T00:00:00"/>
    <n v="1"/>
    <s v="Jan"/>
    <n v="2021"/>
  </r>
  <r>
    <s v="Enterprise"/>
    <x v="4"/>
    <x v="5"/>
    <s v="High"/>
    <n v="143.30000000000001"/>
    <n v="11999.4"/>
    <n v="19999"/>
    <n v="2865856.7"/>
    <n v="429878.505"/>
    <n v="2435978.1950000003"/>
    <n v="1900062.9921000004"/>
    <n v="535915.20289999992"/>
    <d v="2021-05-01T00:00:00"/>
    <n v="5"/>
    <s v="May"/>
    <n v="2021"/>
  </r>
  <r>
    <s v="Enterprise"/>
    <x v="8"/>
    <x v="5"/>
    <s v="High"/>
    <n v="94.7"/>
    <n v="11999.4"/>
    <n v="19999"/>
    <n v="1893905.3"/>
    <n v="284085.79499999998"/>
    <n v="1609819.5050000001"/>
    <n v="1255659.2139000001"/>
    <n v="354160.29110000003"/>
    <d v="2020-09-01T00:00:00"/>
    <n v="9"/>
    <s v="Sep"/>
    <n v="2020"/>
  </r>
  <r>
    <s v="Shoping Mall"/>
    <x v="14"/>
    <x v="5"/>
    <s v="High"/>
    <n v="34.4"/>
    <n v="11999.4"/>
    <n v="19999"/>
    <n v="687965.6"/>
    <n v="103194.84"/>
    <n v="584770.76"/>
    <n v="456121.19280000002"/>
    <n v="128649.56719999999"/>
    <d v="2020-10-01T00:00:00"/>
    <n v="10"/>
    <s v="Oct"/>
    <n v="2020"/>
  </r>
  <r>
    <s v="Midmarket"/>
    <x v="10"/>
    <x v="5"/>
    <s v="High"/>
    <n v="215.70000000000002"/>
    <n v="11999.4"/>
    <n v="19999"/>
    <n v="4313784.3000000007"/>
    <n v="647067.64500000014"/>
    <n v="3666716.6550000007"/>
    <n v="2383365.8257500008"/>
    <n v="1283350.82925"/>
    <d v="2021-12-01T00:00:00"/>
    <n v="12"/>
    <s v="Dec"/>
    <n v="2021"/>
  </r>
  <r>
    <s v="Shoping Mall"/>
    <x v="2"/>
    <x v="2"/>
    <s v="High"/>
    <n v="38"/>
    <n v="11999.4"/>
    <n v="19999"/>
    <n v="759962"/>
    <n v="113994.3"/>
    <n v="645967.69999999995"/>
    <n v="503854.80599999998"/>
    <n v="142112.89399999997"/>
    <d v="2020-09-01T00:00:00"/>
    <n v="9"/>
    <s v="Sep"/>
    <n v="2020"/>
  </r>
  <r>
    <s v="Shoping Mall"/>
    <x v="11"/>
    <x v="0"/>
    <s v="High"/>
    <n v="88.600000000000009"/>
    <n v="5579.4"/>
    <n v="9299"/>
    <n v="823891.4"/>
    <n v="123583.70999999999"/>
    <n v="700307.69000000006"/>
    <n v="546239.99820000003"/>
    <n v="154067.69180000003"/>
    <d v="2021-06-01T00:00:00"/>
    <n v="6"/>
    <s v="Jun"/>
    <n v="2021"/>
  </r>
  <r>
    <s v="Enterprise"/>
    <x v="9"/>
    <x v="0"/>
    <s v="High"/>
    <n v="241.60000000000002"/>
    <n v="5579.4"/>
    <n v="9299"/>
    <n v="2246638.4000000004"/>
    <n v="336995.76000000007"/>
    <n v="1909642.6400000004"/>
    <n v="1489521.2592000004"/>
    <n v="420121.38079999993"/>
    <d v="2020-09-01T00:00:00"/>
    <n v="9"/>
    <s v="Sep"/>
    <n v="2020"/>
  </r>
  <r>
    <s v="Enterprise"/>
    <x v="1"/>
    <x v="0"/>
    <s v="High"/>
    <n v="215.60000000000002"/>
    <n v="5579.4"/>
    <n v="9299"/>
    <n v="2004864.4000000001"/>
    <n v="300729.66000000003"/>
    <n v="1704134.7400000002"/>
    <n v="1329225.0972000002"/>
    <n v="374909.64280000003"/>
    <d v="2021-10-01T00:00:00"/>
    <n v="10"/>
    <s v="Oct"/>
    <n v="2021"/>
  </r>
  <r>
    <s v="Midmarket"/>
    <x v="12"/>
    <x v="0"/>
    <s v="High"/>
    <n v="268.90000000000003"/>
    <n v="5579.4"/>
    <n v="9299"/>
    <n v="2500501.1"/>
    <n v="375075.16499999998"/>
    <n v="2125425.9350000001"/>
    <n v="1381526.8577500002"/>
    <n v="743899.07724999986"/>
    <d v="2021-11-01T00:00:00"/>
    <n v="11"/>
    <s v="Nov"/>
    <n v="2021"/>
  </r>
  <r>
    <s v="Midmarket"/>
    <x v="0"/>
    <x v="1"/>
    <s v="High"/>
    <n v="67.7"/>
    <n v="8999.4"/>
    <n v="14999"/>
    <n v="1015432.3"/>
    <n v="152314.845"/>
    <n v="863117.45500000007"/>
    <n v="561026.34575000009"/>
    <n v="302091.10924999998"/>
    <d v="2021-03-01T00:00:00"/>
    <n v="3"/>
    <s v="Mar"/>
    <n v="2021"/>
  </r>
  <r>
    <s v="Small Business"/>
    <x v="1"/>
    <x v="1"/>
    <s v="High"/>
    <n v="177.3"/>
    <n v="8999.4"/>
    <n v="14999"/>
    <n v="2659322.7000000002"/>
    <n v="398898.40500000003"/>
    <n v="2260424.2949999999"/>
    <n v="1627505.4923999999"/>
    <n v="632918.80260000005"/>
    <d v="2021-04-01T00:00:00"/>
    <n v="4"/>
    <s v="Apr"/>
    <n v="2021"/>
  </r>
  <r>
    <s v="Shoping Mall"/>
    <x v="2"/>
    <x v="1"/>
    <s v="High"/>
    <n v="242"/>
    <n v="8999.4"/>
    <n v="14999"/>
    <n v="3629758"/>
    <n v="544463.69999999995"/>
    <n v="3085294.3"/>
    <n v="2406529.554"/>
    <n v="678764.74599999981"/>
    <d v="2021-09-01T00:00:00"/>
    <n v="9"/>
    <s v="Sep"/>
    <n v="2021"/>
  </r>
  <r>
    <s v="Shoping Mall"/>
    <x v="3"/>
    <x v="1"/>
    <s v="High"/>
    <n v="273.40000000000003"/>
    <n v="8999.4"/>
    <n v="14999"/>
    <n v="4100726.6000000006"/>
    <n v="615108.99000000011"/>
    <n v="3485617.6100000003"/>
    <n v="2718781.7358000004"/>
    <n v="766835.87419999996"/>
    <d v="2021-10-01T00:00:00"/>
    <n v="10"/>
    <s v="Oct"/>
    <n v="2021"/>
  </r>
  <r>
    <s v="Shoping Mall"/>
    <x v="15"/>
    <x v="1"/>
    <s v="High"/>
    <n v="171.5"/>
    <n v="8999.4"/>
    <n v="14999"/>
    <n v="2572328.5"/>
    <n v="385849.27499999997"/>
    <n v="2186479.2250000001"/>
    <n v="1705453.7955000002"/>
    <n v="481025.42949999985"/>
    <d v="2020-10-01T00:00:00"/>
    <n v="10"/>
    <s v="Oct"/>
    <n v="2020"/>
  </r>
  <r>
    <s v="Small Business"/>
    <x v="5"/>
    <x v="1"/>
    <s v="High"/>
    <n v="118.60000000000001"/>
    <n v="8999.4"/>
    <n v="14999"/>
    <n v="1778881.4000000001"/>
    <n v="266832.21000000002"/>
    <n v="1512049.1900000002"/>
    <n v="1088675.4168"/>
    <n v="423373.77320000017"/>
    <d v="2020-12-01T00:00:00"/>
    <n v="12"/>
    <s v="Dec"/>
    <n v="2020"/>
  </r>
  <r>
    <s v="Small Business"/>
    <x v="6"/>
    <x v="2"/>
    <s v="High"/>
    <n v="349.5"/>
    <n v="11999.4"/>
    <n v="19999"/>
    <n v="6989650.5"/>
    <n v="1048447.575"/>
    <n v="5941202.9249999998"/>
    <n v="4277666.1059999997"/>
    <n v="1663536.8190000001"/>
    <d v="2021-01-01T00:00:00"/>
    <n v="1"/>
    <s v="Jan"/>
    <n v="2021"/>
  </r>
  <r>
    <s v="Shoping Mall"/>
    <x v="13"/>
    <x v="2"/>
    <s v="High"/>
    <n v="88.600000000000009"/>
    <n v="11999.4"/>
    <n v="19999"/>
    <n v="1771911.4000000001"/>
    <n v="265786.71000000002"/>
    <n v="1506124.6900000002"/>
    <n v="1174777.2582000003"/>
    <n v="331347.4317999999"/>
    <d v="2021-06-01T00:00:00"/>
    <n v="6"/>
    <s v="Jun"/>
    <n v="2021"/>
  </r>
  <r>
    <s v="Enterprise"/>
    <x v="7"/>
    <x v="2"/>
    <s v="High"/>
    <n v="215.60000000000002"/>
    <n v="11999.4"/>
    <n v="19999"/>
    <n v="4311784.4000000004"/>
    <n v="646767.66"/>
    <n v="3665016.74"/>
    <n v="2858713.0572000002"/>
    <n v="806303.68280000007"/>
    <d v="2021-10-01T00:00:00"/>
    <n v="10"/>
    <s v="Oct"/>
    <n v="2021"/>
  </r>
  <r>
    <s v="Shoping Mall"/>
    <x v="4"/>
    <x v="2"/>
    <s v="High"/>
    <n v="90.5"/>
    <n v="11999.4"/>
    <n v="19999"/>
    <n v="1809909.5"/>
    <n v="271486.42499999999"/>
    <n v="1538423.075"/>
    <n v="1199969.9985"/>
    <n v="338453.07649999997"/>
    <d v="2021-10-01T00:00:00"/>
    <n v="10"/>
    <s v="Oct"/>
    <n v="2021"/>
  </r>
  <r>
    <s v="Shoping Mall"/>
    <x v="8"/>
    <x v="2"/>
    <s v="High"/>
    <n v="171.5"/>
    <n v="11999.4"/>
    <n v="19999"/>
    <n v="3429828.5"/>
    <n v="514474.27499999997"/>
    <n v="2915354.2250000001"/>
    <n v="2273976.2955"/>
    <n v="641377.92950000009"/>
    <d v="2020-10-01T00:00:00"/>
    <n v="10"/>
    <s v="Oct"/>
    <n v="2020"/>
  </r>
  <r>
    <s v="Shoping Mall"/>
    <x v="14"/>
    <x v="2"/>
    <s v="High"/>
    <n v="159.4"/>
    <n v="11999.4"/>
    <n v="19999"/>
    <n v="3187840.6"/>
    <n v="478176.08999999997"/>
    <n v="2709664.5100000002"/>
    <n v="2113538.3178000003"/>
    <n v="596126.19219999993"/>
    <d v="2021-11-01T00:00:00"/>
    <n v="11"/>
    <s v="Nov"/>
    <n v="2021"/>
  </r>
  <r>
    <s v="Small Business"/>
    <x v="10"/>
    <x v="2"/>
    <s v="High"/>
    <n v="135.9"/>
    <n v="11999.4"/>
    <n v="19999"/>
    <n v="2717864.1"/>
    <n v="407679.61499999999"/>
    <n v="2310184.4850000003"/>
    <n v="1663332.8292000003"/>
    <n v="646851.65580000007"/>
    <d v="2021-11-01T00:00:00"/>
    <n v="11"/>
    <s v="Nov"/>
    <n v="2021"/>
  </r>
  <r>
    <s v="Small Business"/>
    <x v="2"/>
    <x v="2"/>
    <s v="High"/>
    <n v="215"/>
    <n v="11999.4"/>
    <n v="19999"/>
    <n v="4299785"/>
    <n v="644967.75"/>
    <n v="3654817.25"/>
    <n v="2631468.42"/>
    <n v="1023348.8300000001"/>
    <d v="2021-11-01T00:00:00"/>
    <n v="11"/>
    <s v="Nov"/>
    <n v="2021"/>
  </r>
  <r>
    <s v="Shoping Mall"/>
    <x v="11"/>
    <x v="2"/>
    <s v="High"/>
    <n v="119.7"/>
    <n v="11999.4"/>
    <n v="19999"/>
    <n v="2393880.3000000003"/>
    <n v="359082.04500000004"/>
    <n v="2034798.2550000004"/>
    <n v="1587142.6389000004"/>
    <n v="447655.61609999998"/>
    <d v="2021-11-01T00:00:00"/>
    <n v="11"/>
    <s v="Nov"/>
    <n v="2021"/>
  </r>
  <r>
    <s v="Midmarket"/>
    <x v="9"/>
    <x v="2"/>
    <s v="High"/>
    <n v="38"/>
    <n v="11999.4"/>
    <n v="19999"/>
    <n v="759962"/>
    <n v="113994.3"/>
    <n v="645967.69999999995"/>
    <n v="419879.005"/>
    <n v="226088.69499999995"/>
    <d v="2020-12-01T00:00:00"/>
    <n v="12"/>
    <s v="Dec"/>
    <n v="2020"/>
  </r>
  <r>
    <s v="Shoping Mall"/>
    <x v="1"/>
    <x v="2"/>
    <s v="High"/>
    <n v="123.30000000000001"/>
    <n v="11999.4"/>
    <n v="19999"/>
    <n v="2465876.7000000002"/>
    <n v="369881.505"/>
    <n v="2095995.1950000003"/>
    <n v="1634876.2521000004"/>
    <n v="461118.94289999991"/>
    <d v="2021-12-01T00:00:00"/>
    <n v="12"/>
    <s v="Dec"/>
    <n v="2021"/>
  </r>
  <r>
    <s v="Shoping Mall"/>
    <x v="12"/>
    <x v="3"/>
    <s v="High"/>
    <n v="139.5"/>
    <n v="19794"/>
    <n v="32990"/>
    <n v="4602105"/>
    <n v="690315.75"/>
    <n v="3911789.25"/>
    <n v="3051195.6150000002"/>
    <n v="860593.63499999978"/>
    <d v="2021-07-01T00:00:00"/>
    <n v="7"/>
    <s v="Jul"/>
    <n v="2021"/>
  </r>
  <r>
    <s v="Shoping Mall"/>
    <x v="0"/>
    <x v="3"/>
    <s v="High"/>
    <n v="98.600000000000009"/>
    <n v="19794"/>
    <n v="32990"/>
    <n v="3252814.0000000005"/>
    <n v="487922.10000000003"/>
    <n v="2764891.9000000004"/>
    <n v="2156615.6820000005"/>
    <n v="608276.21799999988"/>
    <d v="2021-10-01T00:00:00"/>
    <n v="10"/>
    <s v="Oct"/>
    <n v="2021"/>
  </r>
  <r>
    <s v="Shoping Mall"/>
    <x v="1"/>
    <x v="3"/>
    <s v="High"/>
    <n v="90.5"/>
    <n v="19794"/>
    <n v="32990"/>
    <n v="2985595"/>
    <n v="447839.25"/>
    <n v="2537755.75"/>
    <n v="1979449.4850000001"/>
    <n v="558306.2649999999"/>
    <d v="2021-10-01T00:00:00"/>
    <n v="10"/>
    <s v="Oct"/>
    <n v="2021"/>
  </r>
  <r>
    <s v="Channel Partners"/>
    <x v="2"/>
    <x v="4"/>
    <s v="High"/>
    <n v="210.9"/>
    <n v="13938"/>
    <n v="23230"/>
    <n v="4899207"/>
    <n v="734881.04999999993"/>
    <n v="4164325.95"/>
    <n v="2498595.5699999998"/>
    <n v="1665730.3800000004"/>
    <d v="2021-05-01T00:00:00"/>
    <n v="5"/>
    <s v="May"/>
    <n v="2021"/>
  </r>
  <r>
    <s v="Midmarket"/>
    <x v="3"/>
    <x v="4"/>
    <s v="High"/>
    <n v="387.45000000000005"/>
    <n v="13938"/>
    <n v="23230"/>
    <n v="9000463.5000000019"/>
    <n v="1350069.5250000001"/>
    <n v="7650393.9750000015"/>
    <n v="4972756.0837500012"/>
    <n v="2677637.8912500003"/>
    <d v="2021-07-01T00:00:00"/>
    <n v="7"/>
    <s v="Jul"/>
    <n v="2021"/>
  </r>
  <r>
    <s v="Shoping Mall"/>
    <x v="15"/>
    <x v="4"/>
    <s v="High"/>
    <n v="62.300000000000004"/>
    <n v="13938"/>
    <n v="23230"/>
    <n v="1447229"/>
    <n v="217084.35"/>
    <n v="1230144.6499999999"/>
    <n v="959512.82699999993"/>
    <n v="270631.82299999997"/>
    <d v="2020-09-01T00:00:00"/>
    <n v="9"/>
    <s v="Sep"/>
    <n v="2020"/>
  </r>
  <r>
    <s v="Shoping Mall"/>
    <x v="5"/>
    <x v="4"/>
    <s v="High"/>
    <n v="98.600000000000009"/>
    <n v="13938"/>
    <n v="23230"/>
    <n v="2290478"/>
    <n v="343571.7"/>
    <n v="1946906.3"/>
    <n v="1518586.9140000001"/>
    <n v="428319.38599999994"/>
    <d v="2021-10-01T00:00:00"/>
    <n v="10"/>
    <s v="Oct"/>
    <n v="2021"/>
  </r>
  <r>
    <s v="Enterprise"/>
    <x v="6"/>
    <x v="4"/>
    <s v="High"/>
    <n v="238.70000000000002"/>
    <n v="13938"/>
    <n v="23230"/>
    <n v="5545001"/>
    <n v="831750.15"/>
    <n v="4713250.8499999996"/>
    <n v="3676335.6629999997"/>
    <n v="1036915.1869999999"/>
    <d v="2021-11-01T00:00:00"/>
    <n v="11"/>
    <s v="Nov"/>
    <n v="2021"/>
  </r>
  <r>
    <s v="Shoping Mall"/>
    <x v="13"/>
    <x v="4"/>
    <s v="High"/>
    <n v="123.30000000000001"/>
    <n v="13938"/>
    <n v="23230"/>
    <n v="2864259.0000000005"/>
    <n v="429638.85000000003"/>
    <n v="2434620.1500000004"/>
    <n v="1899003.7170000004"/>
    <n v="535616.43299999996"/>
    <d v="2021-12-01T00:00:00"/>
    <n v="12"/>
    <s v="Dec"/>
    <n v="2021"/>
  </r>
  <r>
    <s v="Shoping Mall"/>
    <x v="7"/>
    <x v="5"/>
    <s v="High"/>
    <n v="27"/>
    <n v="11999.4"/>
    <n v="19999"/>
    <n v="539973"/>
    <n v="80995.95"/>
    <n v="458977.05"/>
    <n v="358002.09899999999"/>
    <n v="100974.951"/>
    <d v="2021-02-01T00:00:00"/>
    <n v="2"/>
    <s v="Feb"/>
    <n v="2021"/>
  </r>
  <r>
    <s v="Shoping Mall"/>
    <x v="4"/>
    <x v="5"/>
    <s v="High"/>
    <n v="342.15000000000003"/>
    <n v="11999.4"/>
    <n v="19999"/>
    <n v="6842657.8500000006"/>
    <n v="1026398.6775"/>
    <n v="5816259.1725000003"/>
    <n v="4536682.1545500001"/>
    <n v="1279577.0179500002"/>
    <d v="2021-07-01T00:00:00"/>
    <n v="7"/>
    <s v="Jul"/>
    <n v="2021"/>
  </r>
  <r>
    <s v="Shoping Mall"/>
    <x v="8"/>
    <x v="5"/>
    <s v="High"/>
    <n v="273.40000000000003"/>
    <n v="11999.4"/>
    <n v="19999"/>
    <n v="5467726.6000000006"/>
    <n v="820158.99000000011"/>
    <n v="4647567.6100000003"/>
    <n v="3625102.7358000004"/>
    <n v="1022464.8742"/>
    <d v="2021-10-01T00:00:00"/>
    <n v="10"/>
    <s v="Oct"/>
    <n v="2021"/>
  </r>
  <r>
    <s v="Midmarket"/>
    <x v="14"/>
    <x v="5"/>
    <s v="High"/>
    <n v="254.8"/>
    <n v="11999.4"/>
    <n v="19999"/>
    <n v="5095745.2"/>
    <n v="764361.78"/>
    <n v="4331383.42"/>
    <n v="2815399.2230000002"/>
    <n v="1515984.1969999997"/>
    <d v="2020-11-01T00:00:00"/>
    <n v="11"/>
    <s v="Nov"/>
    <n v="2020"/>
  </r>
  <r>
    <s v="Shoping Mall"/>
    <x v="10"/>
    <x v="0"/>
    <s v="High"/>
    <n v="252.15"/>
    <n v="5579.4"/>
    <n v="9299"/>
    <n v="2344742.85"/>
    <n v="351711.42749999999"/>
    <n v="1993031.4225000001"/>
    <n v="1554564.5095500001"/>
    <n v="438466.91295000003"/>
    <d v="2021-01-01T00:00:00"/>
    <n v="1"/>
    <s v="Jan"/>
    <n v="2021"/>
  </r>
  <r>
    <s v="Channel Partners"/>
    <x v="2"/>
    <x v="1"/>
    <s v="High"/>
    <n v="266.10000000000002"/>
    <n v="8999.4"/>
    <n v="14999"/>
    <n v="3991233.9000000004"/>
    <n v="598685.08500000008"/>
    <n v="3392548.8150000004"/>
    <n v="2035529.2890000001"/>
    <n v="1357019.5260000003"/>
    <d v="2021-05-01T00:00:00"/>
    <n v="5"/>
    <s v="May"/>
    <n v="2021"/>
  </r>
  <r>
    <s v="Shoping Mall"/>
    <x v="11"/>
    <x v="2"/>
    <s v="High"/>
    <n v="153.1"/>
    <n v="11999.4"/>
    <n v="19999"/>
    <n v="3061846.9"/>
    <n v="459277.03499999997"/>
    <n v="2602569.8649999998"/>
    <n v="2030004.4946999999"/>
    <n v="572565.37029999983"/>
    <d v="2021-12-01T00:00:00"/>
    <n v="12"/>
    <s v="Dec"/>
    <n v="2021"/>
  </r>
  <r>
    <s v="Shoping Mall"/>
    <x v="9"/>
    <x v="4"/>
    <s v="High"/>
    <n v="149.1"/>
    <n v="13938"/>
    <n v="23230"/>
    <n v="3463593"/>
    <n v="519538.94999999995"/>
    <n v="2944054.05"/>
    <n v="2296362.159"/>
    <n v="647691.89099999983"/>
    <d v="2021-03-01T00:00:00"/>
    <n v="3"/>
    <s v="Mar"/>
    <n v="2021"/>
  </r>
  <r>
    <s v="Shoping Mall"/>
    <x v="1"/>
    <x v="4"/>
    <s v="High"/>
    <n v="153.1"/>
    <n v="13938"/>
    <n v="23230"/>
    <n v="3556513"/>
    <n v="533476.94999999995"/>
    <n v="3023036.05"/>
    <n v="2357968.1189999999"/>
    <n v="665067.93099999987"/>
    <d v="2021-12-01T00:00:00"/>
    <n v="12"/>
    <s v="Dec"/>
    <n v="2021"/>
  </r>
  <r>
    <s v="Channel Partners"/>
    <x v="12"/>
    <x v="5"/>
    <s v="High"/>
    <n v="276.10000000000002"/>
    <n v="11999.4"/>
    <n v="19999"/>
    <n v="5521723.9000000004"/>
    <n v="828258.58500000008"/>
    <n v="4693465.3150000004"/>
    <n v="2816079.1890000002"/>
    <n v="1877386.1260000002"/>
    <d v="2020-09-01T00:00:00"/>
    <n v="9"/>
    <s v="Sep"/>
    <n v="2020"/>
  </r>
  <r>
    <s v="Midmarket"/>
    <x v="0"/>
    <x v="0"/>
    <s v="High"/>
    <n v="256.7"/>
    <n v="5579.4"/>
    <n v="9299"/>
    <n v="2387053.2999999998"/>
    <n v="358057.99499999994"/>
    <n v="2028995.3049999999"/>
    <n v="1318846.9482499999"/>
    <n v="710148.35675000004"/>
    <d v="2021-06-01T00:00:00"/>
    <n v="6"/>
    <s v="Jun"/>
    <n v="2021"/>
  </r>
  <r>
    <s v="Midmarket"/>
    <x v="1"/>
    <x v="4"/>
    <s v="High"/>
    <n v="256.7"/>
    <n v="13938"/>
    <n v="23230"/>
    <n v="5963141"/>
    <n v="894471.15"/>
    <n v="5068669.8499999996"/>
    <n v="3294635.4024999999"/>
    <n v="1774034.4474999998"/>
    <d v="2021-06-01T00:00:00"/>
    <n v="6"/>
    <s v="Jun"/>
    <n v="2021"/>
  </r>
  <r>
    <s v="Shoping Mall"/>
    <x v="16"/>
    <x v="0"/>
    <s v="High"/>
    <n v="92.300000000000011"/>
    <n v="5579.4"/>
    <n v="9299"/>
    <n v="858297.70000000007"/>
    <n v="128744.655"/>
    <n v="729553.04500000004"/>
    <n v="569051.37510000006"/>
    <n v="160501.66989999998"/>
    <d v="2021-03-01T00:00:00"/>
    <n v="3"/>
    <s v="Mar"/>
    <n v="2021"/>
  </r>
  <r>
    <s v="Shoping Mall"/>
    <x v="3"/>
    <x v="0"/>
    <s v="High"/>
    <n v="179"/>
    <n v="5579.4"/>
    <n v="9299"/>
    <n v="1664521"/>
    <n v="249678.15"/>
    <n v="1414842.85"/>
    <n v="1103577.4230000002"/>
    <n v="311265.42699999991"/>
    <d v="2021-03-01T00:00:00"/>
    <n v="3"/>
    <s v="Mar"/>
    <n v="2021"/>
  </r>
  <r>
    <s v="Shoping Mall"/>
    <x v="15"/>
    <x v="0"/>
    <s v="High"/>
    <n v="44.2"/>
    <n v="5579.4"/>
    <n v="9299"/>
    <n v="411015.80000000005"/>
    <n v="61652.37"/>
    <n v="349363.43000000005"/>
    <n v="272503.47540000005"/>
    <n v="76859.954599999997"/>
    <d v="2020-09-01T00:00:00"/>
    <n v="9"/>
    <s v="Sep"/>
    <n v="2020"/>
  </r>
  <r>
    <s v="Shoping Mall"/>
    <x v="5"/>
    <x v="1"/>
    <s v="High"/>
    <n v="98.25"/>
    <n v="8999.4"/>
    <n v="14999"/>
    <n v="1473651.75"/>
    <n v="221047.76249999998"/>
    <n v="1252603.9875"/>
    <n v="977031.11025000003"/>
    <n v="275572.87725000002"/>
    <d v="2021-01-01T00:00:00"/>
    <n v="1"/>
    <s v="Jan"/>
    <n v="2021"/>
  </r>
  <r>
    <s v="Shoping Mall"/>
    <x v="6"/>
    <x v="1"/>
    <s v="High"/>
    <n v="129.80000000000001"/>
    <n v="8999.4"/>
    <n v="14999"/>
    <n v="1946870.2000000002"/>
    <n v="292030.53000000003"/>
    <n v="1654839.6700000002"/>
    <n v="1290774.9426000002"/>
    <n v="364064.72739999997"/>
    <d v="2021-02-01T00:00:00"/>
    <n v="2"/>
    <s v="Feb"/>
    <n v="2021"/>
  </r>
  <r>
    <s v="Channel Partners"/>
    <x v="13"/>
    <x v="1"/>
    <s v="High"/>
    <n v="60.400000000000006"/>
    <n v="8999.4"/>
    <n v="14999"/>
    <n v="905939.60000000009"/>
    <n v="135890.94"/>
    <n v="770048.66000000015"/>
    <n v="462029.19600000005"/>
    <n v="308019.46400000009"/>
    <d v="2021-06-01T00:00:00"/>
    <n v="6"/>
    <s v="Jun"/>
    <n v="2021"/>
  </r>
  <r>
    <s v="Shoping Mall"/>
    <x v="7"/>
    <x v="1"/>
    <s v="High"/>
    <n v="225.5"/>
    <n v="8999.4"/>
    <n v="14999"/>
    <n v="3382274.5"/>
    <n v="507341.17499999999"/>
    <n v="2874933.3250000002"/>
    <n v="2242447.9935000003"/>
    <n v="632485.33149999985"/>
    <d v="2021-07-01T00:00:00"/>
    <n v="7"/>
    <s v="Jul"/>
    <n v="2021"/>
  </r>
  <r>
    <s v="Shoping Mall"/>
    <x v="4"/>
    <x v="1"/>
    <s v="High"/>
    <n v="124.9"/>
    <n v="8999.4"/>
    <n v="14999"/>
    <n v="1873375.1"/>
    <n v="281006.26500000001"/>
    <n v="1592368.835"/>
    <n v="1242047.6913000001"/>
    <n v="350321.1436999999"/>
    <d v="2021-10-01T00:00:00"/>
    <n v="10"/>
    <s v="Oct"/>
    <n v="2021"/>
  </r>
  <r>
    <s v="Shoping Mall"/>
    <x v="8"/>
    <x v="2"/>
    <s v="High"/>
    <n v="143.85"/>
    <n v="11999.4"/>
    <n v="19999"/>
    <n v="2876856.15"/>
    <n v="431528.42249999999"/>
    <n v="2445327.7275"/>
    <n v="1907355.62745"/>
    <n v="537972.10005000001"/>
    <d v="2021-01-01T00:00:00"/>
    <n v="1"/>
    <s v="Jan"/>
    <n v="2021"/>
  </r>
  <r>
    <s v="Small Business"/>
    <x v="14"/>
    <x v="2"/>
    <s v="High"/>
    <n v="80.7"/>
    <n v="11999.4"/>
    <n v="19999"/>
    <n v="1613919.3"/>
    <n v="242087.89499999999"/>
    <n v="1371831.405"/>
    <n v="987718.61159999995"/>
    <n v="384112.79340000008"/>
    <d v="2021-01-01T00:00:00"/>
    <n v="1"/>
    <s v="Jan"/>
    <n v="2021"/>
  </r>
  <r>
    <s v="Shoping Mall"/>
    <x v="10"/>
    <x v="2"/>
    <s v="High"/>
    <n v="264.10000000000002"/>
    <n v="11999.4"/>
    <n v="19999"/>
    <n v="5281735.9000000004"/>
    <n v="792260.38500000001"/>
    <n v="4489475.5150000006"/>
    <n v="3501790.9017000007"/>
    <n v="987684.61329999985"/>
    <d v="2021-02-01T00:00:00"/>
    <n v="2"/>
    <s v="Feb"/>
    <n v="2021"/>
  </r>
  <r>
    <s v="Shoping Mall"/>
    <x v="2"/>
    <x v="2"/>
    <s v="High"/>
    <n v="270.8"/>
    <n v="11999.4"/>
    <n v="19999"/>
    <n v="5415729.2000000002"/>
    <n v="812359.38"/>
    <n v="4603369.82"/>
    <n v="3590628.4596000002"/>
    <n v="1012741.3604000001"/>
    <d v="2021-02-01T00:00:00"/>
    <n v="2"/>
    <s v="Feb"/>
    <n v="2021"/>
  </r>
  <r>
    <s v="Shoping Mall"/>
    <x v="11"/>
    <x v="2"/>
    <s v="High"/>
    <n v="263.2"/>
    <n v="11999.4"/>
    <n v="19999"/>
    <n v="5263736.8"/>
    <n v="789560.5199999999"/>
    <n v="4474176.28"/>
    <n v="3489857.4984000004"/>
    <n v="984318.78159999987"/>
    <d v="2021-06-01T00:00:00"/>
    <n v="6"/>
    <s v="Jun"/>
    <n v="2021"/>
  </r>
  <r>
    <s v="Enterprise"/>
    <x v="9"/>
    <x v="2"/>
    <s v="High"/>
    <n v="158.30000000000001"/>
    <n v="11999.4"/>
    <n v="19999"/>
    <n v="3165841.7"/>
    <n v="474876.255"/>
    <n v="2690965.4450000003"/>
    <n v="2098953.0471000001"/>
    <n v="592012.39790000021"/>
    <d v="2021-06-01T00:00:00"/>
    <n v="6"/>
    <s v="Jun"/>
    <n v="2021"/>
  </r>
  <r>
    <s v="Channel Partners"/>
    <x v="1"/>
    <x v="2"/>
    <s v="High"/>
    <n v="57.1"/>
    <n v="11999.4"/>
    <n v="19999"/>
    <n v="1141942.9000000001"/>
    <n v="171291.43500000003"/>
    <n v="970651.46500000008"/>
    <n v="582390.87900000007"/>
    <n v="388260.58600000001"/>
    <d v="2021-07-01T00:00:00"/>
    <n v="7"/>
    <s v="Jul"/>
    <n v="2021"/>
  </r>
  <r>
    <s v="Shoping Mall"/>
    <x v="12"/>
    <x v="2"/>
    <s v="High"/>
    <n v="269.60000000000002"/>
    <n v="11999.4"/>
    <n v="19999"/>
    <n v="5391730.4000000004"/>
    <n v="808759.56"/>
    <n v="4582970.84"/>
    <n v="3574717.2552"/>
    <n v="1008253.5847999998"/>
    <d v="2021-08-01T00:00:00"/>
    <n v="8"/>
    <s v="Aug"/>
    <n v="2021"/>
  </r>
  <r>
    <s v="Midmarket"/>
    <x v="0"/>
    <x v="2"/>
    <s v="High"/>
    <n v="156.5"/>
    <n v="11999.4"/>
    <n v="19999"/>
    <n v="3129843.5"/>
    <n v="469476.52499999997"/>
    <n v="2660366.9750000001"/>
    <n v="1729238.5337500002"/>
    <n v="931128.44124999992"/>
    <d v="2021-10-01T00:00:00"/>
    <n v="10"/>
    <s v="Oct"/>
    <n v="2021"/>
  </r>
  <r>
    <s v="Shoping Mall"/>
    <x v="1"/>
    <x v="2"/>
    <s v="High"/>
    <n v="124.9"/>
    <n v="11999.4"/>
    <n v="19999"/>
    <n v="2497875.1"/>
    <n v="374681.26500000001"/>
    <n v="2123193.835"/>
    <n v="1656091.1913000001"/>
    <n v="467102.6436999999"/>
    <d v="2021-10-01T00:00:00"/>
    <n v="10"/>
    <s v="Oct"/>
    <n v="2021"/>
  </r>
  <r>
    <s v="Shoping Mall"/>
    <x v="16"/>
    <x v="2"/>
    <s v="High"/>
    <n v="35.700000000000003"/>
    <n v="11999.4"/>
    <n v="19999"/>
    <n v="713964.3"/>
    <n v="107094.645"/>
    <n v="606869.65500000003"/>
    <n v="473358.33090000006"/>
    <n v="133511.32409999997"/>
    <d v="2021-11-01T00:00:00"/>
    <n v="11"/>
    <s v="Nov"/>
    <n v="2021"/>
  </r>
  <r>
    <s v="Channel Partners"/>
    <x v="3"/>
    <x v="2"/>
    <s v="High"/>
    <n v="101.30000000000001"/>
    <n v="11999.4"/>
    <n v="19999"/>
    <n v="2025898.7000000002"/>
    <n v="303884.80499999999"/>
    <n v="1722013.8950000003"/>
    <n v="1033208.3370000001"/>
    <n v="688805.55800000019"/>
    <d v="2021-12-01T00:00:00"/>
    <n v="12"/>
    <s v="Dec"/>
    <n v="2021"/>
  </r>
  <r>
    <s v="Midmarket"/>
    <x v="15"/>
    <x v="3"/>
    <s v="High"/>
    <n v="399.75"/>
    <n v="19794"/>
    <n v="32990"/>
    <n v="13187752.5"/>
    <n v="1978162.875"/>
    <n v="11209589.625"/>
    <n v="7286233.2562500006"/>
    <n v="3923356.3687499994"/>
    <d v="2021-01-01T00:00:00"/>
    <n v="1"/>
    <s v="Jan"/>
    <n v="2021"/>
  </r>
  <r>
    <s v="Shoping Mall"/>
    <x v="5"/>
    <x v="3"/>
    <s v="High"/>
    <n v="263.2"/>
    <n v="19794"/>
    <n v="32990"/>
    <n v="8682968"/>
    <n v="1302445.2"/>
    <n v="7380522.7999999998"/>
    <n v="5756807.784"/>
    <n v="1623715.0159999998"/>
    <d v="2021-06-01T00:00:00"/>
    <n v="6"/>
    <s v="Jun"/>
    <n v="2021"/>
  </r>
  <r>
    <s v="Shoping Mall"/>
    <x v="6"/>
    <x v="3"/>
    <s v="High"/>
    <n v="119"/>
    <n v="19794"/>
    <n v="32990"/>
    <n v="3925810"/>
    <n v="588871.5"/>
    <n v="3336938.5"/>
    <n v="2602812.0300000003"/>
    <n v="734126.46999999974"/>
    <d v="2021-06-01T00:00:00"/>
    <n v="6"/>
    <s v="Jun"/>
    <n v="2021"/>
  </r>
  <r>
    <s v="Channel Partners"/>
    <x v="13"/>
    <x v="3"/>
    <s v="High"/>
    <n v="60.400000000000006"/>
    <n v="19794"/>
    <n v="32990"/>
    <n v="1992596.0000000002"/>
    <n v="298889.40000000002"/>
    <n v="1693706.6"/>
    <n v="1016223.96"/>
    <n v="677482.64000000013"/>
    <d v="2021-06-01T00:00:00"/>
    <n v="6"/>
    <s v="Jun"/>
    <n v="2021"/>
  </r>
  <r>
    <s v="Midmarket"/>
    <x v="7"/>
    <x v="3"/>
    <s v="High"/>
    <n v="66"/>
    <n v="19794"/>
    <n v="32990"/>
    <n v="2177340"/>
    <n v="326601"/>
    <n v="1850739"/>
    <n v="1202980.3500000001"/>
    <n v="647758.64999999991"/>
    <d v="2020-09-01T00:00:00"/>
    <n v="9"/>
    <s v="Sep"/>
    <n v="2020"/>
  </r>
  <r>
    <s v="Channel Partners"/>
    <x v="4"/>
    <x v="3"/>
    <s v="High"/>
    <n v="41"/>
    <n v="19794"/>
    <n v="32990"/>
    <n v="1352590"/>
    <n v="202888.5"/>
    <n v="1149701.5"/>
    <n v="689820.9"/>
    <n v="459880.6"/>
    <d v="2021-10-01T00:00:00"/>
    <n v="10"/>
    <s v="Oct"/>
    <n v="2021"/>
  </r>
  <r>
    <s v="Small Business"/>
    <x v="8"/>
    <x v="3"/>
    <s v="High"/>
    <n v="260.5"/>
    <n v="19794"/>
    <n v="32990"/>
    <n v="8593895"/>
    <n v="1289084.25"/>
    <n v="7304810.75"/>
    <n v="5259463.74"/>
    <n v="2045347.0099999998"/>
    <d v="2020-11-01T00:00:00"/>
    <n v="11"/>
    <s v="Nov"/>
    <n v="2020"/>
  </r>
  <r>
    <s v="Channel Partners"/>
    <x v="14"/>
    <x v="3"/>
    <s v="High"/>
    <n v="101.30000000000001"/>
    <n v="19794"/>
    <n v="32990"/>
    <n v="3341887.0000000005"/>
    <n v="501283.05000000005"/>
    <n v="2840603.95"/>
    <n v="1704362.37"/>
    <n v="1136241.58"/>
    <d v="2021-12-01T00:00:00"/>
    <n v="12"/>
    <s v="Dec"/>
    <n v="2021"/>
  </r>
  <r>
    <s v="Enterprise"/>
    <x v="10"/>
    <x v="4"/>
    <s v="High"/>
    <n v="158.30000000000001"/>
    <n v="13938"/>
    <n v="23230"/>
    <n v="3677309.0000000005"/>
    <n v="551596.35000000009"/>
    <n v="3125712.6500000004"/>
    <n v="2438055.8670000006"/>
    <n v="687656.78299999982"/>
    <d v="2021-06-01T00:00:00"/>
    <n v="6"/>
    <s v="Jun"/>
    <n v="2021"/>
  </r>
  <r>
    <s v="Midmarket"/>
    <x v="2"/>
    <x v="4"/>
    <s v="High"/>
    <n v="156.5"/>
    <n v="13938"/>
    <n v="23230"/>
    <n v="3635495"/>
    <n v="545324.25"/>
    <n v="3090170.75"/>
    <n v="2008610.9875"/>
    <n v="1081559.7625"/>
    <d v="2021-10-01T00:00:00"/>
    <n v="10"/>
    <s v="Oct"/>
    <n v="2021"/>
  </r>
  <r>
    <s v="Enterprise"/>
    <x v="11"/>
    <x v="5"/>
    <s v="High"/>
    <n v="165.9"/>
    <n v="11999.4"/>
    <n v="19999"/>
    <n v="3317834.1"/>
    <n v="497675.11499999999"/>
    <n v="2820158.9850000003"/>
    <n v="2199724.0083000003"/>
    <n v="620434.9767"/>
    <d v="2021-01-01T00:00:00"/>
    <n v="1"/>
    <s v="Jan"/>
    <n v="2021"/>
  </r>
  <r>
    <s v="Shoping Mall"/>
    <x v="9"/>
    <x v="5"/>
    <s v="High"/>
    <n v="119"/>
    <n v="11999.4"/>
    <n v="19999"/>
    <n v="2379881"/>
    <n v="356982.14999999997"/>
    <n v="2022898.85"/>
    <n v="1577861.1030000001"/>
    <n v="445037.74699999997"/>
    <d v="2021-06-01T00:00:00"/>
    <n v="6"/>
    <s v="Jun"/>
    <n v="2021"/>
  </r>
  <r>
    <s v="Channel Partners"/>
    <x v="1"/>
    <x v="5"/>
    <s v="High"/>
    <n v="41"/>
    <n v="11999.4"/>
    <n v="19999"/>
    <n v="819959"/>
    <n v="122993.84999999999"/>
    <n v="696965.15"/>
    <n v="418179.09"/>
    <n v="278786.06"/>
    <d v="2021-10-01T00:00:00"/>
    <n v="10"/>
    <s v="Oct"/>
    <n v="2021"/>
  </r>
  <r>
    <s v="Channel Partners"/>
    <x v="12"/>
    <x v="5"/>
    <s v="High"/>
    <n v="177"/>
    <n v="11999.4"/>
    <n v="19999"/>
    <n v="3539823"/>
    <n v="530973.44999999995"/>
    <n v="3008849.55"/>
    <n v="1805309.7299999997"/>
    <n v="1203539.82"/>
    <d v="2020-12-01T00:00:00"/>
    <n v="12"/>
    <s v="Dec"/>
    <n v="2020"/>
  </r>
  <r>
    <s v="Shoping Mall"/>
    <x v="0"/>
    <x v="0"/>
    <s v="High"/>
    <n v="257.90000000000003"/>
    <n v="5579.4"/>
    <n v="9299"/>
    <n v="2398212.1"/>
    <n v="359731.815"/>
    <n v="2038480.2850000001"/>
    <n v="1590014.6223000002"/>
    <n v="448465.66269999999"/>
    <d v="2021-04-01T00:00:00"/>
    <n v="4"/>
    <s v="Apr"/>
    <n v="2021"/>
  </r>
  <r>
    <s v="Shoping Mall"/>
    <x v="1"/>
    <x v="0"/>
    <s v="High"/>
    <n v="174.3"/>
    <n v="5579.4"/>
    <n v="9299"/>
    <n v="1620815.7000000002"/>
    <n v="243122.35500000001"/>
    <n v="1377693.3450000002"/>
    <n v="1074600.8091000002"/>
    <n v="303092.53590000002"/>
    <d v="2021-05-01T00:00:00"/>
    <n v="5"/>
    <s v="May"/>
    <n v="2021"/>
  </r>
  <r>
    <s v="Shoping Mall"/>
    <x v="16"/>
    <x v="0"/>
    <s v="High"/>
    <n v="299.60000000000002"/>
    <n v="5579.4"/>
    <n v="9299"/>
    <n v="2785980.4000000004"/>
    <n v="417897.06000000006"/>
    <n v="2368083.3400000003"/>
    <n v="1847105.0052000002"/>
    <n v="520978.33480000007"/>
    <d v="2020-10-01T00:00:00"/>
    <n v="10"/>
    <s v="Oct"/>
    <n v="2020"/>
  </r>
  <r>
    <s v="Shoping Mall"/>
    <x v="3"/>
    <x v="0"/>
    <s v="High"/>
    <n v="28"/>
    <n v="5579.4"/>
    <n v="9299"/>
    <n v="260372"/>
    <n v="39055.799999999996"/>
    <n v="221316.2"/>
    <n v="172626.63600000003"/>
    <n v="48689.563999999984"/>
    <d v="2021-12-01T00:00:00"/>
    <n v="12"/>
    <s v="Dec"/>
    <n v="2021"/>
  </r>
  <r>
    <s v="Shoping Mall"/>
    <x v="15"/>
    <x v="1"/>
    <s v="High"/>
    <n v="29.3"/>
    <n v="8999.4"/>
    <n v="14999"/>
    <n v="439470.7"/>
    <n v="65920.604999999996"/>
    <n v="373550.09500000003"/>
    <n v="291369.07410000003"/>
    <n v="82181.020900000003"/>
    <d v="2021-02-01T00:00:00"/>
    <n v="2"/>
    <s v="Feb"/>
    <n v="2021"/>
  </r>
  <r>
    <s v="Shoping Mall"/>
    <x v="5"/>
    <x v="1"/>
    <s v="High"/>
    <n v="299.60000000000002"/>
    <n v="8999.4"/>
    <n v="14999"/>
    <n v="4493700.4000000004"/>
    <n v="674055.06"/>
    <n v="3819645.3400000003"/>
    <n v="2979323.3652000003"/>
    <n v="840321.97479999997"/>
    <d v="2020-10-01T00:00:00"/>
    <n v="10"/>
    <s v="Oct"/>
    <n v="2020"/>
  </r>
  <r>
    <s v="Midmarket"/>
    <x v="6"/>
    <x v="2"/>
    <s v="High"/>
    <n v="27.8"/>
    <n v="11999.4"/>
    <n v="19999"/>
    <n v="555972.20000000007"/>
    <n v="83395.83"/>
    <n v="472576.37000000005"/>
    <n v="307174.64050000004"/>
    <n v="165401.72950000002"/>
    <d v="2021-02-01T00:00:00"/>
    <n v="2"/>
    <s v="Feb"/>
    <n v="2021"/>
  </r>
  <r>
    <s v="Shoping Mall"/>
    <x v="13"/>
    <x v="2"/>
    <s v="High"/>
    <n v="242.8"/>
    <n v="11999.4"/>
    <n v="19999"/>
    <n v="4855757.2"/>
    <n v="728363.58"/>
    <n v="4127393.62"/>
    <n v="3219367.0236000004"/>
    <n v="908026.59639999969"/>
    <d v="2021-03-01T00:00:00"/>
    <n v="3"/>
    <s v="Mar"/>
    <n v="2021"/>
  </r>
  <r>
    <s v="Midmarket"/>
    <x v="7"/>
    <x v="2"/>
    <s v="High"/>
    <n v="176.70000000000002"/>
    <n v="11999.4"/>
    <n v="19999"/>
    <n v="3533823.3000000003"/>
    <n v="530073.495"/>
    <n v="3003749.8050000002"/>
    <n v="1952437.3732500002"/>
    <n v="1051312.43175"/>
    <d v="2021-09-01T00:00:00"/>
    <n v="9"/>
    <s v="Sep"/>
    <n v="2021"/>
  </r>
  <r>
    <s v="Channel Partners"/>
    <x v="4"/>
    <x v="2"/>
    <s v="High"/>
    <n v="139.30000000000001"/>
    <n v="11999.4"/>
    <n v="19999"/>
    <n v="2785860.7"/>
    <n v="417879.10500000004"/>
    <n v="2367981.5950000002"/>
    <n v="1420788.9570000002"/>
    <n v="947192.63800000004"/>
    <d v="2021-10-01T00:00:00"/>
    <n v="10"/>
    <s v="Oct"/>
    <n v="2021"/>
  </r>
  <r>
    <s v="Shoping Mall"/>
    <x v="8"/>
    <x v="4"/>
    <s v="High"/>
    <n v="28"/>
    <n v="13938"/>
    <n v="23230"/>
    <n v="650440"/>
    <n v="97566"/>
    <n v="552874"/>
    <n v="431241.72000000003"/>
    <n v="121632.27999999997"/>
    <d v="2021-12-01T00:00:00"/>
    <n v="12"/>
    <s v="Dec"/>
    <n v="2021"/>
  </r>
  <r>
    <s v="Channel Partners"/>
    <x v="14"/>
    <x v="5"/>
    <s v="High"/>
    <n v="139.30000000000001"/>
    <n v="11999.4"/>
    <n v="19999"/>
    <n v="2785860.7"/>
    <n v="417879.10500000004"/>
    <n v="2367981.5950000002"/>
    <n v="1420788.9570000002"/>
    <n v="947192.63800000004"/>
    <d v="2021-10-01T00:00:00"/>
    <n v="10"/>
    <s v="Oct"/>
    <n v="2021"/>
  </r>
  <r>
    <s v="Channel Partners"/>
    <x v="10"/>
    <x v="5"/>
    <s v="High"/>
    <n v="201.5"/>
    <n v="11999.4"/>
    <n v="19999"/>
    <n v="4029798.5"/>
    <n v="604469.77500000002"/>
    <n v="3425328.7250000001"/>
    <n v="2055197.2349999999"/>
    <n v="1370131.4900000002"/>
    <d v="2020-12-01T00:00:00"/>
    <n v="12"/>
    <s v="Dec"/>
    <n v="2020"/>
  </r>
  <r>
    <s v="Small Business"/>
    <x v="2"/>
    <x v="0"/>
    <s v="High"/>
    <n v="80.100000000000009"/>
    <n v="5579.4"/>
    <n v="9299"/>
    <n v="744849.9"/>
    <n v="111727.485"/>
    <n v="633122.41500000004"/>
    <n v="455848.13880000002"/>
    <n v="177274.27620000002"/>
    <d v="2021-07-01T00:00:00"/>
    <n v="7"/>
    <s v="Jul"/>
    <n v="2021"/>
  </r>
  <r>
    <s v="Enterprise"/>
    <x v="11"/>
    <x v="0"/>
    <s v="High"/>
    <n v="102.30000000000001"/>
    <n v="5579.4"/>
    <n v="9299"/>
    <n v="951287.70000000007"/>
    <n v="142693.155"/>
    <n v="808594.54500000004"/>
    <n v="630703.74510000006"/>
    <n v="177890.79989999998"/>
    <d v="2020-09-01T00:00:00"/>
    <n v="9"/>
    <s v="Sep"/>
    <n v="2020"/>
  </r>
  <r>
    <s v="Small Business"/>
    <x v="9"/>
    <x v="0"/>
    <s v="High"/>
    <n v="149.6"/>
    <n v="5579.4"/>
    <n v="9299"/>
    <n v="1391130.4"/>
    <n v="208669.55999999997"/>
    <n v="1182460.8399999999"/>
    <n v="851371.80479999981"/>
    <n v="331089.03520000004"/>
    <d v="2021-10-01T00:00:00"/>
    <n v="10"/>
    <s v="Oct"/>
    <n v="2021"/>
  </r>
  <r>
    <s v="Small Business"/>
    <x v="1"/>
    <x v="0"/>
    <s v="High"/>
    <n v="101"/>
    <n v="5579.4"/>
    <n v="9299"/>
    <n v="939199"/>
    <n v="140879.85"/>
    <n v="798319.15"/>
    <n v="574789.78799999994"/>
    <n v="223529.36200000008"/>
    <d v="2021-10-01T00:00:00"/>
    <n v="10"/>
    <s v="Oct"/>
    <n v="2021"/>
  </r>
  <r>
    <s v="Midmarket"/>
    <x v="12"/>
    <x v="0"/>
    <s v="High"/>
    <n v="151.30000000000001"/>
    <n v="5579.4"/>
    <n v="9299"/>
    <n v="1406938.7000000002"/>
    <n v="211040.80500000002"/>
    <n v="1195897.8950000003"/>
    <n v="777333.63175000018"/>
    <n v="418564.26325000008"/>
    <d v="2021-11-01T00:00:00"/>
    <n v="11"/>
    <s v="Nov"/>
    <n v="2021"/>
  </r>
  <r>
    <s v="Midmarket"/>
    <x v="0"/>
    <x v="0"/>
    <s v="High"/>
    <n v="230"/>
    <n v="5579.4"/>
    <n v="9299"/>
    <n v="2138770"/>
    <n v="320815.5"/>
    <n v="1817954.5"/>
    <n v="1181670.425"/>
    <n v="636284.07499999995"/>
    <d v="2021-12-01T00:00:00"/>
    <n v="12"/>
    <s v="Dec"/>
    <n v="2021"/>
  </r>
  <r>
    <s v="Enterprise"/>
    <x v="1"/>
    <x v="0"/>
    <s v="High"/>
    <n v="282.10000000000002"/>
    <n v="5579.4"/>
    <n v="9299"/>
    <n v="2623247.9000000004"/>
    <n v="393487.18500000006"/>
    <n v="2229760.7150000003"/>
    <n v="1739213.3577000003"/>
    <n v="490547.35730000003"/>
    <d v="2020-12-01T00:00:00"/>
    <n v="12"/>
    <s v="Dec"/>
    <n v="2020"/>
  </r>
  <r>
    <s v="Shoping Mall"/>
    <x v="16"/>
    <x v="1"/>
    <s v="High"/>
    <n v="222.75"/>
    <n v="8999.4"/>
    <n v="14999"/>
    <n v="3341027.25"/>
    <n v="501154.08749999997"/>
    <n v="2839873.1625000001"/>
    <n v="2215101.0667500002"/>
    <n v="624772.09574999986"/>
    <d v="2021-01-01T00:00:00"/>
    <n v="1"/>
    <s v="Jan"/>
    <n v="2021"/>
  </r>
  <r>
    <s v="Shoping Mall"/>
    <x v="3"/>
    <x v="1"/>
    <s v="High"/>
    <n v="119.9"/>
    <n v="8999.4"/>
    <n v="14999"/>
    <n v="1798380.1"/>
    <n v="269757.01500000001"/>
    <n v="1528623.085"/>
    <n v="1192326.0063"/>
    <n v="336297.07869999995"/>
    <d v="2021-04-01T00:00:00"/>
    <n v="4"/>
    <s v="Apr"/>
    <n v="2021"/>
  </r>
  <r>
    <s v="Shoping Mall"/>
    <x v="15"/>
    <x v="1"/>
    <s v="High"/>
    <n v="20"/>
    <n v="8999.4"/>
    <n v="14999"/>
    <n v="299980"/>
    <n v="44997"/>
    <n v="254983"/>
    <n v="198886.74000000002"/>
    <n v="56096.25999999998"/>
    <d v="2021-05-01T00:00:00"/>
    <n v="5"/>
    <s v="May"/>
    <n v="2021"/>
  </r>
  <r>
    <s v="Shoping Mall"/>
    <x v="5"/>
    <x v="1"/>
    <s v="High"/>
    <n v="38.800000000000004"/>
    <n v="8999.4"/>
    <n v="14999"/>
    <n v="581961.20000000007"/>
    <n v="87294.180000000008"/>
    <n v="494667.02000000008"/>
    <n v="385840.27560000005"/>
    <n v="108826.74440000003"/>
    <d v="2021-09-01T00:00:00"/>
    <n v="9"/>
    <s v="Sep"/>
    <n v="2021"/>
  </r>
  <r>
    <s v="Shoping Mall"/>
    <x v="6"/>
    <x v="1"/>
    <s v="High"/>
    <n v="172.70000000000002"/>
    <n v="8999.4"/>
    <n v="14999"/>
    <n v="2590327.3000000003"/>
    <n v="388549.09500000003"/>
    <n v="2201778.2050000001"/>
    <n v="1717386.9999000002"/>
    <n v="484391.2050999999"/>
    <d v="2020-10-01T00:00:00"/>
    <n v="10"/>
    <s v="Oct"/>
    <n v="2020"/>
  </r>
  <r>
    <s v="Midmarket"/>
    <x v="13"/>
    <x v="1"/>
    <s v="High"/>
    <n v="230"/>
    <n v="8999.4"/>
    <n v="14999"/>
    <n v="3449770"/>
    <n v="517465.5"/>
    <n v="2932304.5"/>
    <n v="1905997.925"/>
    <n v="1026306.575"/>
    <d v="2021-12-01T00:00:00"/>
    <n v="12"/>
    <s v="Dec"/>
    <n v="2021"/>
  </r>
  <r>
    <s v="Shoping Mall"/>
    <x v="7"/>
    <x v="2"/>
    <s v="High"/>
    <n v="26"/>
    <n v="11999.4"/>
    <n v="19999"/>
    <n v="519974"/>
    <n v="77996.099999999991"/>
    <n v="441977.9"/>
    <n v="344742.76200000005"/>
    <n v="97235.137999999977"/>
    <d v="2021-02-01T00:00:00"/>
    <n v="2"/>
    <s v="Feb"/>
    <n v="2021"/>
  </r>
  <r>
    <s v="Midmarket"/>
    <x v="4"/>
    <x v="2"/>
    <s v="High"/>
    <n v="247"/>
    <n v="11999.4"/>
    <n v="19999"/>
    <n v="4939753"/>
    <n v="740962.95"/>
    <n v="4198790.05"/>
    <n v="2729213.5324999997"/>
    <n v="1469576.5175000001"/>
    <d v="2020-09-01T00:00:00"/>
    <n v="9"/>
    <s v="Sep"/>
    <n v="2020"/>
  </r>
  <r>
    <s v="Midmarket"/>
    <x v="8"/>
    <x v="2"/>
    <s v="High"/>
    <n v="174.3"/>
    <n v="11999.4"/>
    <n v="19999"/>
    <n v="3485825.7"/>
    <n v="522873.85499999998"/>
    <n v="2962951.8450000002"/>
    <n v="1925918.6992500003"/>
    <n v="1037033.1457499999"/>
    <d v="2020-10-01T00:00:00"/>
    <n v="10"/>
    <s v="Oct"/>
    <n v="2020"/>
  </r>
  <r>
    <s v="Channel Partners"/>
    <x v="14"/>
    <x v="2"/>
    <s v="High"/>
    <n v="291.40000000000003"/>
    <n v="11999.4"/>
    <n v="19999"/>
    <n v="5827708.6000000006"/>
    <n v="874156.29"/>
    <n v="4953552.3100000005"/>
    <n v="2972131.3860000004"/>
    <n v="1981420.9240000001"/>
    <d v="2021-10-01T00:00:00"/>
    <n v="10"/>
    <s v="Oct"/>
    <n v="2021"/>
  </r>
  <r>
    <s v="Shoping Mall"/>
    <x v="10"/>
    <x v="2"/>
    <s v="High"/>
    <n v="173.10000000000002"/>
    <n v="11999.4"/>
    <n v="19999"/>
    <n v="3461826.9000000004"/>
    <n v="519274.03500000003"/>
    <n v="2942552.8650000002"/>
    <n v="2295191.2347000004"/>
    <n v="647361.63029999984"/>
    <d v="2021-10-01T00:00:00"/>
    <n v="10"/>
    <s v="Oct"/>
    <n v="2021"/>
  </r>
  <r>
    <s v="Shoping Mall"/>
    <x v="2"/>
    <x v="2"/>
    <s v="High"/>
    <n v="70"/>
    <n v="11999.4"/>
    <n v="19999"/>
    <n v="1399930"/>
    <n v="209989.5"/>
    <n v="1189940.5"/>
    <n v="928153.59000000008"/>
    <n v="261786.90999999992"/>
    <d v="2021-11-01T00:00:00"/>
    <n v="11"/>
    <s v="Nov"/>
    <n v="2021"/>
  </r>
  <r>
    <s v="Channel Partners"/>
    <x v="11"/>
    <x v="2"/>
    <s v="High"/>
    <n v="222.20000000000002"/>
    <n v="11999.4"/>
    <n v="19999"/>
    <n v="4443777.8000000007"/>
    <n v="666566.67000000004"/>
    <n v="3777211.1300000008"/>
    <n v="2266326.6780000003"/>
    <n v="1510884.4520000005"/>
    <d v="2020-11-01T00:00:00"/>
    <n v="11"/>
    <s v="Nov"/>
    <n v="2020"/>
  </r>
  <r>
    <s v="Shoping Mall"/>
    <x v="9"/>
    <x v="2"/>
    <s v="High"/>
    <n v="117.7"/>
    <n v="11999.4"/>
    <n v="19999"/>
    <n v="2353882.3000000003"/>
    <n v="353082.34500000003"/>
    <n v="2000799.9550000003"/>
    <n v="1560623.9649000003"/>
    <n v="440175.99010000005"/>
    <d v="2021-11-01T00:00:00"/>
    <n v="11"/>
    <s v="Nov"/>
    <n v="2021"/>
  </r>
  <r>
    <s v="Shoping Mall"/>
    <x v="1"/>
    <x v="2"/>
    <s v="High"/>
    <n v="192.20000000000002"/>
    <n v="11999.4"/>
    <n v="19999"/>
    <n v="3843807.8000000003"/>
    <n v="576571.17000000004"/>
    <n v="3267236.6300000004"/>
    <n v="2548444.5714000002"/>
    <n v="718792.05860000011"/>
    <d v="2020-11-01T00:00:00"/>
    <n v="11"/>
    <s v="Nov"/>
    <n v="2020"/>
  </r>
  <r>
    <s v="Enterprise"/>
    <x v="12"/>
    <x v="3"/>
    <s v="High"/>
    <n v="157.5"/>
    <n v="19794"/>
    <n v="32990"/>
    <n v="5195925"/>
    <n v="779388.75"/>
    <n v="4416536.25"/>
    <n v="3444898.2749999999"/>
    <n v="971637.97500000009"/>
    <d v="2021-02-01T00:00:00"/>
    <n v="2"/>
    <s v="Feb"/>
    <n v="2021"/>
  </r>
  <r>
    <s v="Shoping Mall"/>
    <x v="0"/>
    <x v="3"/>
    <s v="High"/>
    <n v="60.6"/>
    <n v="19794"/>
    <n v="32990"/>
    <n v="1999194"/>
    <n v="299879.09999999998"/>
    <n v="1699314.9"/>
    <n v="1325465.622"/>
    <n v="373849.27799999993"/>
    <d v="2021-04-01T00:00:00"/>
    <n v="4"/>
    <s v="Apr"/>
    <n v="2021"/>
  </r>
  <r>
    <s v="Small Business"/>
    <x v="17"/>
    <x v="3"/>
    <s v="High"/>
    <n v="246"/>
    <n v="19794"/>
    <n v="32990"/>
    <n v="8115540"/>
    <n v="1217331"/>
    <n v="6898209"/>
    <n v="4966710.4799999995"/>
    <n v="1931498.5200000005"/>
    <d v="2021-07-01T00:00:00"/>
    <n v="7"/>
    <s v="Jul"/>
    <n v="2021"/>
  </r>
  <r>
    <s v="Small Business"/>
    <x v="16"/>
    <x v="3"/>
    <s v="High"/>
    <n v="26.900000000000002"/>
    <n v="19794"/>
    <n v="32990"/>
    <n v="887431.00000000012"/>
    <n v="133114.65000000002"/>
    <n v="754316.35000000009"/>
    <n v="543107.772"/>
    <n v="211208.5780000001"/>
    <d v="2020-10-01T00:00:00"/>
    <n v="10"/>
    <s v="Oct"/>
    <n v="2020"/>
  </r>
  <r>
    <s v="Small Business"/>
    <x v="3"/>
    <x v="3"/>
    <s v="High"/>
    <n v="253.60000000000002"/>
    <n v="19794"/>
    <n v="32990"/>
    <n v="8366264.0000000009"/>
    <n v="1254939.6000000001"/>
    <n v="7111324.4000000004"/>
    <n v="5120153.568"/>
    <n v="1991170.8320000004"/>
    <d v="2020-11-01T00:00:00"/>
    <n v="11"/>
    <s v="Nov"/>
    <n v="2020"/>
  </r>
  <r>
    <s v="Shoping Mall"/>
    <x v="15"/>
    <x v="4"/>
    <s v="High"/>
    <n v="290.3"/>
    <n v="13938"/>
    <n v="23230"/>
    <n v="6743669"/>
    <n v="1011550.35"/>
    <n v="5732118.6500000004"/>
    <n v="4471052.5470000003"/>
    <n v="1261066.1030000001"/>
    <d v="2021-03-01T00:00:00"/>
    <n v="3"/>
    <s v="Mar"/>
    <n v="2021"/>
  </r>
  <r>
    <s v="Small Business"/>
    <x v="5"/>
    <x v="4"/>
    <s v="High"/>
    <n v="254.10000000000002"/>
    <n v="13938"/>
    <n v="23230"/>
    <n v="5902743.0000000009"/>
    <n v="885411.45000000007"/>
    <n v="5017331.5500000007"/>
    <n v="3612478.7160000005"/>
    <n v="1404852.8340000003"/>
    <d v="2021-08-01T00:00:00"/>
    <n v="8"/>
    <s v="Aug"/>
    <n v="2021"/>
  </r>
  <r>
    <s v="Small Business"/>
    <x v="6"/>
    <x v="4"/>
    <s v="High"/>
    <n v="26.900000000000002"/>
    <n v="13938"/>
    <n v="23230"/>
    <n v="624887"/>
    <n v="93733.05"/>
    <n v="531153.94999999995"/>
    <n v="382430.84399999992"/>
    <n v="148723.10600000003"/>
    <d v="2020-10-01T00:00:00"/>
    <n v="10"/>
    <s v="Oct"/>
    <n v="2020"/>
  </r>
  <r>
    <s v="Small Business"/>
    <x v="13"/>
    <x v="4"/>
    <s v="High"/>
    <n v="149.6"/>
    <n v="13938"/>
    <n v="23230"/>
    <n v="3475208"/>
    <n v="521281.19999999995"/>
    <n v="2953926.8"/>
    <n v="2126827.2959999996"/>
    <n v="827099.50400000019"/>
    <d v="2021-10-01T00:00:00"/>
    <n v="10"/>
    <s v="Oct"/>
    <n v="2021"/>
  </r>
  <r>
    <s v="Small Business"/>
    <x v="7"/>
    <x v="4"/>
    <s v="High"/>
    <n v="101"/>
    <n v="13938"/>
    <n v="23230"/>
    <n v="2346230"/>
    <n v="351934.5"/>
    <n v="1994295.5"/>
    <n v="1435892.76"/>
    <n v="558402.74"/>
    <d v="2021-10-01T00:00:00"/>
    <n v="10"/>
    <s v="Oct"/>
    <n v="2021"/>
  </r>
  <r>
    <s v="Shoping Mall"/>
    <x v="4"/>
    <x v="4"/>
    <s v="High"/>
    <n v="128.1"/>
    <n v="13938"/>
    <n v="23230"/>
    <n v="2975763"/>
    <n v="446364.45"/>
    <n v="2529398.5499999998"/>
    <n v="1972930.8689999999"/>
    <n v="556467.68099999987"/>
    <d v="2020-12-01T00:00:00"/>
    <n v="12"/>
    <s v="Dec"/>
    <n v="2020"/>
  </r>
  <r>
    <s v="Small Business"/>
    <x v="8"/>
    <x v="5"/>
    <s v="High"/>
    <n v="88.800000000000011"/>
    <n v="11999.4"/>
    <n v="19999"/>
    <n v="1775911.2000000002"/>
    <n v="266386.68"/>
    <n v="1509524.5200000003"/>
    <n v="1086857.6544000001"/>
    <n v="422666.86560000014"/>
    <d v="2021-03-01T00:00:00"/>
    <n v="3"/>
    <s v="Mar"/>
    <n v="2021"/>
  </r>
  <r>
    <s v="Enterprise"/>
    <x v="14"/>
    <x v="5"/>
    <s v="High"/>
    <n v="284.40000000000003"/>
    <n v="11999.4"/>
    <n v="19999"/>
    <n v="5687715.6000000006"/>
    <n v="853157.34000000008"/>
    <n v="4834558.2600000007"/>
    <n v="3770955.4428000008"/>
    <n v="1063602.8171999999"/>
    <d v="2021-05-01T00:00:00"/>
    <n v="5"/>
    <s v="May"/>
    <n v="2021"/>
  </r>
  <r>
    <s v="Channel Partners"/>
    <x v="10"/>
    <x v="5"/>
    <s v="High"/>
    <n v="247.5"/>
    <n v="11999.4"/>
    <n v="19999"/>
    <n v="4949752.5"/>
    <n v="742462.875"/>
    <n v="4207289.625"/>
    <n v="2524373.7749999999"/>
    <n v="1682915.85"/>
    <d v="2021-08-01T00:00:00"/>
    <n v="8"/>
    <s v="Aug"/>
    <n v="2021"/>
  </r>
  <r>
    <s v="Midmarket"/>
    <x v="2"/>
    <x v="5"/>
    <s v="High"/>
    <n v="174.3"/>
    <n v="11999.4"/>
    <n v="19999"/>
    <n v="3485825.7"/>
    <n v="522873.85499999998"/>
    <n v="2962951.8450000002"/>
    <n v="1925918.6992500003"/>
    <n v="1037033.1457499999"/>
    <d v="2020-10-01T00:00:00"/>
    <n v="10"/>
    <s v="Oct"/>
    <n v="2020"/>
  </r>
  <r>
    <s v="Channel Partners"/>
    <x v="11"/>
    <x v="5"/>
    <s v="High"/>
    <n v="291.40000000000003"/>
    <n v="11999.4"/>
    <n v="19999"/>
    <n v="5827708.6000000006"/>
    <n v="874156.29"/>
    <n v="4953552.3100000005"/>
    <n v="2972131.3860000004"/>
    <n v="1981420.9240000001"/>
    <d v="2021-10-01T00:00:00"/>
    <n v="10"/>
    <s v="Oct"/>
    <n v="2021"/>
  </r>
  <r>
    <s v="Shoping Mall"/>
    <x v="9"/>
    <x v="5"/>
    <s v="High"/>
    <n v="173.10000000000002"/>
    <n v="11999.4"/>
    <n v="19999"/>
    <n v="3461826.9000000004"/>
    <n v="519274.03500000003"/>
    <n v="2942552.8650000002"/>
    <n v="2295191.2347000004"/>
    <n v="647361.63029999984"/>
    <d v="2021-10-01T00:00:00"/>
    <n v="10"/>
    <s v="Oct"/>
    <n v="2021"/>
  </r>
  <r>
    <s v="Shoping Mall"/>
    <x v="1"/>
    <x v="5"/>
    <s v="High"/>
    <n v="172.70000000000002"/>
    <n v="11999.4"/>
    <n v="19999"/>
    <n v="3453827.3000000003"/>
    <n v="518074.09500000003"/>
    <n v="2935753.2050000001"/>
    <n v="2289887.4999000002"/>
    <n v="645865.7050999999"/>
    <d v="2020-10-01T00:00:00"/>
    <n v="10"/>
    <s v="Oct"/>
    <n v="2020"/>
  </r>
  <r>
    <s v="Midmarket"/>
    <x v="12"/>
    <x v="5"/>
    <s v="High"/>
    <n v="187"/>
    <n v="11999.4"/>
    <n v="19999"/>
    <n v="3739813"/>
    <n v="560971.94999999995"/>
    <n v="3178841.05"/>
    <n v="2066246.6824999999"/>
    <n v="1112594.3674999999"/>
    <d v="2020-11-01T00:00:00"/>
    <n v="11"/>
    <s v="Nov"/>
    <n v="2020"/>
  </r>
  <r>
    <s v="Enterprise"/>
    <x v="0"/>
    <x v="0"/>
    <s v="High"/>
    <n v="117.4"/>
    <n v="5579.4"/>
    <n v="9299"/>
    <n v="1091702.6000000001"/>
    <n v="163755.39000000001"/>
    <n v="927947.21000000008"/>
    <n v="723798.82380000013"/>
    <n v="204148.38619999995"/>
    <d v="2021-08-01T00:00:00"/>
    <n v="8"/>
    <s v="Aug"/>
    <n v="2021"/>
  </r>
  <r>
    <s v="Enterprise"/>
    <x v="17"/>
    <x v="0"/>
    <s v="High"/>
    <n v="276.7"/>
    <n v="5579.4"/>
    <n v="9299"/>
    <n v="2573033.2999999998"/>
    <n v="385954.99499999994"/>
    <n v="2187078.3049999997"/>
    <n v="1705921.0778999999"/>
    <n v="481157.22709999979"/>
    <d v="2021-08-01T00:00:00"/>
    <n v="8"/>
    <s v="Aug"/>
    <n v="2021"/>
  </r>
  <r>
    <s v="Enterprise"/>
    <x v="16"/>
    <x v="0"/>
    <s v="High"/>
    <n v="108.5"/>
    <n v="5579.4"/>
    <n v="9299"/>
    <n v="1008941.5"/>
    <n v="151341.22500000001"/>
    <n v="857600.27500000002"/>
    <n v="668928.2145"/>
    <n v="188672.06050000002"/>
    <d v="2021-10-01T00:00:00"/>
    <n v="10"/>
    <s v="Oct"/>
    <n v="2021"/>
  </r>
  <r>
    <s v="Small Business"/>
    <x v="3"/>
    <x v="1"/>
    <s v="High"/>
    <n v="54.6"/>
    <n v="8999.4"/>
    <n v="14999"/>
    <n v="818945.4"/>
    <n v="122841.81"/>
    <n v="696103.59000000008"/>
    <n v="501194.58480000007"/>
    <n v="194909.00520000001"/>
    <d v="2021-10-01T00:00:00"/>
    <n v="10"/>
    <s v="Oct"/>
    <n v="2021"/>
  </r>
  <r>
    <s v="Shoping Mall"/>
    <x v="15"/>
    <x v="2"/>
    <s v="High"/>
    <n v="115.80000000000001"/>
    <n v="11999.4"/>
    <n v="19999"/>
    <n v="2315884.2000000002"/>
    <n v="347382.63"/>
    <n v="1968501.5700000003"/>
    <n v="1535431.2246000003"/>
    <n v="433070.34539999999"/>
    <d v="2021-03-01T00:00:00"/>
    <n v="3"/>
    <s v="Mar"/>
    <n v="2021"/>
  </r>
  <r>
    <s v="Midmarket"/>
    <x v="5"/>
    <x v="2"/>
    <s v="High"/>
    <n v="161.4"/>
    <n v="11999.4"/>
    <n v="19999"/>
    <n v="3227838.6"/>
    <n v="484175.79"/>
    <n v="2743662.81"/>
    <n v="1783380.8265000002"/>
    <n v="960281.98349999986"/>
    <d v="2021-04-01T00:00:00"/>
    <n v="4"/>
    <s v="Apr"/>
    <n v="2021"/>
  </r>
  <r>
    <s v="Shoping Mall"/>
    <x v="6"/>
    <x v="2"/>
    <s v="High"/>
    <n v="253.5"/>
    <n v="11999.4"/>
    <n v="19999"/>
    <n v="5069746.5"/>
    <n v="760461.97499999998"/>
    <n v="4309284.5250000004"/>
    <n v="3361241.9295000006"/>
    <n v="948042.59549999982"/>
    <d v="2021-04-01T00:00:00"/>
    <n v="4"/>
    <s v="Apr"/>
    <n v="2021"/>
  </r>
  <r>
    <s v="Shoping Mall"/>
    <x v="13"/>
    <x v="2"/>
    <s v="High"/>
    <n v="285.10000000000002"/>
    <n v="11999.4"/>
    <n v="19999"/>
    <n v="5701714.9000000004"/>
    <n v="855257.23499999999"/>
    <n v="4846457.665"/>
    <n v="3780236.9787000003"/>
    <n v="1066220.6862999997"/>
    <d v="2021-05-01T00:00:00"/>
    <n v="5"/>
    <s v="May"/>
    <n v="2021"/>
  </r>
  <r>
    <s v="Midmarket"/>
    <x v="7"/>
    <x v="2"/>
    <s v="High"/>
    <n v="255.9"/>
    <n v="11999.4"/>
    <n v="19999"/>
    <n v="5117744.1000000006"/>
    <n v="767661.61500000011"/>
    <n v="4350082.4850000003"/>
    <n v="2827553.6152500003"/>
    <n v="1522528.8697500001"/>
    <d v="2021-08-01T00:00:00"/>
    <n v="8"/>
    <s v="Aug"/>
    <n v="2021"/>
  </r>
  <r>
    <s v="Shoping Mall"/>
    <x v="4"/>
    <x v="2"/>
    <s v="High"/>
    <n v="26.700000000000003"/>
    <n v="11999.4"/>
    <n v="19999"/>
    <n v="533973.30000000005"/>
    <n v="80095.99500000001"/>
    <n v="453877.30500000005"/>
    <n v="354024.29790000006"/>
    <n v="99853.007099999988"/>
    <d v="2020-10-01T00:00:00"/>
    <n v="10"/>
    <s v="Oct"/>
    <n v="2020"/>
  </r>
  <r>
    <s v="Enterprise"/>
    <x v="8"/>
    <x v="2"/>
    <s v="High"/>
    <n v="108.5"/>
    <n v="11999.4"/>
    <n v="19999"/>
    <n v="2169891.5"/>
    <n v="325483.72499999998"/>
    <n v="1844407.7749999999"/>
    <n v="1438638.0644999999"/>
    <n v="405769.71050000004"/>
    <d v="2021-10-01T00:00:00"/>
    <n v="10"/>
    <s v="Oct"/>
    <n v="2021"/>
  </r>
  <r>
    <s v="Midmarket"/>
    <x v="14"/>
    <x v="2"/>
    <s v="High"/>
    <n v="117.5"/>
    <n v="11999.4"/>
    <n v="19999"/>
    <n v="2349882.5"/>
    <n v="352482.375"/>
    <n v="1997400.125"/>
    <n v="1298310.08125"/>
    <n v="699090.04374999995"/>
    <d v="2021-10-01T00:00:00"/>
    <n v="10"/>
    <s v="Oct"/>
    <n v="2021"/>
  </r>
  <r>
    <s v="Shoping Mall"/>
    <x v="10"/>
    <x v="2"/>
    <s v="High"/>
    <n v="200.70000000000002"/>
    <n v="11999.4"/>
    <n v="19999"/>
    <n v="4013799.3000000003"/>
    <n v="602069.89500000002"/>
    <n v="3411729.4050000003"/>
    <n v="2661148.9359000004"/>
    <n v="750580.46909999987"/>
    <d v="2020-11-01T00:00:00"/>
    <n v="11"/>
    <s v="Nov"/>
    <n v="2020"/>
  </r>
  <r>
    <s v="Shoping Mall"/>
    <x v="2"/>
    <x v="2"/>
    <s v="High"/>
    <n v="215.10000000000002"/>
    <n v="11999.4"/>
    <n v="19999"/>
    <n v="4301784.9000000004"/>
    <n v="645267.73499999999"/>
    <n v="3656517.1650000005"/>
    <n v="2852083.3887000005"/>
    <n v="804433.77630000003"/>
    <d v="2020-11-01T00:00:00"/>
    <n v="11"/>
    <s v="Nov"/>
    <n v="2020"/>
  </r>
  <r>
    <s v="Channel Partners"/>
    <x v="11"/>
    <x v="2"/>
    <s v="High"/>
    <n v="91.4"/>
    <n v="11999.4"/>
    <n v="19999"/>
    <n v="1827908.6"/>
    <n v="274186.28999999998"/>
    <n v="1553722.31"/>
    <n v="932233.38600000006"/>
    <n v="621488.924"/>
    <d v="2021-12-01T00:00:00"/>
    <n v="12"/>
    <s v="Dec"/>
    <n v="2021"/>
  </r>
  <r>
    <s v="Shoping Mall"/>
    <x v="9"/>
    <x v="2"/>
    <s v="High"/>
    <n v="29.3"/>
    <n v="11999.4"/>
    <n v="19999"/>
    <n v="585970.70000000007"/>
    <n v="87895.60500000001"/>
    <n v="498075.09500000009"/>
    <n v="388498.57410000009"/>
    <n v="109576.5209"/>
    <d v="2021-12-01T00:00:00"/>
    <n v="12"/>
    <s v="Dec"/>
    <n v="2021"/>
  </r>
  <r>
    <s v="Channel Partners"/>
    <x v="1"/>
    <x v="3"/>
    <s v="High"/>
    <n v="50"/>
    <n v="19794"/>
    <n v="32990"/>
    <n v="1649500"/>
    <n v="247425"/>
    <n v="1402075"/>
    <n v="841245"/>
    <n v="560830"/>
    <d v="2021-03-01T00:00:00"/>
    <n v="3"/>
    <s v="Mar"/>
    <n v="2021"/>
  </r>
  <r>
    <s v="Midmarket"/>
    <x v="12"/>
    <x v="3"/>
    <s v="High"/>
    <n v="282.60000000000002"/>
    <n v="19794"/>
    <n v="32990"/>
    <n v="9322974"/>
    <n v="1398446.0999999999"/>
    <n v="7924527.9000000004"/>
    <n v="5150943.1350000007"/>
    <n v="2773584.7649999997"/>
    <d v="2021-05-01T00:00:00"/>
    <n v="5"/>
    <s v="May"/>
    <n v="2021"/>
  </r>
  <r>
    <s v="Enterprise"/>
    <x v="0"/>
    <x v="3"/>
    <s v="High"/>
    <n v="66.3"/>
    <n v="19794"/>
    <n v="32990"/>
    <n v="2187237"/>
    <n v="328085.55"/>
    <n v="1859151.45"/>
    <n v="1450138.1310000001"/>
    <n v="409013.3189999999"/>
    <d v="2021-09-01T00:00:00"/>
    <n v="9"/>
    <s v="Sep"/>
    <n v="2021"/>
  </r>
  <r>
    <s v="Small Business"/>
    <x v="17"/>
    <x v="3"/>
    <s v="High"/>
    <n v="257.40000000000003"/>
    <n v="19794"/>
    <n v="32990"/>
    <n v="8491626.0000000019"/>
    <n v="1273743.9000000001"/>
    <n v="7217882.1000000015"/>
    <n v="5196875.1120000007"/>
    <n v="2021006.9880000008"/>
    <d v="2020-11-01T00:00:00"/>
    <n v="11"/>
    <s v="Nov"/>
    <n v="2020"/>
  </r>
  <r>
    <s v="Enterprise"/>
    <x v="16"/>
    <x v="3"/>
    <s v="High"/>
    <n v="243.8"/>
    <n v="19794"/>
    <n v="32990"/>
    <n v="8042962"/>
    <n v="1206444.3"/>
    <n v="6836517.7000000002"/>
    <n v="5332483.8059999999"/>
    <n v="1504033.8940000003"/>
    <d v="2020-12-01T00:00:00"/>
    <n v="12"/>
    <s v="Dec"/>
    <n v="2020"/>
  </r>
  <r>
    <s v="Channel Partners"/>
    <x v="3"/>
    <x v="3"/>
    <s v="High"/>
    <n v="91.4"/>
    <n v="19794"/>
    <n v="32990"/>
    <n v="3015286"/>
    <n v="452292.89999999997"/>
    <n v="2562993.1"/>
    <n v="1537795.86"/>
    <n v="1025197.24"/>
    <d v="2021-12-01T00:00:00"/>
    <n v="12"/>
    <s v="Dec"/>
    <n v="2021"/>
  </r>
  <r>
    <s v="Shoping Mall"/>
    <x v="15"/>
    <x v="4"/>
    <s v="High"/>
    <n v="86.550000000000011"/>
    <n v="13938"/>
    <n v="23230"/>
    <n v="2010556.5000000002"/>
    <n v="301583.47500000003"/>
    <n v="1708973.0250000001"/>
    <n v="1332998.9595000001"/>
    <n v="375974.06550000003"/>
    <d v="2021-07-01T00:00:00"/>
    <n v="7"/>
    <s v="Jul"/>
    <n v="2021"/>
  </r>
  <r>
    <s v="Midmarket"/>
    <x v="5"/>
    <x v="4"/>
    <s v="High"/>
    <n v="49.2"/>
    <n v="13938"/>
    <n v="23230"/>
    <n v="1142916"/>
    <n v="171437.4"/>
    <n v="971478.6"/>
    <n v="631461.09"/>
    <n v="340017.51"/>
    <d v="2021-07-01T00:00:00"/>
    <n v="7"/>
    <s v="Jul"/>
    <n v="2021"/>
  </r>
  <r>
    <s v="Shoping Mall"/>
    <x v="6"/>
    <x v="4"/>
    <s v="High"/>
    <n v="26.700000000000003"/>
    <n v="13938"/>
    <n v="23230"/>
    <n v="620241.00000000012"/>
    <n v="93036.150000000009"/>
    <n v="527204.85000000009"/>
    <n v="411219.78300000011"/>
    <n v="115985.06699999998"/>
    <d v="2020-10-01T00:00:00"/>
    <n v="10"/>
    <s v="Oct"/>
    <n v="2020"/>
  </r>
  <r>
    <s v="Midmarket"/>
    <x v="13"/>
    <x v="4"/>
    <s v="High"/>
    <n v="117.5"/>
    <n v="13938"/>
    <n v="23230"/>
    <n v="2729525"/>
    <n v="409428.75"/>
    <n v="2320096.25"/>
    <n v="1508062.5625"/>
    <n v="812033.6875"/>
    <d v="2021-10-01T00:00:00"/>
    <n v="10"/>
    <s v="Oct"/>
    <n v="2021"/>
  </r>
  <r>
    <s v="Enterprise"/>
    <x v="7"/>
    <x v="4"/>
    <s v="High"/>
    <n v="295.40000000000003"/>
    <n v="13938"/>
    <n v="23230"/>
    <n v="6862142.0000000009"/>
    <n v="1029321.3"/>
    <n v="5832820.7000000011"/>
    <n v="4549600.1460000006"/>
    <n v="1283220.5540000005"/>
    <d v="2020-11-01T00:00:00"/>
    <n v="11"/>
    <s v="Nov"/>
    <n v="2020"/>
  </r>
  <r>
    <s v="Enterprise"/>
    <x v="4"/>
    <x v="4"/>
    <s v="High"/>
    <n v="55.2"/>
    <n v="13938"/>
    <n v="23230"/>
    <n v="1282296"/>
    <n v="192344.4"/>
    <n v="1089951.6000000001"/>
    <n v="850162.24800000014"/>
    <n v="239789.35199999996"/>
    <d v="2021-11-01T00:00:00"/>
    <n v="11"/>
    <s v="Nov"/>
    <n v="2021"/>
  </r>
  <r>
    <s v="Shoping Mall"/>
    <x v="8"/>
    <x v="4"/>
    <s v="High"/>
    <n v="29.3"/>
    <n v="13938"/>
    <n v="23230"/>
    <n v="680639"/>
    <n v="102095.84999999999"/>
    <n v="578543.15"/>
    <n v="451263.65700000001"/>
    <n v="127279.49300000002"/>
    <d v="2021-12-01T00:00:00"/>
    <n v="12"/>
    <s v="Dec"/>
    <n v="2021"/>
  </r>
  <r>
    <s v="Small Business"/>
    <x v="14"/>
    <x v="5"/>
    <s v="High"/>
    <n v="247.5"/>
    <n v="11999.4"/>
    <n v="19999"/>
    <n v="4949752.5"/>
    <n v="742462.875"/>
    <n v="4207289.625"/>
    <n v="3029248.53"/>
    <n v="1178041.0950000002"/>
    <d v="2021-03-01T00:00:00"/>
    <n v="3"/>
    <s v="Mar"/>
    <n v="2021"/>
  </r>
  <r>
    <s v="Small Business"/>
    <x v="10"/>
    <x v="5"/>
    <s v="High"/>
    <n v="54.6"/>
    <n v="11999.4"/>
    <n v="19999"/>
    <n v="1091945.4000000001"/>
    <n v="163791.81000000003"/>
    <n v="928153.59000000008"/>
    <n v="668270.58480000007"/>
    <n v="259883.00520000001"/>
    <d v="2021-10-01T00:00:00"/>
    <n v="10"/>
    <s v="Oct"/>
    <n v="2021"/>
  </r>
  <r>
    <s v="Shoping Mall"/>
    <x v="2"/>
    <x v="1"/>
    <s v="High"/>
    <n v="136.80000000000001"/>
    <n v="8999.4"/>
    <n v="14999"/>
    <n v="2051863.2000000002"/>
    <n v="307779.48000000004"/>
    <n v="1744083.7200000002"/>
    <n v="1360385.3016000001"/>
    <n v="383698.41840000008"/>
    <d v="2021-02-01T00:00:00"/>
    <n v="2"/>
    <s v="Feb"/>
    <n v="2021"/>
  </r>
  <r>
    <s v="Shoping Mall"/>
    <x v="11"/>
    <x v="2"/>
    <s v="High"/>
    <n v="72.3"/>
    <n v="11999.4"/>
    <n v="19999"/>
    <n v="1445927.7"/>
    <n v="216889.155"/>
    <n v="1229038.5449999999"/>
    <n v="958650.06510000001"/>
    <n v="270388.47989999992"/>
    <d v="2021-04-01T00:00:00"/>
    <n v="4"/>
    <s v="Apr"/>
    <n v="2021"/>
  </r>
  <r>
    <s v="Channel Partners"/>
    <x v="9"/>
    <x v="4"/>
    <s v="High"/>
    <n v="180.60000000000002"/>
    <n v="13938"/>
    <n v="23230"/>
    <n v="4195338.0000000009"/>
    <n v="629300.70000000007"/>
    <n v="3566037.3000000007"/>
    <n v="2139622.3800000004"/>
    <n v="1426414.9200000004"/>
    <d v="2021-05-01T00:00:00"/>
    <n v="5"/>
    <s v="May"/>
    <n v="202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s v="Shoping Mall"/>
    <x v="0"/>
    <x v="0"/>
    <x v="0"/>
    <n v="161.85000000000002"/>
    <n v="5579.4"/>
    <n v="9299"/>
    <n v="1505043.1500000001"/>
    <n v="0"/>
    <n v="1505043.1500000001"/>
    <n v="1173933.6570000001"/>
    <n v="331109.49300000002"/>
    <d v="2021-01-01T00:00:00"/>
    <n v="1"/>
    <s v="Jan"/>
    <n v="2021"/>
  </r>
  <r>
    <s v="Shoping Mall"/>
    <x v="1"/>
    <x v="0"/>
    <x v="0"/>
    <n v="132.1"/>
    <n v="5579.4"/>
    <n v="9299"/>
    <n v="1228397.8999999999"/>
    <n v="0"/>
    <n v="1228397.8999999999"/>
    <n v="958150.36199999996"/>
    <n v="270247.53799999994"/>
    <d v="2021-01-01T00:00:00"/>
    <n v="1"/>
    <s v="Jan"/>
    <n v="2021"/>
  </r>
  <r>
    <s v="Midmarket"/>
    <x v="2"/>
    <x v="0"/>
    <x v="0"/>
    <n v="217.8"/>
    <n v="5579.4"/>
    <n v="9299"/>
    <n v="2025322.2000000002"/>
    <n v="0"/>
    <n v="2025322.2000000002"/>
    <n v="1316459.4300000002"/>
    <n v="708862.77"/>
    <d v="2021-06-01T00:00:00"/>
    <n v="6"/>
    <s v="Jun"/>
    <n v="2021"/>
  </r>
  <r>
    <s v="Midmarket"/>
    <x v="3"/>
    <x v="0"/>
    <x v="0"/>
    <n v="88.800000000000011"/>
    <n v="5579.4"/>
    <n v="9299"/>
    <n v="825751.20000000007"/>
    <n v="0"/>
    <n v="825751.20000000007"/>
    <n v="536738.28"/>
    <n v="289012.92000000004"/>
    <d v="2021-06-01T00:00:00"/>
    <n v="6"/>
    <s v="Jun"/>
    <n v="2021"/>
  </r>
  <r>
    <s v="Midmarket"/>
    <x v="4"/>
    <x v="0"/>
    <x v="0"/>
    <n v="247"/>
    <n v="5579.4"/>
    <n v="9299"/>
    <n v="2296853"/>
    <n v="0"/>
    <n v="2296853"/>
    <n v="1492954.45"/>
    <n v="803898.55"/>
    <d v="2021-06-01T00:00:00"/>
    <n v="6"/>
    <s v="Jun"/>
    <n v="2021"/>
  </r>
  <r>
    <s v="Shoping Mall"/>
    <x v="5"/>
    <x v="0"/>
    <x v="0"/>
    <n v="151.30000000000001"/>
    <n v="5579.4"/>
    <n v="9299"/>
    <n v="1406938.7000000002"/>
    <n v="0"/>
    <n v="1406938.7000000002"/>
    <n v="1097412.186"/>
    <n v="309526.51399999997"/>
    <d v="2021-12-01T00:00:00"/>
    <n v="12"/>
    <s v="Dec"/>
    <n v="2021"/>
  </r>
  <r>
    <s v="Midmarket"/>
    <x v="6"/>
    <x v="1"/>
    <x v="0"/>
    <n v="92.100000000000009"/>
    <n v="8999.4"/>
    <n v="14999"/>
    <n v="1381407.9000000001"/>
    <n v="0"/>
    <n v="1381407.9000000001"/>
    <n v="897915.13500000013"/>
    <n v="483492.76500000001"/>
    <d v="2021-03-01T00:00:00"/>
    <n v="3"/>
    <s v="Mar"/>
    <n v="2021"/>
  </r>
  <r>
    <s v="Channel Partners"/>
    <x v="5"/>
    <x v="1"/>
    <x v="0"/>
    <n v="251.8"/>
    <n v="8999.4"/>
    <n v="14999"/>
    <n v="3776748.2"/>
    <n v="0"/>
    <n v="3776748.2"/>
    <n v="2266048.92"/>
    <n v="1510699.2800000003"/>
    <d v="2021-06-01T00:00:00"/>
    <n v="6"/>
    <s v="Jun"/>
    <n v="2021"/>
  </r>
  <r>
    <s v="Shoping Mall"/>
    <x v="7"/>
    <x v="1"/>
    <x v="0"/>
    <n v="189.9"/>
    <n v="8999.4"/>
    <n v="14999"/>
    <n v="2848310.1"/>
    <n v="0"/>
    <n v="2848310.1"/>
    <n v="2221681.878"/>
    <n v="626628.22200000007"/>
    <d v="2021-06-01T00:00:00"/>
    <n v="6"/>
    <s v="Jun"/>
    <n v="2021"/>
  </r>
  <r>
    <s v="Channel Partners"/>
    <x v="4"/>
    <x v="1"/>
    <x v="0"/>
    <n v="154.5"/>
    <n v="8999.4"/>
    <n v="14999"/>
    <n v="2317345.5"/>
    <n v="0"/>
    <n v="2317345.5"/>
    <n v="1390407.3"/>
    <n v="926938.2"/>
    <d v="2021-06-01T00:00:00"/>
    <n v="6"/>
    <s v="Jun"/>
    <n v="2021"/>
  </r>
  <r>
    <s v="Midmarket"/>
    <x v="8"/>
    <x v="1"/>
    <x v="0"/>
    <n v="247"/>
    <n v="8999.4"/>
    <n v="14999"/>
    <n v="3704753"/>
    <n v="0"/>
    <n v="3704753"/>
    <n v="2408089.4500000002"/>
    <n v="1296663.55"/>
    <d v="2021-06-01T00:00:00"/>
    <n v="6"/>
    <s v="Jun"/>
    <n v="2021"/>
  </r>
  <r>
    <s v="Enterprise"/>
    <x v="9"/>
    <x v="1"/>
    <x v="0"/>
    <n v="266.55"/>
    <n v="8999.4"/>
    <n v="14999"/>
    <n v="3997983.45"/>
    <n v="0"/>
    <n v="3997983.45"/>
    <n v="3118427.0910000005"/>
    <n v="879556.35899999971"/>
    <d v="2021-07-01T00:00:00"/>
    <n v="7"/>
    <s v="Jul"/>
    <n v="2021"/>
  </r>
  <r>
    <s v="Small Business"/>
    <x v="10"/>
    <x v="1"/>
    <x v="0"/>
    <n v="95.800000000000011"/>
    <n v="8999.4"/>
    <n v="14999"/>
    <n v="1436904.2000000002"/>
    <n v="0"/>
    <n v="1436904.2000000002"/>
    <n v="1034571.0240000001"/>
    <n v="402333.17600000009"/>
    <d v="2021-08-01T00:00:00"/>
    <n v="8"/>
    <s v="Aug"/>
    <n v="2021"/>
  </r>
  <r>
    <s v="Shoping Mall"/>
    <x v="2"/>
    <x v="1"/>
    <x v="0"/>
    <n v="214.60000000000002"/>
    <n v="8999.4"/>
    <n v="14999"/>
    <n v="3218785.4000000004"/>
    <n v="0"/>
    <n v="3218785.4000000004"/>
    <n v="2510652.6120000002"/>
    <n v="708132.78800000018"/>
    <d v="2021-09-01T00:00:00"/>
    <n v="9"/>
    <s v="Sep"/>
    <n v="2021"/>
  </r>
  <r>
    <s v="Enterprise"/>
    <x v="11"/>
    <x v="1"/>
    <x v="0"/>
    <n v="34.5"/>
    <n v="8999.4"/>
    <n v="14999"/>
    <n v="517465.5"/>
    <n v="0"/>
    <n v="517465.5"/>
    <n v="403623.09"/>
    <n v="113842.40999999997"/>
    <d v="2020-10-01T00:00:00"/>
    <n v="10"/>
    <s v="Oct"/>
    <n v="2020"/>
  </r>
  <r>
    <s v="Midmarket"/>
    <x v="9"/>
    <x v="1"/>
    <x v="0"/>
    <n v="61.5"/>
    <n v="8999.4"/>
    <n v="14999"/>
    <n v="922438.5"/>
    <n v="0"/>
    <n v="922438.5"/>
    <n v="599585.02500000002"/>
    <n v="322853.47499999998"/>
    <d v="2021-12-01T00:00:00"/>
    <n v="12"/>
    <s v="Dec"/>
    <n v="2021"/>
  </r>
  <r>
    <s v="Shoping Mall"/>
    <x v="1"/>
    <x v="2"/>
    <x v="0"/>
    <n v="29.200000000000003"/>
    <n v="11999.4"/>
    <n v="19999"/>
    <n v="583970.80000000005"/>
    <n v="0"/>
    <n v="583970.80000000005"/>
    <n v="455497.22400000005"/>
    <n v="128473.576"/>
    <d v="2021-02-01T00:00:00"/>
    <n v="2"/>
    <s v="Feb"/>
    <n v="2021"/>
  </r>
  <r>
    <s v="Midmarket"/>
    <x v="12"/>
    <x v="2"/>
    <x v="0"/>
    <n v="97.4"/>
    <n v="11999.4"/>
    <n v="19999"/>
    <n v="1947902.6"/>
    <n v="0"/>
    <n v="1947902.6"/>
    <n v="1266136.6900000002"/>
    <n v="681765.90999999992"/>
    <d v="2021-02-01T00:00:00"/>
    <n v="2"/>
    <s v="Feb"/>
    <n v="2021"/>
  </r>
  <r>
    <s v="Channel Partners"/>
    <x v="0"/>
    <x v="2"/>
    <x v="0"/>
    <n v="251.8"/>
    <n v="11999.4"/>
    <n v="19999"/>
    <n v="5035748.2"/>
    <n v="0"/>
    <n v="5035748.2"/>
    <n v="3021448.92"/>
    <n v="2014299.2800000003"/>
    <d v="2021-06-01T00:00:00"/>
    <n v="6"/>
    <s v="Jun"/>
    <n v="2021"/>
  </r>
  <r>
    <s v="Shoping Mall"/>
    <x v="1"/>
    <x v="2"/>
    <x v="0"/>
    <n v="100.60000000000001"/>
    <n v="11999.4"/>
    <n v="19999"/>
    <n v="2011899.4000000001"/>
    <n v="0"/>
    <n v="2011899.4000000001"/>
    <n v="1569281.5320000001"/>
    <n v="442617.86800000002"/>
    <d v="2021-06-01T00:00:00"/>
    <n v="6"/>
    <s v="Jun"/>
    <n v="2021"/>
  </r>
  <r>
    <s v="Channel Partners"/>
    <x v="2"/>
    <x v="2"/>
    <x v="0"/>
    <n v="36.700000000000003"/>
    <n v="11999.4"/>
    <n v="19999"/>
    <n v="733963.3"/>
    <n v="0"/>
    <n v="733963.3"/>
    <n v="440377.98000000004"/>
    <n v="293585.32"/>
    <d v="2021-07-01T00:00:00"/>
    <n v="7"/>
    <s v="Jul"/>
    <n v="2021"/>
  </r>
  <r>
    <s v="Shoping Mall"/>
    <x v="3"/>
    <x v="2"/>
    <x v="0"/>
    <n v="88.300000000000011"/>
    <n v="11999.4"/>
    <n v="19999"/>
    <n v="1765911.7000000002"/>
    <n v="0"/>
    <n v="1765911.7000000002"/>
    <n v="1377411.1260000002"/>
    <n v="388500.57400000002"/>
    <d v="2021-08-01T00:00:00"/>
    <n v="8"/>
    <s v="Aug"/>
    <n v="2021"/>
  </r>
  <r>
    <s v="Midmarket"/>
    <x v="4"/>
    <x v="2"/>
    <x v="0"/>
    <n v="54.900000000000006"/>
    <n v="11999.4"/>
    <n v="19999"/>
    <n v="1097945.1000000001"/>
    <n v="0"/>
    <n v="1097945.1000000001"/>
    <n v="713664.31500000006"/>
    <n v="384280.78500000003"/>
    <d v="2020-09-01T00:00:00"/>
    <n v="9"/>
    <s v="Sep"/>
    <n v="2020"/>
  </r>
  <r>
    <s v="Small Business"/>
    <x v="5"/>
    <x v="2"/>
    <x v="0"/>
    <n v="78.800000000000011"/>
    <n v="11999.4"/>
    <n v="19999"/>
    <n v="1575921.2000000002"/>
    <n v="0"/>
    <n v="1575921.2000000002"/>
    <n v="1134663.2640000002"/>
    <n v="441257.93599999999"/>
    <d v="2020-09-01T00:00:00"/>
    <n v="9"/>
    <s v="Sep"/>
    <n v="2020"/>
  </r>
  <r>
    <s v="Midmarket"/>
    <x v="6"/>
    <x v="2"/>
    <x v="0"/>
    <n v="247.20000000000002"/>
    <n v="11999.4"/>
    <n v="19999"/>
    <n v="4943752.8000000007"/>
    <n v="0"/>
    <n v="4943752.8000000007"/>
    <n v="3213439.3200000008"/>
    <n v="1730313.48"/>
    <d v="2021-09-01T00:00:00"/>
    <n v="9"/>
    <s v="Sep"/>
    <n v="2021"/>
  </r>
  <r>
    <s v="Shoping Mall"/>
    <x v="5"/>
    <x v="2"/>
    <x v="0"/>
    <n v="114.30000000000001"/>
    <n v="11999.4"/>
    <n v="19999"/>
    <n v="2285885.7000000002"/>
    <n v="0"/>
    <n v="2285885.7000000002"/>
    <n v="1782990.8460000001"/>
    <n v="502894.85400000005"/>
    <d v="2021-10-01T00:00:00"/>
    <n v="10"/>
    <s v="Oct"/>
    <n v="2021"/>
  </r>
  <r>
    <s v="Shoping Mall"/>
    <x v="7"/>
    <x v="2"/>
    <x v="0"/>
    <n v="172.5"/>
    <n v="11999.4"/>
    <n v="19999"/>
    <n v="3449827.5"/>
    <n v="0"/>
    <n v="3449827.5"/>
    <n v="2690865.45"/>
    <n v="758962.04999999981"/>
    <d v="2020-11-01T00:00:00"/>
    <n v="11"/>
    <s v="Nov"/>
    <n v="2020"/>
  </r>
  <r>
    <s v="Channel Partners"/>
    <x v="4"/>
    <x v="2"/>
    <x v="0"/>
    <n v="91.2"/>
    <n v="11999.4"/>
    <n v="19999"/>
    <n v="1823908.8"/>
    <n v="0"/>
    <n v="1823908.8"/>
    <n v="1094345.28"/>
    <n v="729563.52"/>
    <d v="2020-11-01T00:00:00"/>
    <n v="11"/>
    <s v="Nov"/>
    <n v="2020"/>
  </r>
  <r>
    <s v="Midmarket"/>
    <x v="8"/>
    <x v="2"/>
    <x v="0"/>
    <n v="215.20000000000002"/>
    <n v="11999.4"/>
    <n v="19999"/>
    <n v="4303784.8000000007"/>
    <n v="0"/>
    <n v="4303784.8000000007"/>
    <n v="2797460.1200000006"/>
    <n v="1506324.6800000002"/>
    <d v="2020-12-01T00:00:00"/>
    <n v="12"/>
    <s v="Dec"/>
    <n v="2020"/>
  </r>
  <r>
    <s v="Shoping Mall"/>
    <x v="9"/>
    <x v="2"/>
    <x v="0"/>
    <n v="181.70000000000002"/>
    <n v="11999.4"/>
    <n v="19999"/>
    <n v="3633818.3000000003"/>
    <n v="0"/>
    <n v="3633818.3000000003"/>
    <n v="2834378.2740000002"/>
    <n v="799440.02600000007"/>
    <d v="2021-12-01T00:00:00"/>
    <n v="12"/>
    <s v="Dec"/>
    <n v="2021"/>
  </r>
  <r>
    <s v="Shoping Mall"/>
    <x v="10"/>
    <x v="2"/>
    <x v="0"/>
    <n v="151.30000000000001"/>
    <n v="11999.4"/>
    <n v="19999"/>
    <n v="3025848.7"/>
    <n v="0"/>
    <n v="3025848.7"/>
    <n v="2360161.986"/>
    <n v="665686.71400000015"/>
    <d v="2021-12-01T00:00:00"/>
    <n v="12"/>
    <s v="Dec"/>
    <n v="2021"/>
  </r>
  <r>
    <s v="Shoping Mall"/>
    <x v="2"/>
    <x v="3"/>
    <x v="0"/>
    <n v="149.30000000000001"/>
    <n v="19794"/>
    <n v="32990"/>
    <n v="4925407"/>
    <n v="0"/>
    <n v="4925407"/>
    <n v="3841817.46"/>
    <n v="1083589.54"/>
    <d v="2021-01-01T00:00:00"/>
    <n v="1"/>
    <s v="Jan"/>
    <n v="2021"/>
  </r>
  <r>
    <s v="Enterprise"/>
    <x v="11"/>
    <x v="3"/>
    <x v="0"/>
    <n v="180.4"/>
    <n v="19794"/>
    <n v="32990"/>
    <n v="5951396"/>
    <n v="0"/>
    <n v="5951396"/>
    <n v="4642088.88"/>
    <n v="1309307.1200000001"/>
    <d v="2021-02-01T00:00:00"/>
    <n v="2"/>
    <s v="Feb"/>
    <n v="2021"/>
  </r>
  <r>
    <s v="Channel Partners"/>
    <x v="9"/>
    <x v="3"/>
    <x v="0"/>
    <n v="216.10000000000002"/>
    <n v="19794"/>
    <n v="32990"/>
    <n v="7129139.0000000009"/>
    <n v="0"/>
    <n v="7129139.0000000009"/>
    <n v="4277483.4000000004"/>
    <n v="2851655.6000000006"/>
    <d v="2021-03-01T00:00:00"/>
    <n v="3"/>
    <s v="Mar"/>
    <n v="2021"/>
  </r>
  <r>
    <s v="Shoping Mall"/>
    <x v="1"/>
    <x v="3"/>
    <x v="0"/>
    <n v="100.60000000000001"/>
    <n v="19794"/>
    <n v="32990"/>
    <n v="3318794.0000000005"/>
    <n v="0"/>
    <n v="3318794.0000000005"/>
    <n v="2588659.3200000003"/>
    <n v="730134.68000000017"/>
    <d v="2021-06-01T00:00:00"/>
    <n v="6"/>
    <s v="Jun"/>
    <n v="2021"/>
  </r>
  <r>
    <s v="Channel Partners"/>
    <x v="12"/>
    <x v="3"/>
    <x v="0"/>
    <n v="154.5"/>
    <n v="19794"/>
    <n v="32990"/>
    <n v="5096955"/>
    <n v="0"/>
    <n v="5096955"/>
    <n v="3058173"/>
    <n v="2038782"/>
    <d v="2021-06-01T00:00:00"/>
    <n v="6"/>
    <s v="Jun"/>
    <n v="2021"/>
  </r>
  <r>
    <s v="Enterprise"/>
    <x v="0"/>
    <x v="3"/>
    <x v="0"/>
    <n v="282.10000000000002"/>
    <n v="19794"/>
    <n v="32990"/>
    <n v="9306479"/>
    <n v="0"/>
    <n v="9306479"/>
    <n v="7259053.6200000001"/>
    <n v="2047425.38"/>
    <d v="2021-08-01T00:00:00"/>
    <n v="8"/>
    <s v="Aug"/>
    <n v="2021"/>
  </r>
  <r>
    <s v="Enterprise"/>
    <x v="1"/>
    <x v="3"/>
    <x v="0"/>
    <n v="34.5"/>
    <n v="19794"/>
    <n v="32990"/>
    <n v="1138155"/>
    <n v="0"/>
    <n v="1138155"/>
    <n v="887760.9"/>
    <n v="250394.09999999998"/>
    <d v="2020-10-01T00:00:00"/>
    <n v="10"/>
    <s v="Oct"/>
    <n v="2020"/>
  </r>
  <r>
    <s v="Small Business"/>
    <x v="2"/>
    <x v="4"/>
    <x v="0"/>
    <n v="200.10000000000002"/>
    <n v="13938"/>
    <n v="23230"/>
    <n v="4648323.0000000009"/>
    <n v="0"/>
    <n v="4648323.0000000009"/>
    <n v="3346792.5600000005"/>
    <n v="1301530.4400000004"/>
    <d v="2021-02-01T00:00:00"/>
    <n v="2"/>
    <s v="Feb"/>
    <n v="2021"/>
  </r>
  <r>
    <s v="Channel Partners"/>
    <x v="3"/>
    <x v="4"/>
    <x v="0"/>
    <n v="283.8"/>
    <n v="13938"/>
    <n v="23230"/>
    <n v="6592674"/>
    <n v="0"/>
    <n v="6592674"/>
    <n v="3955604.4"/>
    <n v="2637069.6"/>
    <d v="2021-04-01T00:00:00"/>
    <n v="4"/>
    <s v="Apr"/>
    <n v="2021"/>
  </r>
  <r>
    <s v="Midmarket"/>
    <x v="4"/>
    <x v="4"/>
    <x v="0"/>
    <n v="217.8"/>
    <n v="13938"/>
    <n v="23230"/>
    <n v="5059494"/>
    <n v="0"/>
    <n v="5059494"/>
    <n v="3288671.1"/>
    <n v="1770822.9"/>
    <d v="2021-06-01T00:00:00"/>
    <n v="6"/>
    <s v="Jun"/>
    <n v="2021"/>
  </r>
  <r>
    <s v="Midmarket"/>
    <x v="5"/>
    <x v="4"/>
    <x v="0"/>
    <n v="88.800000000000011"/>
    <n v="13938"/>
    <n v="23230"/>
    <n v="2062824.0000000002"/>
    <n v="0"/>
    <n v="2062824.0000000002"/>
    <n v="1340835.6000000001"/>
    <n v="721988.40000000014"/>
    <d v="2021-06-01T00:00:00"/>
    <n v="6"/>
    <s v="Jun"/>
    <n v="2021"/>
  </r>
  <r>
    <s v="Shoping Mall"/>
    <x v="6"/>
    <x v="4"/>
    <x v="0"/>
    <n v="152.70000000000002"/>
    <n v="13938"/>
    <n v="23230"/>
    <n v="3547221.0000000005"/>
    <n v="0"/>
    <n v="3547221.0000000005"/>
    <n v="2766832.3800000004"/>
    <n v="780388.62000000011"/>
    <d v="2020-09-01T00:00:00"/>
    <n v="9"/>
    <s v="Sep"/>
    <n v="2020"/>
  </r>
  <r>
    <s v="Small Business"/>
    <x v="5"/>
    <x v="4"/>
    <x v="0"/>
    <n v="215.10000000000002"/>
    <n v="13938"/>
    <n v="23230"/>
    <n v="4996773.0000000009"/>
    <n v="0"/>
    <n v="4996773.0000000009"/>
    <n v="3597676.5600000005"/>
    <n v="1399096.4400000004"/>
    <d v="2021-09-01T00:00:00"/>
    <n v="9"/>
    <s v="Sep"/>
    <n v="2021"/>
  </r>
  <r>
    <s v="Shoping Mall"/>
    <x v="7"/>
    <x v="4"/>
    <x v="0"/>
    <n v="181.70000000000002"/>
    <n v="13938"/>
    <n v="23230"/>
    <n v="4220891"/>
    <n v="0"/>
    <n v="4220891"/>
    <n v="3292294.98"/>
    <n v="928596.02"/>
    <d v="2021-12-01T00:00:00"/>
    <n v="12"/>
    <s v="Dec"/>
    <n v="2021"/>
  </r>
  <r>
    <s v="Shoping Mall"/>
    <x v="4"/>
    <x v="5"/>
    <x v="0"/>
    <n v="275"/>
    <n v="11999.4"/>
    <n v="19999"/>
    <n v="5499725"/>
    <n v="0"/>
    <n v="5499725"/>
    <n v="4289785.5"/>
    <n v="1209939.5"/>
    <d v="2021-02-01T00:00:00"/>
    <n v="2"/>
    <s v="Feb"/>
    <n v="2021"/>
  </r>
  <r>
    <s v="Channel Partners"/>
    <x v="8"/>
    <x v="5"/>
    <x v="0"/>
    <n v="195.3"/>
    <n v="11999.4"/>
    <n v="19999"/>
    <n v="3905804.7"/>
    <n v="0"/>
    <n v="3905804.7"/>
    <n v="2343482.8199999998"/>
    <n v="1562321.8800000004"/>
    <d v="2021-04-01T00:00:00"/>
    <n v="4"/>
    <s v="Apr"/>
    <n v="2021"/>
  </r>
  <r>
    <s v="Enterprise"/>
    <x v="9"/>
    <x v="5"/>
    <x v="0"/>
    <n v="421.95000000000005"/>
    <n v="11999.4"/>
    <n v="19999"/>
    <n v="8438578.0500000007"/>
    <n v="0"/>
    <n v="8438578.0500000007"/>
    <n v="6582090.8790000007"/>
    <n v="1856487.1710000001"/>
    <d v="2021-04-01T00:00:00"/>
    <n v="4"/>
    <s v="Apr"/>
    <n v="2021"/>
  </r>
  <r>
    <s v="Shoping Mall"/>
    <x v="10"/>
    <x v="5"/>
    <x v="0"/>
    <n v="189.9"/>
    <n v="11999.4"/>
    <n v="19999"/>
    <n v="3797810.1"/>
    <n v="0"/>
    <n v="3797810.1"/>
    <n v="2962291.878"/>
    <n v="835518.22200000007"/>
    <d v="2021-06-01T00:00:00"/>
    <n v="6"/>
    <s v="Jun"/>
    <n v="2021"/>
  </r>
  <r>
    <s v="Shoping Mall"/>
    <x v="2"/>
    <x v="5"/>
    <x v="0"/>
    <n v="168.60000000000002"/>
    <n v="11999.4"/>
    <n v="19999"/>
    <n v="3371831.4000000004"/>
    <n v="0"/>
    <n v="3371831.4000000004"/>
    <n v="2630028.4920000006"/>
    <n v="741802.90799999982"/>
    <d v="2021-07-01T00:00:00"/>
    <n v="7"/>
    <s v="Jul"/>
    <n v="2021"/>
  </r>
  <r>
    <s v="Channel Partners"/>
    <x v="11"/>
    <x v="5"/>
    <x v="0"/>
    <n v="214.10000000000002"/>
    <n v="11999.4"/>
    <n v="19999"/>
    <n v="4281785.9000000004"/>
    <n v="0"/>
    <n v="4281785.9000000004"/>
    <n v="2569071.54"/>
    <n v="1712714.3600000003"/>
    <d v="2021-08-01T00:00:00"/>
    <n v="8"/>
    <s v="Aug"/>
    <n v="2021"/>
  </r>
  <r>
    <s v="Shoping Mall"/>
    <x v="9"/>
    <x v="5"/>
    <x v="0"/>
    <n v="114.30000000000001"/>
    <n v="11999.4"/>
    <n v="19999"/>
    <n v="2285885.7000000002"/>
    <n v="0"/>
    <n v="2285885.7000000002"/>
    <n v="1782990.8460000001"/>
    <n v="502894.85400000005"/>
    <d v="2021-10-01T00:00:00"/>
    <n v="10"/>
    <s v="Oct"/>
    <n v="2021"/>
  </r>
  <r>
    <s v="Midmarket"/>
    <x v="1"/>
    <x v="5"/>
    <x v="0"/>
    <n v="61.5"/>
    <n v="11999.4"/>
    <n v="19999"/>
    <n v="1229938.5"/>
    <n v="0"/>
    <n v="1229938.5"/>
    <n v="799460.02500000002"/>
    <n v="430478.47499999998"/>
    <d v="2021-12-01T00:00:00"/>
    <n v="12"/>
    <s v="Dec"/>
    <n v="2021"/>
  </r>
  <r>
    <s v="Shoping Mall"/>
    <x v="12"/>
    <x v="2"/>
    <x v="1"/>
    <n v="394.5"/>
    <n v="11999.4"/>
    <n v="19999"/>
    <n v="7889605.5"/>
    <n v="394480.27500000002"/>
    <n v="7495125.2249999996"/>
    <n v="5846197.6754999999"/>
    <n v="1648927.5494999997"/>
    <d v="2021-01-01T00:00:00"/>
    <n v="1"/>
    <s v="Jan"/>
    <n v="2021"/>
  </r>
  <r>
    <s v="Midmarket"/>
    <x v="0"/>
    <x v="2"/>
    <x v="1"/>
    <n v="229.60000000000002"/>
    <n v="11999.4"/>
    <n v="19999"/>
    <n v="4591770.4000000004"/>
    <n v="229588.52000000002"/>
    <n v="4362181.8800000008"/>
    <n v="2835418.2220000005"/>
    <n v="1526763.6580000003"/>
    <d v="2021-02-01T00:00:00"/>
    <n v="2"/>
    <s v="Feb"/>
    <n v="2021"/>
  </r>
  <r>
    <s v="Shoping Mall"/>
    <x v="1"/>
    <x v="2"/>
    <x v="1"/>
    <n v="103"/>
    <n v="11999.4"/>
    <n v="19999"/>
    <n v="2059897"/>
    <n v="102994.85"/>
    <n v="1956902.15"/>
    <n v="1526383.6769999999"/>
    <n v="430518.473"/>
    <d v="2021-05-01T00:00:00"/>
    <n v="5"/>
    <s v="May"/>
    <n v="2021"/>
  </r>
  <r>
    <s v="Shoping Mall"/>
    <x v="2"/>
    <x v="3"/>
    <x v="1"/>
    <n v="63.900000000000006"/>
    <n v="19794"/>
    <n v="32990"/>
    <n v="2108061"/>
    <n v="105403.05"/>
    <n v="2002657.95"/>
    <n v="1562073.2010000001"/>
    <n v="440584.74899999984"/>
    <d v="2021-11-01T00:00:00"/>
    <n v="11"/>
    <s v="Nov"/>
    <n v="2021"/>
  </r>
  <r>
    <s v="Shoping Mall"/>
    <x v="3"/>
    <x v="4"/>
    <x v="1"/>
    <n v="132.6"/>
    <n v="13938"/>
    <n v="23230"/>
    <n v="3080298"/>
    <n v="154014.9"/>
    <n v="2926283.1"/>
    <n v="2282500.818"/>
    <n v="643782.28200000012"/>
    <d v="2021-03-01T00:00:00"/>
    <n v="3"/>
    <s v="Mar"/>
    <n v="2021"/>
  </r>
  <r>
    <s v="Channel Partners"/>
    <x v="4"/>
    <x v="0"/>
    <x v="1"/>
    <n v="185.8"/>
    <n v="5579.4"/>
    <n v="9299"/>
    <n v="1727754.2000000002"/>
    <n v="86387.710000000021"/>
    <n v="1641366.4900000002"/>
    <n v="984819.89400000009"/>
    <n v="656546.59600000014"/>
    <d v="2021-02-01T00:00:00"/>
    <n v="2"/>
    <s v="Feb"/>
    <n v="2021"/>
  </r>
  <r>
    <s v="Shoping Mall"/>
    <x v="5"/>
    <x v="0"/>
    <x v="1"/>
    <n v="121"/>
    <n v="5579.4"/>
    <n v="9299"/>
    <n v="1125179"/>
    <n v="56258.950000000004"/>
    <n v="1068920.05"/>
    <n v="833757.63900000008"/>
    <n v="235162.41099999996"/>
    <d v="2021-03-01T00:00:00"/>
    <n v="3"/>
    <s v="Mar"/>
    <n v="2021"/>
  </r>
  <r>
    <s v="Shoping Mall"/>
    <x v="6"/>
    <x v="0"/>
    <x v="1"/>
    <n v="252.9"/>
    <n v="5579.4"/>
    <n v="9299"/>
    <n v="2351717.1"/>
    <n v="117585.85500000001"/>
    <n v="2234131.2450000001"/>
    <n v="1742622.3711000001"/>
    <n v="491508.87390000001"/>
    <d v="2021-07-01T00:00:00"/>
    <n v="7"/>
    <s v="Jul"/>
    <n v="2021"/>
  </r>
  <r>
    <s v="Channel Partners"/>
    <x v="5"/>
    <x v="0"/>
    <x v="1"/>
    <n v="144.5"/>
    <n v="5579.4"/>
    <n v="9299"/>
    <n v="1343705.5"/>
    <n v="67185.275000000009"/>
    <n v="1276520.2250000001"/>
    <n v="765912.13500000001"/>
    <n v="510608.09000000008"/>
    <d v="2021-09-01T00:00:00"/>
    <n v="9"/>
    <s v="Sep"/>
    <n v="2021"/>
  </r>
  <r>
    <s v="Enterprise"/>
    <x v="7"/>
    <x v="0"/>
    <x v="1"/>
    <n v="33"/>
    <n v="5579.4"/>
    <n v="9299"/>
    <n v="306867"/>
    <n v="15343.35"/>
    <n v="291523.65000000002"/>
    <n v="227388.44700000001"/>
    <n v="64135.203000000009"/>
    <d v="2020-09-01T00:00:00"/>
    <n v="9"/>
    <s v="Sep"/>
    <n v="2020"/>
  </r>
  <r>
    <s v="Channel Partners"/>
    <x v="4"/>
    <x v="0"/>
    <x v="1"/>
    <n v="267.10000000000002"/>
    <n v="5579.4"/>
    <n v="9299"/>
    <n v="2483762.9000000004"/>
    <n v="124188.14500000002"/>
    <n v="2359574.7550000004"/>
    <n v="1415744.8530000001"/>
    <n v="943829.90200000023"/>
    <d v="2021-09-01T00:00:00"/>
    <n v="9"/>
    <s v="Sep"/>
    <n v="2021"/>
  </r>
  <r>
    <s v="Channel Partners"/>
    <x v="8"/>
    <x v="0"/>
    <x v="1"/>
    <n v="76.600000000000009"/>
    <n v="5579.4"/>
    <n v="9299"/>
    <n v="712303.4"/>
    <n v="35615.170000000006"/>
    <n v="676688.23"/>
    <n v="406012.93799999997"/>
    <n v="270675.29200000002"/>
    <d v="2020-10-01T00:00:00"/>
    <n v="10"/>
    <s v="Oct"/>
    <n v="2020"/>
  </r>
  <r>
    <s v="Small Business"/>
    <x v="9"/>
    <x v="0"/>
    <x v="1"/>
    <n v="49.400000000000006"/>
    <n v="5579.4"/>
    <n v="9299"/>
    <n v="459370.60000000003"/>
    <n v="22968.530000000002"/>
    <n v="436402.07"/>
    <n v="314209.49040000001"/>
    <n v="122192.5796"/>
    <d v="2020-10-01T00:00:00"/>
    <n v="10"/>
    <s v="Oct"/>
    <n v="2020"/>
  </r>
  <r>
    <s v="Shoping Mall"/>
    <x v="10"/>
    <x v="0"/>
    <x v="1"/>
    <n v="139.70000000000002"/>
    <n v="5579.4"/>
    <n v="9299"/>
    <n v="1299070.3"/>
    <n v="64953.515000000007"/>
    <n v="1234116.7850000001"/>
    <n v="962611.09230000013"/>
    <n v="271505.69270000001"/>
    <d v="2021-10-01T00:00:00"/>
    <n v="10"/>
    <s v="Oct"/>
    <n v="2021"/>
  </r>
  <r>
    <s v="Shoping Mall"/>
    <x v="2"/>
    <x v="0"/>
    <x v="1"/>
    <n v="215.5"/>
    <n v="5579.4"/>
    <n v="9299"/>
    <n v="2003934.5"/>
    <n v="100196.72500000001"/>
    <n v="1903737.7749999999"/>
    <n v="1484915.4645"/>
    <n v="418822.31049999991"/>
    <d v="2021-12-01T00:00:00"/>
    <n v="12"/>
    <s v="Dec"/>
    <n v="2021"/>
  </r>
  <r>
    <s v="Midmarket"/>
    <x v="11"/>
    <x v="1"/>
    <x v="1"/>
    <n v="221.4"/>
    <n v="8999.4"/>
    <n v="14999"/>
    <n v="3320778.6"/>
    <n v="166038.93000000002"/>
    <n v="3154739.67"/>
    <n v="2050580.7855"/>
    <n v="1104158.8844999999"/>
    <d v="2021-03-01T00:00:00"/>
    <n v="3"/>
    <s v="Mar"/>
    <n v="2021"/>
  </r>
  <r>
    <s v="Small Business"/>
    <x v="9"/>
    <x v="1"/>
    <x v="1"/>
    <n v="230.10000000000002"/>
    <n v="8999.4"/>
    <n v="14999"/>
    <n v="3451269.9000000004"/>
    <n v="172563.49500000002"/>
    <n v="3278706.4050000003"/>
    <n v="2360668.6115999999"/>
    <n v="918037.79340000032"/>
    <d v="2021-04-01T00:00:00"/>
    <n v="4"/>
    <s v="Apr"/>
    <n v="2021"/>
  </r>
  <r>
    <s v="Shoping Mall"/>
    <x v="1"/>
    <x v="1"/>
    <x v="1"/>
    <n v="137.55000000000001"/>
    <n v="8999.4"/>
    <n v="14999"/>
    <n v="2063112.4500000002"/>
    <n v="103155.62250000001"/>
    <n v="1959956.8275000001"/>
    <n v="1528766.3254500001"/>
    <n v="431190.50205000001"/>
    <d v="2021-07-01T00:00:00"/>
    <n v="7"/>
    <s v="Jul"/>
    <n v="2021"/>
  </r>
  <r>
    <s v="Shoping Mall"/>
    <x v="12"/>
    <x v="1"/>
    <x v="1"/>
    <n v="183"/>
    <n v="8999.4"/>
    <n v="14999"/>
    <n v="2744817"/>
    <n v="137240.85"/>
    <n v="2607576.15"/>
    <n v="2033909.3969999999"/>
    <n v="573666.75300000003"/>
    <d v="2021-08-01T00:00:00"/>
    <n v="8"/>
    <s v="Aug"/>
    <n v="2021"/>
  </r>
  <r>
    <s v="Small Business"/>
    <x v="0"/>
    <x v="1"/>
    <x v="1"/>
    <n v="249.8"/>
    <n v="8999.4"/>
    <n v="14999"/>
    <n v="3746750.2"/>
    <n v="187337.51"/>
    <n v="3559412.6900000004"/>
    <n v="2562777.1368"/>
    <n v="996635.55320000043"/>
    <d v="2020-09-01T00:00:00"/>
    <n v="9"/>
    <s v="Sep"/>
    <n v="2020"/>
  </r>
  <r>
    <s v="Enterprise"/>
    <x v="1"/>
    <x v="1"/>
    <x v="1"/>
    <n v="66.3"/>
    <n v="8999.4"/>
    <n v="14999"/>
    <n v="994433.7"/>
    <n v="49721.684999999998"/>
    <n v="944712.0149999999"/>
    <n v="736875.3716999999"/>
    <n v="207836.6433"/>
    <d v="2020-10-01T00:00:00"/>
    <n v="10"/>
    <s v="Oct"/>
    <n v="2020"/>
  </r>
  <r>
    <s v="Midmarket"/>
    <x v="2"/>
    <x v="2"/>
    <x v="1"/>
    <n v="151.4"/>
    <n v="11999.4"/>
    <n v="19999"/>
    <n v="3027848.6"/>
    <n v="151392.43000000002"/>
    <n v="2876456.17"/>
    <n v="1869696.5105000001"/>
    <n v="1006759.6594999998"/>
    <d v="2021-02-01T00:00:00"/>
    <n v="2"/>
    <s v="Feb"/>
    <n v="2021"/>
  </r>
  <r>
    <s v="Shoping Mall"/>
    <x v="3"/>
    <x v="2"/>
    <x v="1"/>
    <n v="449.25"/>
    <n v="11999.4"/>
    <n v="19999"/>
    <n v="8984550.75"/>
    <n v="449227.53750000003"/>
    <n v="8535323.2125000004"/>
    <n v="6657552.1057500001"/>
    <n v="1877771.1067500003"/>
    <d v="2021-04-01T00:00:00"/>
    <n v="4"/>
    <s v="Apr"/>
    <n v="2021"/>
  </r>
  <r>
    <s v="Enterprise"/>
    <x v="4"/>
    <x v="2"/>
    <x v="1"/>
    <n v="72.7"/>
    <n v="11999.4"/>
    <n v="19999"/>
    <n v="1453927.3"/>
    <n v="72696.365000000005"/>
    <n v="1381230.9350000001"/>
    <n v="1077360.1293000001"/>
    <n v="303870.80569999991"/>
    <d v="2021-06-01T00:00:00"/>
    <n v="6"/>
    <s v="Jun"/>
    <n v="2021"/>
  </r>
  <r>
    <s v="Enterprise"/>
    <x v="5"/>
    <x v="2"/>
    <x v="1"/>
    <n v="78.7"/>
    <n v="11999.4"/>
    <n v="19999"/>
    <n v="1573921.3"/>
    <n v="78696.065000000002"/>
    <n v="1495225.2350000001"/>
    <n v="1166275.6833000001"/>
    <n v="328949.55169999995"/>
    <d v="2021-06-01T00:00:00"/>
    <n v="6"/>
    <s v="Jun"/>
    <n v="2021"/>
  </r>
  <r>
    <s v="Enterprise"/>
    <x v="6"/>
    <x v="2"/>
    <x v="1"/>
    <n v="182.3"/>
    <n v="11999.4"/>
    <n v="19999"/>
    <n v="3645817.7"/>
    <n v="182290.88500000001"/>
    <n v="3463526.8150000004"/>
    <n v="2701550.9157000002"/>
    <n v="761975.89930000016"/>
    <d v="2021-07-01T00:00:00"/>
    <n v="7"/>
    <s v="Jul"/>
    <n v="2021"/>
  </r>
  <r>
    <s v="Midmarket"/>
    <x v="5"/>
    <x v="2"/>
    <x v="1"/>
    <n v="74.7"/>
    <n v="11999.4"/>
    <n v="19999"/>
    <n v="1493925.3"/>
    <n v="74696.264999999999"/>
    <n v="1419229.0350000001"/>
    <n v="922498.8727500001"/>
    <n v="496730.16225000005"/>
    <d v="2021-09-01T00:00:00"/>
    <n v="9"/>
    <s v="Sep"/>
    <n v="2021"/>
  </r>
  <r>
    <s v="Channel Partners"/>
    <x v="7"/>
    <x v="2"/>
    <x v="1"/>
    <n v="76.600000000000009"/>
    <n v="11999.4"/>
    <n v="19999"/>
    <n v="1531923.4000000001"/>
    <n v="76596.170000000013"/>
    <n v="1455327.2300000002"/>
    <n v="873196.33800000011"/>
    <n v="582130.89200000011"/>
    <d v="2020-10-01T00:00:00"/>
    <n v="10"/>
    <s v="Oct"/>
    <n v="2020"/>
  </r>
  <r>
    <s v="Small Business"/>
    <x v="4"/>
    <x v="2"/>
    <x v="1"/>
    <n v="290.5"/>
    <n v="11999.4"/>
    <n v="19999"/>
    <n v="5809709.5"/>
    <n v="290485.47500000003"/>
    <n v="5519224.0250000004"/>
    <n v="3973841.298"/>
    <n v="1545382.7270000004"/>
    <d v="2021-11-01T00:00:00"/>
    <n v="11"/>
    <s v="Nov"/>
    <n v="2021"/>
  </r>
  <r>
    <s v="Shoping Mall"/>
    <x v="8"/>
    <x v="2"/>
    <x v="1"/>
    <n v="215.5"/>
    <n v="11999.4"/>
    <n v="19999"/>
    <n v="4309784.5"/>
    <n v="215489.22500000001"/>
    <n v="4094295.2749999999"/>
    <n v="3193550.3144999999"/>
    <n v="900744.96050000004"/>
    <d v="2021-12-01T00:00:00"/>
    <n v="12"/>
    <s v="Dec"/>
    <n v="2021"/>
  </r>
  <r>
    <s v="Shoping Mall"/>
    <x v="9"/>
    <x v="3"/>
    <x v="1"/>
    <n v="386.40000000000003"/>
    <n v="19794"/>
    <n v="32990"/>
    <n v="12747336.000000002"/>
    <n v="637366.80000000016"/>
    <n v="12109969.199999999"/>
    <n v="9445775.9760000017"/>
    <n v="2664193.2239999995"/>
    <d v="2021-04-01T00:00:00"/>
    <n v="4"/>
    <s v="Apr"/>
    <n v="2021"/>
  </r>
  <r>
    <s v="Shoping Mall"/>
    <x v="10"/>
    <x v="3"/>
    <x v="1"/>
    <n v="36.200000000000003"/>
    <n v="19794"/>
    <n v="32990"/>
    <n v="1194238"/>
    <n v="59711.9"/>
    <n v="1134526.1000000001"/>
    <n v="884930.35800000012"/>
    <n v="249595.74199999997"/>
    <d v="2021-05-01T00:00:00"/>
    <n v="5"/>
    <s v="May"/>
    <n v="2021"/>
  </r>
  <r>
    <s v="Enterprise"/>
    <x v="2"/>
    <x v="3"/>
    <x v="1"/>
    <n v="92.300000000000011"/>
    <n v="19794"/>
    <n v="32990"/>
    <n v="3044977.0000000005"/>
    <n v="152248.85000000003"/>
    <n v="2892728.1500000004"/>
    <n v="2256327.9570000004"/>
    <n v="636400.19299999997"/>
    <d v="2021-08-01T00:00:00"/>
    <n v="8"/>
    <s v="Aug"/>
    <n v="2021"/>
  </r>
  <r>
    <s v="Enterprise"/>
    <x v="11"/>
    <x v="3"/>
    <x v="1"/>
    <n v="66.3"/>
    <n v="19794"/>
    <n v="32990"/>
    <n v="2187237"/>
    <n v="109361.85"/>
    <n v="2077875.15"/>
    <n v="1620742.6170000001"/>
    <n v="457132.53299999982"/>
    <d v="2020-10-01T00:00:00"/>
    <n v="10"/>
    <s v="Oct"/>
    <n v="2020"/>
  </r>
  <r>
    <s v="Shoping Mall"/>
    <x v="9"/>
    <x v="3"/>
    <x v="1"/>
    <n v="209.20000000000002"/>
    <n v="19794"/>
    <n v="32990"/>
    <n v="6901508.0000000009"/>
    <n v="345075.40000000008"/>
    <n v="6556432.6000000006"/>
    <n v="5114017.4280000003"/>
    <n v="1442415.1720000003"/>
    <d v="2020-11-01T00:00:00"/>
    <n v="11"/>
    <s v="Nov"/>
    <n v="2020"/>
  </r>
  <r>
    <s v="Shoping Mall"/>
    <x v="1"/>
    <x v="4"/>
    <x v="1"/>
    <n v="26.3"/>
    <n v="13938"/>
    <n v="23230"/>
    <n v="610949"/>
    <n v="30547.45"/>
    <n v="580401.55000000005"/>
    <n v="452713.20900000003"/>
    <n v="127688.34100000001"/>
    <d v="2021-03-01T00:00:00"/>
    <n v="3"/>
    <s v="Mar"/>
    <n v="2021"/>
  </r>
  <r>
    <s v="Shoping Mall"/>
    <x v="12"/>
    <x v="4"/>
    <x v="1"/>
    <n v="94.350000000000009"/>
    <n v="13938"/>
    <n v="23230"/>
    <n v="2191750.5"/>
    <n v="109587.52500000001"/>
    <n v="2082162.9750000001"/>
    <n v="1624087.1205000002"/>
    <n v="458075.8544999999"/>
    <d v="2021-04-01T00:00:00"/>
    <n v="4"/>
    <s v="Apr"/>
    <n v="2021"/>
  </r>
  <r>
    <s v="Enterprise"/>
    <x v="0"/>
    <x v="4"/>
    <x v="1"/>
    <n v="72.7"/>
    <n v="13938"/>
    <n v="23230"/>
    <n v="1688821"/>
    <n v="84441.05"/>
    <n v="1604379.95"/>
    <n v="1251416.361"/>
    <n v="352963.58899999992"/>
    <d v="2021-06-01T00:00:00"/>
    <n v="6"/>
    <s v="Jun"/>
    <n v="2021"/>
  </r>
  <r>
    <s v="Enterprise"/>
    <x v="1"/>
    <x v="4"/>
    <x v="1"/>
    <n v="78.7"/>
    <n v="13938"/>
    <n v="23230"/>
    <n v="1828201"/>
    <n v="91410.05"/>
    <n v="1736790.95"/>
    <n v="1354696.9410000001"/>
    <n v="382094.00899999985"/>
    <d v="2021-06-01T00:00:00"/>
    <n v="6"/>
    <s v="Jun"/>
    <n v="2021"/>
  </r>
  <r>
    <s v="Small Business"/>
    <x v="2"/>
    <x v="4"/>
    <x v="1"/>
    <n v="98.600000000000009"/>
    <n v="13938"/>
    <n v="23230"/>
    <n v="2290478"/>
    <n v="114523.90000000001"/>
    <n v="2175954.1"/>
    <n v="1566686.952"/>
    <n v="609267.14800000004"/>
    <d v="2021-09-01T00:00:00"/>
    <n v="9"/>
    <s v="Sep"/>
    <n v="2021"/>
  </r>
  <r>
    <s v="Small Business"/>
    <x v="3"/>
    <x v="4"/>
    <x v="1"/>
    <n v="49.400000000000006"/>
    <n v="13938"/>
    <n v="23230"/>
    <n v="1147562.0000000002"/>
    <n v="57378.100000000013"/>
    <n v="1090183.9000000001"/>
    <n v="784932.40800000005"/>
    <n v="305251.49200000009"/>
    <d v="2020-10-01T00:00:00"/>
    <n v="10"/>
    <s v="Oct"/>
    <n v="2020"/>
  </r>
  <r>
    <s v="Shoping Mall"/>
    <x v="4"/>
    <x v="4"/>
    <x v="1"/>
    <n v="139.70000000000002"/>
    <n v="13938"/>
    <n v="23230"/>
    <n v="3245231.0000000005"/>
    <n v="162261.55000000005"/>
    <n v="3082969.45"/>
    <n v="2404716.1710000001"/>
    <n v="678253.2790000001"/>
    <d v="2021-10-01T00:00:00"/>
    <n v="10"/>
    <s v="Oct"/>
    <n v="2021"/>
  </r>
  <r>
    <s v="Enterprise"/>
    <x v="5"/>
    <x v="4"/>
    <x v="1"/>
    <n v="174.4"/>
    <n v="13938"/>
    <n v="23230"/>
    <n v="4051312"/>
    <n v="202565.6"/>
    <n v="3848746.4"/>
    <n v="3002022.1919999998"/>
    <n v="846724.2080000001"/>
    <d v="2021-11-01T00:00:00"/>
    <n v="11"/>
    <s v="Nov"/>
    <n v="2021"/>
  </r>
  <r>
    <s v="Channel Partners"/>
    <x v="6"/>
    <x v="5"/>
    <x v="1"/>
    <n v="198.9"/>
    <n v="11999.4"/>
    <n v="19999"/>
    <n v="3977801.1"/>
    <n v="198890.05500000002"/>
    <n v="3778911.0449999999"/>
    <n v="2267346.6269999999"/>
    <n v="1511564.4180000001"/>
    <d v="2020-09-01T00:00:00"/>
    <n v="9"/>
    <s v="Sep"/>
    <n v="2020"/>
  </r>
  <r>
    <s v="Midmarket"/>
    <x v="5"/>
    <x v="5"/>
    <x v="1"/>
    <n v="32.1"/>
    <n v="11999.4"/>
    <n v="19999"/>
    <n v="641967.9"/>
    <n v="32098.395000000004"/>
    <n v="609869.505"/>
    <n v="396415.17825"/>
    <n v="213454.32675000001"/>
    <d v="2020-11-01T00:00:00"/>
    <n v="11"/>
    <s v="Nov"/>
    <n v="2020"/>
  </r>
  <r>
    <s v="Enterprise"/>
    <x v="7"/>
    <x v="0"/>
    <x v="1"/>
    <n v="74.25"/>
    <n v="5579.4"/>
    <n v="9299"/>
    <n v="690450.75"/>
    <n v="34522.537499999999"/>
    <n v="655928.21250000002"/>
    <n v="511624.00575000001"/>
    <n v="144304.20675000001"/>
    <d v="2021-04-01T00:00:00"/>
    <n v="4"/>
    <s v="Apr"/>
    <n v="2021"/>
  </r>
  <r>
    <s v="Channel Partners"/>
    <x v="4"/>
    <x v="0"/>
    <x v="1"/>
    <n v="129.5"/>
    <n v="5579.4"/>
    <n v="9299"/>
    <n v="1204220.5"/>
    <n v="60211.025000000001"/>
    <n v="1144009.4750000001"/>
    <n v="686405.68500000006"/>
    <n v="457603.79000000004"/>
    <d v="2021-10-01T00:00:00"/>
    <n v="10"/>
    <s v="Oct"/>
    <n v="2021"/>
  </r>
  <r>
    <s v="Small Business"/>
    <x v="8"/>
    <x v="0"/>
    <x v="1"/>
    <n v="21.400000000000002"/>
    <n v="5579.4"/>
    <n v="9299"/>
    <n v="198998.6"/>
    <n v="9949.93"/>
    <n v="189048.67"/>
    <n v="136115.04240000001"/>
    <n v="52933.627600000007"/>
    <d v="2020-10-01T00:00:00"/>
    <n v="10"/>
    <s v="Oct"/>
    <n v="2020"/>
  </r>
  <r>
    <s v="Shoping Mall"/>
    <x v="9"/>
    <x v="0"/>
    <x v="1"/>
    <n v="214.5"/>
    <n v="5579.4"/>
    <n v="9299"/>
    <n v="1994635.5"/>
    <n v="99731.775000000009"/>
    <n v="1894903.7250000001"/>
    <n v="1478024.9055000001"/>
    <n v="416878.81949999998"/>
    <d v="2020-11-01T00:00:00"/>
    <n v="11"/>
    <s v="Nov"/>
    <n v="2020"/>
  </r>
  <r>
    <s v="Shoping Mall"/>
    <x v="10"/>
    <x v="0"/>
    <x v="1"/>
    <n v="285.2"/>
    <n v="5579.4"/>
    <n v="9299"/>
    <n v="2652074.7999999998"/>
    <n v="132603.74"/>
    <n v="2519471.0599999996"/>
    <n v="1965187.4267999998"/>
    <n v="554283.63319999981"/>
    <d v="2021-12-01T00:00:00"/>
    <n v="12"/>
    <s v="Dec"/>
    <n v="2021"/>
  </r>
  <r>
    <s v="Channel Partners"/>
    <x v="2"/>
    <x v="1"/>
    <x v="1"/>
    <n v="114.2"/>
    <n v="8999.4"/>
    <n v="14999"/>
    <n v="1712885.8"/>
    <n v="85644.290000000008"/>
    <n v="1627241.51"/>
    <n v="976344.90599999996"/>
    <n v="650896.60400000005"/>
    <d v="2021-06-01T00:00:00"/>
    <n v="6"/>
    <s v="Jun"/>
    <n v="2021"/>
  </r>
  <r>
    <s v="Shoping Mall"/>
    <x v="11"/>
    <x v="1"/>
    <x v="1"/>
    <n v="156.60000000000002"/>
    <n v="8999.4"/>
    <n v="14999"/>
    <n v="2348843.4000000004"/>
    <n v="117442.17000000003"/>
    <n v="2231401.2300000004"/>
    <n v="1740492.9594000005"/>
    <n v="490908.27059999993"/>
    <d v="2021-10-01T00:00:00"/>
    <n v="10"/>
    <s v="Oct"/>
    <n v="2021"/>
  </r>
  <r>
    <s v="Channel Partners"/>
    <x v="9"/>
    <x v="1"/>
    <x v="1"/>
    <n v="69"/>
    <n v="8999.4"/>
    <n v="14999"/>
    <n v="1034931"/>
    <n v="51746.55"/>
    <n v="983184.45"/>
    <n v="589910.66999999993"/>
    <n v="393273.78"/>
    <d v="2021-11-01T00:00:00"/>
    <n v="11"/>
    <s v="Nov"/>
    <n v="2021"/>
  </r>
  <r>
    <s v="Enterprise"/>
    <x v="1"/>
    <x v="1"/>
    <x v="1"/>
    <n v="166"/>
    <n v="8999.4"/>
    <n v="14999"/>
    <n v="2489834"/>
    <n v="124491.70000000001"/>
    <n v="2365342.2999999998"/>
    <n v="1844966.9939999999"/>
    <n v="520375.30599999987"/>
    <d v="2020-11-01T00:00:00"/>
    <n v="11"/>
    <s v="Nov"/>
    <n v="2020"/>
  </r>
  <r>
    <s v="Midmarket"/>
    <x v="12"/>
    <x v="2"/>
    <x v="1"/>
    <n v="236.3"/>
    <n v="11999.4"/>
    <n v="19999"/>
    <n v="4725763.7"/>
    <n v="236288.18500000003"/>
    <n v="4489475.5150000006"/>
    <n v="2918159.0847500004"/>
    <n v="1571316.4302500002"/>
    <d v="2021-02-01T00:00:00"/>
    <n v="2"/>
    <s v="Feb"/>
    <n v="2021"/>
  </r>
  <r>
    <s v="Small Business"/>
    <x v="0"/>
    <x v="2"/>
    <x v="1"/>
    <n v="91.800000000000011"/>
    <n v="11999.4"/>
    <n v="19999"/>
    <n v="1835908.2000000002"/>
    <n v="91795.410000000018"/>
    <n v="1744112.7900000003"/>
    <n v="1255761.2088000001"/>
    <n v="488351.58120000013"/>
    <d v="2021-05-01T00:00:00"/>
    <n v="5"/>
    <s v="May"/>
    <n v="2021"/>
  </r>
  <r>
    <s v="Small Business"/>
    <x v="1"/>
    <x v="2"/>
    <x v="1"/>
    <n v="172.8"/>
    <n v="11999.4"/>
    <n v="19999"/>
    <n v="3455827.2"/>
    <n v="172791.36000000002"/>
    <n v="3283035.8400000003"/>
    <n v="2363785.8048"/>
    <n v="919250.03520000027"/>
    <d v="2021-05-01T00:00:00"/>
    <n v="5"/>
    <s v="May"/>
    <n v="2021"/>
  </r>
  <r>
    <s v="Channel Partners"/>
    <x v="2"/>
    <x v="2"/>
    <x v="1"/>
    <n v="114.2"/>
    <n v="11999.4"/>
    <n v="19999"/>
    <n v="2283885.8000000003"/>
    <n v="114194.29000000002"/>
    <n v="2169691.5100000002"/>
    <n v="1301814.9060000002"/>
    <n v="867876.60400000005"/>
    <d v="2021-06-01T00:00:00"/>
    <n v="6"/>
    <s v="Jun"/>
    <n v="2021"/>
  </r>
  <r>
    <s v="Enterprise"/>
    <x v="3"/>
    <x v="2"/>
    <x v="1"/>
    <n v="66.2"/>
    <n v="11999.4"/>
    <n v="19999"/>
    <n v="1323933.8"/>
    <n v="66196.69"/>
    <n v="1257737.1100000001"/>
    <n v="981034.9458000001"/>
    <n v="276702.1642"/>
    <d v="2021-06-01T00:00:00"/>
    <n v="6"/>
    <s v="Jun"/>
    <n v="2021"/>
  </r>
  <r>
    <s v="Channel Partners"/>
    <x v="4"/>
    <x v="2"/>
    <x v="1"/>
    <n v="129.5"/>
    <n v="11999.4"/>
    <n v="19999"/>
    <n v="2589870.5"/>
    <n v="129493.52500000001"/>
    <n v="2460376.9750000001"/>
    <n v="1476226.1850000001"/>
    <n v="984150.79"/>
    <d v="2021-10-01T00:00:00"/>
    <n v="10"/>
    <s v="Oct"/>
    <n v="2021"/>
  </r>
  <r>
    <s v="Enterprise"/>
    <x v="5"/>
    <x v="2"/>
    <x v="1"/>
    <n v="80.900000000000006"/>
    <n v="11999.4"/>
    <n v="19999"/>
    <n v="1617919.1"/>
    <n v="80895.955000000016"/>
    <n v="1537023.145"/>
    <n v="1198878.0531000001"/>
    <n v="338145.09189999988"/>
    <d v="2020-10-01T00:00:00"/>
    <n v="10"/>
    <s v="Oct"/>
    <n v="2020"/>
  </r>
  <r>
    <s v="Enterprise"/>
    <x v="6"/>
    <x v="2"/>
    <x v="1"/>
    <n v="214.5"/>
    <n v="11999.4"/>
    <n v="19999"/>
    <n v="4289785.5"/>
    <n v="214489.27500000002"/>
    <n v="4075296.2250000001"/>
    <n v="3178731.0555000002"/>
    <n v="896565.16949999984"/>
    <d v="2020-10-01T00:00:00"/>
    <n v="10"/>
    <s v="Oct"/>
    <n v="2020"/>
  </r>
  <r>
    <s v="Channel Partners"/>
    <x v="5"/>
    <x v="2"/>
    <x v="1"/>
    <n v="178.5"/>
    <n v="11999.4"/>
    <n v="19999"/>
    <n v="3569821.5"/>
    <n v="178491.07500000001"/>
    <n v="3391330.4249999998"/>
    <n v="2034798.2549999999"/>
    <n v="1356532.17"/>
    <d v="2020-11-01T00:00:00"/>
    <n v="11"/>
    <s v="Nov"/>
    <n v="2020"/>
  </r>
  <r>
    <s v="Small Business"/>
    <x v="7"/>
    <x v="2"/>
    <x v="1"/>
    <n v="191.60000000000002"/>
    <n v="11999.4"/>
    <n v="19999"/>
    <n v="3831808.4000000004"/>
    <n v="191590.42000000004"/>
    <n v="3640217.9800000004"/>
    <n v="2620956.9456000002"/>
    <n v="1019261.0344000002"/>
    <d v="2021-12-01T00:00:00"/>
    <n v="12"/>
    <s v="Dec"/>
    <n v="2021"/>
  </r>
  <r>
    <s v="Shoping Mall"/>
    <x v="4"/>
    <x v="2"/>
    <x v="1"/>
    <n v="285.2"/>
    <n v="11999.4"/>
    <n v="19999"/>
    <n v="5703714.7999999998"/>
    <n v="285185.74"/>
    <n v="5418529.0599999996"/>
    <n v="4226452.6667999998"/>
    <n v="1192076.3931999998"/>
    <d v="2021-12-01T00:00:00"/>
    <n v="12"/>
    <s v="Dec"/>
    <n v="2021"/>
  </r>
  <r>
    <s v="Enterprise"/>
    <x v="8"/>
    <x v="2"/>
    <x v="1"/>
    <n v="272.90000000000003"/>
    <n v="11999.4"/>
    <n v="19999"/>
    <n v="5457727.1000000006"/>
    <n v="272886.35500000004"/>
    <n v="5184840.7450000001"/>
    <n v="4044175.7811000003"/>
    <n v="1140664.9638999999"/>
    <d v="2021-12-01T00:00:00"/>
    <n v="12"/>
    <s v="Dec"/>
    <n v="2021"/>
  </r>
  <r>
    <s v="Midmarket"/>
    <x v="9"/>
    <x v="2"/>
    <x v="1"/>
    <n v="192.5"/>
    <n v="11999.4"/>
    <n v="19999"/>
    <n v="3849807.5"/>
    <n v="192490.375"/>
    <n v="3657317.125"/>
    <n v="2377256.1312500001"/>
    <n v="1280060.9937499999"/>
    <d v="2020-12-01T00:00:00"/>
    <n v="12"/>
    <s v="Dec"/>
    <n v="2020"/>
  </r>
  <r>
    <s v="Shoping Mall"/>
    <x v="10"/>
    <x v="2"/>
    <x v="1"/>
    <n v="201.3"/>
    <n v="11999.4"/>
    <n v="19999"/>
    <n v="4025798.7"/>
    <n v="201289.93500000003"/>
    <n v="3824508.7650000001"/>
    <n v="2983116.8367000003"/>
    <n v="841391.9282999998"/>
    <d v="2020-12-01T00:00:00"/>
    <n v="12"/>
    <s v="Dec"/>
    <n v="2020"/>
  </r>
  <r>
    <s v="Channel Partners"/>
    <x v="2"/>
    <x v="2"/>
    <x v="1"/>
    <n v="105.5"/>
    <n v="11999.4"/>
    <n v="19999"/>
    <n v="2109894.5"/>
    <n v="105494.72500000001"/>
    <n v="2004399.7749999999"/>
    <n v="1202639.865"/>
    <n v="801759.90999999992"/>
    <d v="2021-12-01T00:00:00"/>
    <n v="12"/>
    <s v="Dec"/>
    <n v="2021"/>
  </r>
  <r>
    <s v="Channel Partners"/>
    <x v="11"/>
    <x v="2"/>
    <x v="1"/>
    <n v="108.4"/>
    <n v="11999.4"/>
    <n v="19999"/>
    <n v="2167891.6"/>
    <n v="108394.58000000002"/>
    <n v="2059497.02"/>
    <n v="1235698.2120000001"/>
    <n v="823798.80799999996"/>
    <d v="2021-12-01T00:00:00"/>
    <n v="12"/>
    <s v="Dec"/>
    <n v="2021"/>
  </r>
  <r>
    <s v="Shoping Mall"/>
    <x v="9"/>
    <x v="3"/>
    <x v="1"/>
    <n v="156.60000000000002"/>
    <n v="19794"/>
    <n v="32990"/>
    <n v="5166234.0000000009"/>
    <n v="258311.70000000007"/>
    <n v="4907922.3000000007"/>
    <n v="3828179.3940000008"/>
    <n v="1079742.906"/>
    <d v="2021-10-01T00:00:00"/>
    <n v="10"/>
    <s v="Oct"/>
    <n v="2021"/>
  </r>
  <r>
    <s v="Shoping Mall"/>
    <x v="1"/>
    <x v="3"/>
    <x v="1"/>
    <n v="296.60000000000002"/>
    <n v="19794"/>
    <n v="32990"/>
    <n v="9784834"/>
    <n v="489241.7"/>
    <n v="9295592.3000000007"/>
    <n v="7250561.9940000009"/>
    <n v="2045030.3059999999"/>
    <d v="2020-10-01T00:00:00"/>
    <n v="10"/>
    <s v="Oct"/>
    <n v="2020"/>
  </r>
  <r>
    <s v="Shoping Mall"/>
    <x v="12"/>
    <x v="3"/>
    <x v="1"/>
    <n v="287.7"/>
    <n v="19794"/>
    <n v="32990"/>
    <n v="9491223"/>
    <n v="474561.15"/>
    <n v="9016661.8499999996"/>
    <n v="7032996.2429999998"/>
    <n v="1983665.6069999998"/>
    <d v="2021-10-01T00:00:00"/>
    <n v="10"/>
    <s v="Oct"/>
    <n v="2021"/>
  </r>
  <r>
    <s v="Enterprise"/>
    <x v="0"/>
    <x v="3"/>
    <x v="1"/>
    <n v="80.900000000000006"/>
    <n v="19794"/>
    <n v="32990"/>
    <n v="2668891"/>
    <n v="133444.55000000002"/>
    <n v="2535446.4500000002"/>
    <n v="1977648.2310000001"/>
    <n v="557798.21900000004"/>
    <d v="2020-10-01T00:00:00"/>
    <n v="10"/>
    <s v="Oct"/>
    <n v="2020"/>
  </r>
  <r>
    <s v="Enterprise"/>
    <x v="1"/>
    <x v="3"/>
    <x v="1"/>
    <n v="214.5"/>
    <n v="19794"/>
    <n v="32990"/>
    <n v="7076355"/>
    <n v="353817.75"/>
    <n v="6722537.25"/>
    <n v="5243579.0550000006"/>
    <n v="1478958.1949999994"/>
    <d v="2020-10-01T00:00:00"/>
    <n v="10"/>
    <s v="Oct"/>
    <n v="2020"/>
  </r>
  <r>
    <s v="Channel Partners"/>
    <x v="2"/>
    <x v="3"/>
    <x v="1"/>
    <n v="105.5"/>
    <n v="19794"/>
    <n v="32990"/>
    <n v="3480445"/>
    <n v="174022.25"/>
    <n v="3306422.75"/>
    <n v="1983853.65"/>
    <n v="1322569.1000000001"/>
    <d v="2021-12-01T00:00:00"/>
    <n v="12"/>
    <s v="Dec"/>
    <n v="2021"/>
  </r>
  <r>
    <s v="Shoping Mall"/>
    <x v="3"/>
    <x v="3"/>
    <x v="1"/>
    <n v="54.400000000000006"/>
    <n v="19794"/>
    <n v="32990"/>
    <n v="1794656.0000000002"/>
    <n v="89732.800000000017"/>
    <n v="1704923.2000000002"/>
    <n v="1329840.0960000001"/>
    <n v="375083.10400000005"/>
    <d v="2020-12-01T00:00:00"/>
    <n v="12"/>
    <s v="Dec"/>
    <n v="2020"/>
  </r>
  <r>
    <s v="Channel Partners"/>
    <x v="4"/>
    <x v="3"/>
    <x v="1"/>
    <n v="108.4"/>
    <n v="19794"/>
    <n v="32990"/>
    <n v="3576116"/>
    <n v="178805.80000000002"/>
    <n v="3397310.2"/>
    <n v="2038386.12"/>
    <n v="1358924.08"/>
    <d v="2021-12-01T00:00:00"/>
    <n v="12"/>
    <s v="Dec"/>
    <n v="2021"/>
  </r>
  <r>
    <s v="Enterprise"/>
    <x v="5"/>
    <x v="4"/>
    <x v="1"/>
    <n v="66.2"/>
    <n v="13938"/>
    <n v="23230"/>
    <n v="1537826"/>
    <n v="76891.3"/>
    <n v="1460934.7"/>
    <n v="1139529.0660000001"/>
    <n v="321405.63399999985"/>
    <d v="2021-06-01T00:00:00"/>
    <n v="6"/>
    <s v="Jun"/>
    <n v="2021"/>
  </r>
  <r>
    <s v="Small Business"/>
    <x v="6"/>
    <x v="4"/>
    <x v="1"/>
    <n v="21.400000000000002"/>
    <n v="13938"/>
    <n v="23230"/>
    <n v="497122.00000000006"/>
    <n v="24856.100000000006"/>
    <n v="472265.9"/>
    <n v="340031.44800000003"/>
    <n v="132234.45199999999"/>
    <d v="2020-10-01T00:00:00"/>
    <n v="10"/>
    <s v="Oct"/>
    <n v="2020"/>
  </r>
  <r>
    <s v="Shoping Mall"/>
    <x v="5"/>
    <x v="4"/>
    <x v="1"/>
    <n v="287.7"/>
    <n v="13938"/>
    <n v="23230"/>
    <n v="6683271"/>
    <n v="334163.55000000005"/>
    <n v="6349107.4500000002"/>
    <n v="4952303.8110000007"/>
    <n v="1396803.6389999995"/>
    <d v="2021-10-01T00:00:00"/>
    <n v="10"/>
    <s v="Oct"/>
    <n v="2021"/>
  </r>
  <r>
    <s v="Enterprise"/>
    <x v="7"/>
    <x v="4"/>
    <x v="1"/>
    <n v="272.90000000000003"/>
    <n v="13938"/>
    <n v="23230"/>
    <n v="6339467.0000000009"/>
    <n v="316973.35000000009"/>
    <n v="6022493.6500000004"/>
    <n v="4697545.0470000003"/>
    <n v="1324948.6030000001"/>
    <d v="2021-12-01T00:00:00"/>
    <n v="12"/>
    <s v="Dec"/>
    <n v="2021"/>
  </r>
  <r>
    <s v="Shoping Mall"/>
    <x v="4"/>
    <x v="4"/>
    <x v="1"/>
    <n v="26.6"/>
    <n v="13938"/>
    <n v="23230"/>
    <n v="617918"/>
    <n v="30895.9"/>
    <n v="587022.1"/>
    <n v="457877.23800000001"/>
    <n v="129144.86199999996"/>
    <d v="2020-12-01T00:00:00"/>
    <n v="12"/>
    <s v="Dec"/>
    <n v="2020"/>
  </r>
  <r>
    <s v="Shoping Mall"/>
    <x v="8"/>
    <x v="4"/>
    <x v="1"/>
    <n v="194"/>
    <n v="13938"/>
    <n v="23230"/>
    <n v="4506620"/>
    <n v="225331"/>
    <n v="4281289"/>
    <n v="3339405.42"/>
    <n v="941883.58000000007"/>
    <d v="2020-12-01T00:00:00"/>
    <n v="12"/>
    <s v="Dec"/>
    <n v="2020"/>
  </r>
  <r>
    <s v="Small Business"/>
    <x v="9"/>
    <x v="5"/>
    <x v="1"/>
    <n v="25.900000000000002"/>
    <n v="11999.4"/>
    <n v="19999"/>
    <n v="517974.10000000003"/>
    <n v="25898.705000000002"/>
    <n v="492075.39500000002"/>
    <n v="354294.2844"/>
    <n v="137781.11060000001"/>
    <d v="2021-03-01T00:00:00"/>
    <n v="3"/>
    <s v="Mar"/>
    <n v="2021"/>
  </r>
  <r>
    <s v="Small Business"/>
    <x v="10"/>
    <x v="5"/>
    <x v="1"/>
    <n v="110.10000000000001"/>
    <n v="11999.4"/>
    <n v="19999"/>
    <n v="2201889.9000000004"/>
    <n v="110094.49500000002"/>
    <n v="2091795.4050000003"/>
    <n v="1506092.6916"/>
    <n v="585702.71340000024"/>
    <d v="2021-03-01T00:00:00"/>
    <n v="3"/>
    <s v="Mar"/>
    <n v="2021"/>
  </r>
  <r>
    <s v="Enterprise"/>
    <x v="2"/>
    <x v="5"/>
    <x v="1"/>
    <n v="227.60000000000002"/>
    <n v="11999.4"/>
    <n v="19999"/>
    <n v="4551772.4000000004"/>
    <n v="227588.62000000002"/>
    <n v="4324183.78"/>
    <n v="3372863.3484000005"/>
    <n v="951320.43159999978"/>
    <d v="2021-05-01T00:00:00"/>
    <n v="5"/>
    <s v="May"/>
    <n v="2021"/>
  </r>
  <r>
    <s v="Shoping Mall"/>
    <x v="11"/>
    <x v="5"/>
    <x v="1"/>
    <n v="296.60000000000002"/>
    <n v="11999.4"/>
    <n v="19999"/>
    <n v="5931703.4000000004"/>
    <n v="296585.17000000004"/>
    <n v="5635118.2300000004"/>
    <n v="4395392.2194000008"/>
    <n v="1239726.0105999997"/>
    <d v="2020-10-01T00:00:00"/>
    <n v="10"/>
    <s v="Oct"/>
    <n v="2020"/>
  </r>
  <r>
    <s v="Shoping Mall"/>
    <x v="9"/>
    <x v="5"/>
    <x v="1"/>
    <n v="123.60000000000001"/>
    <n v="11999.4"/>
    <n v="19999"/>
    <n v="2471876.4000000004"/>
    <n v="123593.82000000002"/>
    <n v="2348282.5800000005"/>
    <n v="1831660.4124000005"/>
    <n v="516622.16760000004"/>
    <d v="2021-11-01T00:00:00"/>
    <n v="11"/>
    <s v="Nov"/>
    <n v="2021"/>
  </r>
  <r>
    <s v="Shoping Mall"/>
    <x v="1"/>
    <x v="5"/>
    <x v="1"/>
    <n v="94.100000000000009"/>
    <n v="11999.4"/>
    <n v="19999"/>
    <n v="1881905.9000000001"/>
    <n v="94095.295000000013"/>
    <n v="1787810.6050000002"/>
    <n v="1394492.2719000003"/>
    <n v="393318.33309999993"/>
    <d v="2021-11-01T00:00:00"/>
    <n v="11"/>
    <s v="Nov"/>
    <n v="2021"/>
  </r>
  <r>
    <s v="Small Business"/>
    <x v="12"/>
    <x v="5"/>
    <x v="1"/>
    <n v="191.60000000000002"/>
    <n v="11999.4"/>
    <n v="19999"/>
    <n v="3831808.4000000004"/>
    <n v="191590.42000000004"/>
    <n v="3640217.9800000004"/>
    <n v="2620956.9456000002"/>
    <n v="1019261.0344000002"/>
    <d v="2021-12-01T00:00:00"/>
    <n v="12"/>
    <s v="Dec"/>
    <n v="2021"/>
  </r>
  <r>
    <s v="Enterprise"/>
    <x v="0"/>
    <x v="0"/>
    <x v="1"/>
    <n v="424.35"/>
    <n v="5579.4"/>
    <n v="9299"/>
    <n v="3946030.6500000004"/>
    <n v="197301.53250000003"/>
    <n v="3748729.1175000002"/>
    <n v="2924008.7116500004"/>
    <n v="824720.40584999975"/>
    <d v="2021-04-01T00:00:00"/>
    <n v="4"/>
    <s v="Apr"/>
    <n v="2021"/>
  </r>
  <r>
    <s v="Shoping Mall"/>
    <x v="1"/>
    <x v="0"/>
    <x v="1"/>
    <n v="258"/>
    <n v="5579.4"/>
    <n v="9299"/>
    <n v="2399142"/>
    <n v="119957.1"/>
    <n v="2279184.9"/>
    <n v="1777764.2220000001"/>
    <n v="501420.67799999984"/>
    <d v="2021-04-01T00:00:00"/>
    <n v="4"/>
    <s v="Apr"/>
    <n v="2021"/>
  </r>
  <r>
    <s v="Small Business"/>
    <x v="2"/>
    <x v="0"/>
    <x v="1"/>
    <n v="68.900000000000006"/>
    <n v="5579.4"/>
    <n v="9299"/>
    <n v="640701.10000000009"/>
    <n v="32035.055000000008"/>
    <n v="608666.04500000004"/>
    <n v="438239.55239999999"/>
    <n v="170426.49260000006"/>
    <d v="2021-06-01T00:00:00"/>
    <n v="6"/>
    <s v="Jun"/>
    <n v="2021"/>
  </r>
  <r>
    <s v="Channel Partners"/>
    <x v="3"/>
    <x v="0"/>
    <x v="1"/>
    <n v="194.70000000000002"/>
    <n v="5579.4"/>
    <n v="9299"/>
    <n v="1810515.3"/>
    <n v="90525.765000000014"/>
    <n v="1719989.5350000001"/>
    <n v="1031993.721"/>
    <n v="687995.81400000013"/>
    <d v="2021-09-01T00:00:00"/>
    <n v="9"/>
    <s v="Sep"/>
    <n v="2021"/>
  </r>
  <r>
    <s v="Channel Partners"/>
    <x v="4"/>
    <x v="0"/>
    <x v="1"/>
    <n v="90.800000000000011"/>
    <n v="5579.4"/>
    <n v="9299"/>
    <n v="844349.20000000007"/>
    <n v="42217.460000000006"/>
    <n v="802131.74000000011"/>
    <n v="481279.04400000005"/>
    <n v="320852.69600000005"/>
    <d v="2020-12-01T00:00:00"/>
    <n v="12"/>
    <s v="Dec"/>
    <n v="2020"/>
  </r>
  <r>
    <s v="Shoping Mall"/>
    <x v="5"/>
    <x v="1"/>
    <x v="1"/>
    <n v="195.8"/>
    <n v="8999.4"/>
    <n v="14999"/>
    <n v="2936804.2"/>
    <n v="146840.21000000002"/>
    <n v="2789963.99"/>
    <n v="2176171.9122000001"/>
    <n v="613792.07780000009"/>
    <d v="2021-02-01T00:00:00"/>
    <n v="2"/>
    <s v="Feb"/>
    <n v="2021"/>
  </r>
  <r>
    <s v="Channel Partners"/>
    <x v="6"/>
    <x v="1"/>
    <x v="1"/>
    <n v="190.10000000000002"/>
    <n v="8999.4"/>
    <n v="14999"/>
    <n v="2851309.9000000004"/>
    <n v="142565.49500000002"/>
    <n v="2708744.4050000003"/>
    <n v="1625246.6430000002"/>
    <n v="1083497.7620000001"/>
    <d v="2021-06-01T00:00:00"/>
    <n v="6"/>
    <s v="Jun"/>
    <n v="2021"/>
  </r>
  <r>
    <s v="Shoping Mall"/>
    <x v="5"/>
    <x v="1"/>
    <x v="1"/>
    <n v="54.400000000000006"/>
    <n v="8999.4"/>
    <n v="14999"/>
    <n v="815945.60000000009"/>
    <n v="40797.280000000006"/>
    <n v="775148.32000000007"/>
    <n v="604615.68960000004"/>
    <n v="170532.63040000002"/>
    <d v="2021-09-01T00:00:00"/>
    <n v="9"/>
    <s v="Sep"/>
    <n v="2021"/>
  </r>
  <r>
    <s v="Shoping Mall"/>
    <x v="7"/>
    <x v="1"/>
    <x v="1"/>
    <n v="179.70000000000002"/>
    <n v="8999.4"/>
    <n v="14999"/>
    <n v="2695320.3000000003"/>
    <n v="134766.01500000001"/>
    <n v="2560554.2850000001"/>
    <n v="1997232.3423000001"/>
    <n v="563321.94270000001"/>
    <d v="2020-09-01T00:00:00"/>
    <n v="9"/>
    <s v="Sep"/>
    <n v="2020"/>
  </r>
  <r>
    <s v="Enterprise"/>
    <x v="4"/>
    <x v="1"/>
    <x v="1"/>
    <n v="128.70000000000002"/>
    <n v="8999.4"/>
    <n v="14999"/>
    <n v="1930371.3000000003"/>
    <n v="96518.565000000017"/>
    <n v="1833852.7350000003"/>
    <n v="1430405.1333000003"/>
    <n v="403447.6017"/>
    <d v="2021-12-01T00:00:00"/>
    <n v="12"/>
    <s v="Dec"/>
    <n v="2021"/>
  </r>
  <r>
    <s v="Enterprise"/>
    <x v="8"/>
    <x v="1"/>
    <x v="1"/>
    <n v="170.60000000000002"/>
    <n v="8999.4"/>
    <n v="14999"/>
    <n v="2558829.4000000004"/>
    <n v="127941.47000000003"/>
    <n v="2430887.9300000002"/>
    <n v="1896092.5854000002"/>
    <n v="534795.34459999995"/>
    <d v="2021-12-01T00:00:00"/>
    <n v="12"/>
    <s v="Dec"/>
    <n v="2021"/>
  </r>
  <r>
    <s v="Small Business"/>
    <x v="9"/>
    <x v="2"/>
    <x v="1"/>
    <n v="243.45000000000002"/>
    <n v="11999.4"/>
    <n v="19999"/>
    <n v="4868756.5500000007"/>
    <n v="243437.82750000004"/>
    <n v="4625318.7225000011"/>
    <n v="3330229.4802000006"/>
    <n v="1295089.2423000005"/>
    <d v="2021-01-01T00:00:00"/>
    <n v="1"/>
    <s v="Jan"/>
    <n v="2021"/>
  </r>
  <r>
    <s v="Enterprise"/>
    <x v="10"/>
    <x v="2"/>
    <x v="1"/>
    <n v="177.4"/>
    <n v="11999.4"/>
    <n v="19999"/>
    <n v="3547822.6"/>
    <n v="177391.13"/>
    <n v="3370431.47"/>
    <n v="2628936.5466000005"/>
    <n v="741494.92339999974"/>
    <d v="2021-03-01T00:00:00"/>
    <n v="3"/>
    <s v="Mar"/>
    <n v="2021"/>
  </r>
  <r>
    <s v="Channel Partners"/>
    <x v="2"/>
    <x v="2"/>
    <x v="1"/>
    <n v="190.10000000000002"/>
    <n v="11999.4"/>
    <n v="19999"/>
    <n v="3801809.9000000004"/>
    <n v="190090.49500000002"/>
    <n v="3611719.4050000003"/>
    <n v="2167031.6430000002"/>
    <n v="1444687.7620000001"/>
    <d v="2021-06-01T00:00:00"/>
    <n v="6"/>
    <s v="Jun"/>
    <n v="2021"/>
  </r>
  <r>
    <s v="Small Business"/>
    <x v="11"/>
    <x v="2"/>
    <x v="1"/>
    <n v="68.900000000000006"/>
    <n v="11999.4"/>
    <n v="19999"/>
    <n v="1377931.1"/>
    <n v="68896.555000000008"/>
    <n v="1309034.5450000002"/>
    <n v="942504.87240000011"/>
    <n v="366529.67260000005"/>
    <d v="2021-06-01T00:00:00"/>
    <n v="6"/>
    <s v="Jun"/>
    <n v="2021"/>
  </r>
  <r>
    <s v="Enterprise"/>
    <x v="9"/>
    <x v="2"/>
    <x v="1"/>
    <n v="157"/>
    <n v="11999.4"/>
    <n v="19999"/>
    <n v="3139843"/>
    <n v="156992.15"/>
    <n v="2982850.85"/>
    <n v="2326623.6630000002"/>
    <n v="656227.18699999992"/>
    <d v="2021-06-01T00:00:00"/>
    <n v="6"/>
    <s v="Jun"/>
    <n v="2021"/>
  </r>
  <r>
    <s v="Channel Partners"/>
    <x v="1"/>
    <x v="2"/>
    <x v="1"/>
    <n v="136.95000000000002"/>
    <n v="11999.4"/>
    <n v="19999"/>
    <n v="2738863.0500000003"/>
    <n v="136943.15250000003"/>
    <n v="2601919.8975000004"/>
    <n v="1561151.9385000002"/>
    <n v="1040767.9590000003"/>
    <d v="2021-07-01T00:00:00"/>
    <n v="7"/>
    <s v="Jul"/>
    <n v="2021"/>
  </r>
  <r>
    <s v="Enterprise"/>
    <x v="12"/>
    <x v="2"/>
    <x v="1"/>
    <n v="200.9"/>
    <n v="11999.4"/>
    <n v="19999"/>
    <n v="4017799.1"/>
    <n v="200889.95500000002"/>
    <n v="3816909.145"/>
    <n v="2977189.1331000002"/>
    <n v="839720.01189999981"/>
    <d v="2021-10-01T00:00:00"/>
    <n v="10"/>
    <s v="Oct"/>
    <n v="2021"/>
  </r>
  <r>
    <s v="Midmarket"/>
    <x v="0"/>
    <x v="2"/>
    <x v="1"/>
    <n v="194.5"/>
    <n v="11999.4"/>
    <n v="19999"/>
    <n v="3889805.5"/>
    <n v="194490.27500000002"/>
    <n v="3695315.2250000001"/>
    <n v="2401954.8962500002"/>
    <n v="1293360.3287499999"/>
    <d v="2020-10-01T00:00:00"/>
    <n v="10"/>
    <s v="Oct"/>
    <n v="2020"/>
  </r>
  <r>
    <s v="Enterprise"/>
    <x v="1"/>
    <x v="2"/>
    <x v="1"/>
    <n v="128.70000000000002"/>
    <n v="11999.4"/>
    <n v="19999"/>
    <n v="2573871.3000000003"/>
    <n v="128693.56500000002"/>
    <n v="2445177.7350000003"/>
    <n v="1907238.6333000003"/>
    <n v="537939.1017"/>
    <d v="2021-12-01T00:00:00"/>
    <n v="12"/>
    <s v="Dec"/>
    <n v="2021"/>
  </r>
  <r>
    <s v="Enterprise"/>
    <x v="2"/>
    <x v="2"/>
    <x v="1"/>
    <n v="170.60000000000002"/>
    <n v="11999.4"/>
    <n v="19999"/>
    <n v="3411829.4000000004"/>
    <n v="170591.47000000003"/>
    <n v="3241237.93"/>
    <n v="2528165.5854000002"/>
    <n v="713072.34459999995"/>
    <d v="2021-12-01T00:00:00"/>
    <n v="12"/>
    <s v="Dec"/>
    <n v="2021"/>
  </r>
  <r>
    <s v="Enterprise"/>
    <x v="3"/>
    <x v="3"/>
    <x v="1"/>
    <n v="200.9"/>
    <n v="19794"/>
    <n v="32990"/>
    <n v="6627691"/>
    <n v="331384.55000000005"/>
    <n v="6296306.4500000002"/>
    <n v="4911119.0310000004"/>
    <n v="1385187.4189999998"/>
    <d v="2021-10-01T00:00:00"/>
    <n v="10"/>
    <s v="Oct"/>
    <n v="2021"/>
  </r>
  <r>
    <s v="Small Business"/>
    <x v="4"/>
    <x v="4"/>
    <x v="1"/>
    <n v="284.40000000000003"/>
    <n v="13938"/>
    <n v="23230"/>
    <n v="6606612.0000000009"/>
    <n v="330330.60000000009"/>
    <n v="6276281.4000000004"/>
    <n v="4518922.608"/>
    <n v="1757358.7920000004"/>
    <d v="2021-02-01T00:00:00"/>
    <n v="2"/>
    <s v="Feb"/>
    <n v="2021"/>
  </r>
  <r>
    <s v="Channel Partners"/>
    <x v="5"/>
    <x v="4"/>
    <x v="1"/>
    <n v="191.60000000000002"/>
    <n v="13938"/>
    <n v="23230"/>
    <n v="4450868.0000000009"/>
    <n v="222543.40000000005"/>
    <n v="4228324.6000000006"/>
    <n v="2536994.7600000002"/>
    <n v="1691329.8400000003"/>
    <d v="2021-04-01T00:00:00"/>
    <n v="4"/>
    <s v="Apr"/>
    <n v="2021"/>
  </r>
  <r>
    <s v="Enterprise"/>
    <x v="6"/>
    <x v="4"/>
    <x v="1"/>
    <n v="157"/>
    <n v="13938"/>
    <n v="23230"/>
    <n v="3647110"/>
    <n v="182355.5"/>
    <n v="3464754.5"/>
    <n v="2702508.5100000002"/>
    <n v="762245.98999999976"/>
    <d v="2021-06-01T00:00:00"/>
    <n v="6"/>
    <s v="Jun"/>
    <n v="2021"/>
  </r>
  <r>
    <s v="Small Business"/>
    <x v="5"/>
    <x v="4"/>
    <x v="1"/>
    <n v="187.4"/>
    <n v="13938"/>
    <n v="23230"/>
    <n v="4353302"/>
    <n v="217665.1"/>
    <n v="4135636.9"/>
    <n v="2977658.568"/>
    <n v="1157978.3319999999"/>
    <d v="2021-08-01T00:00:00"/>
    <n v="8"/>
    <s v="Aug"/>
    <n v="2021"/>
  </r>
  <r>
    <s v="Shoping Mall"/>
    <x v="7"/>
    <x v="4"/>
    <x v="1"/>
    <n v="164.20000000000002"/>
    <n v="13938"/>
    <n v="23230"/>
    <n v="3814366.0000000005"/>
    <n v="190718.30000000005"/>
    <n v="3623647.7"/>
    <n v="2826445.2060000002"/>
    <n v="797202.49399999995"/>
    <d v="2021-08-01T00:00:00"/>
    <n v="8"/>
    <s v="Aug"/>
    <n v="2021"/>
  </r>
  <r>
    <s v="Midmarket"/>
    <x v="4"/>
    <x v="4"/>
    <x v="1"/>
    <n v="194.5"/>
    <n v="13938"/>
    <n v="23230"/>
    <n v="4518235"/>
    <n v="225911.75"/>
    <n v="4292323.25"/>
    <n v="2790010.1125000003"/>
    <n v="1502313.1374999997"/>
    <d v="2020-10-01T00:00:00"/>
    <n v="10"/>
    <s v="Oct"/>
    <n v="2020"/>
  </r>
  <r>
    <s v="Shoping Mall"/>
    <x v="8"/>
    <x v="0"/>
    <x v="1"/>
    <n v="83.100000000000009"/>
    <n v="5579.4"/>
    <n v="9299"/>
    <n v="772746.9"/>
    <n v="38637.345000000001"/>
    <n v="734109.55500000005"/>
    <n v="572605.45290000003"/>
    <n v="161504.10210000002"/>
    <d v="2021-05-01T00:00:00"/>
    <n v="5"/>
    <s v="May"/>
    <n v="2021"/>
  </r>
  <r>
    <s v="Shoping Mall"/>
    <x v="9"/>
    <x v="2"/>
    <x v="1"/>
    <n v="176"/>
    <n v="11999.4"/>
    <n v="19999"/>
    <n v="3519824"/>
    <n v="175991.2"/>
    <n v="3343832.8"/>
    <n v="2608189.5839999998"/>
    <n v="735643.21600000001"/>
    <d v="2020-09-01T00:00:00"/>
    <n v="9"/>
    <s v="Sep"/>
    <n v="2020"/>
  </r>
  <r>
    <s v="Shoping Mall"/>
    <x v="10"/>
    <x v="3"/>
    <x v="1"/>
    <n v="385.05"/>
    <n v="19794"/>
    <n v="32990"/>
    <n v="12702799.5"/>
    <n v="635139.97500000009"/>
    <n v="12067659.525"/>
    <n v="9412774.4295000006"/>
    <n v="2654885.0954999998"/>
    <d v="2021-04-01T00:00:00"/>
    <n v="4"/>
    <s v="Apr"/>
    <n v="2021"/>
  </r>
  <r>
    <s v="Channel Partners"/>
    <x v="2"/>
    <x v="4"/>
    <x v="1"/>
    <n v="247.9"/>
    <n v="13938"/>
    <n v="23230"/>
    <n v="5758717"/>
    <n v="287935.85000000003"/>
    <n v="5470781.1500000004"/>
    <n v="3282468.69"/>
    <n v="2188312.4600000004"/>
    <d v="2021-01-01T00:00:00"/>
    <n v="1"/>
    <s v="Jan"/>
    <n v="2021"/>
  </r>
  <r>
    <s v="Midmarket"/>
    <x v="11"/>
    <x v="1"/>
    <x v="1"/>
    <n v="203.10000000000002"/>
    <n v="8999.4"/>
    <n v="14999"/>
    <n v="3046296.9000000004"/>
    <n v="152314.84500000003"/>
    <n v="2893982.0550000002"/>
    <n v="1881088.3357500001"/>
    <n v="1012893.7192500001"/>
    <d v="2021-10-01T00:00:00"/>
    <n v="10"/>
    <s v="Oct"/>
    <n v="2021"/>
  </r>
  <r>
    <s v="Midmarket"/>
    <x v="9"/>
    <x v="2"/>
    <x v="1"/>
    <n v="203.10000000000002"/>
    <n v="11999.4"/>
    <n v="19999"/>
    <n v="4061796.9000000004"/>
    <n v="203089.84500000003"/>
    <n v="3858707.0550000002"/>
    <n v="2508159.5857500001"/>
    <n v="1350547.4692500001"/>
    <d v="2021-10-01T00:00:00"/>
    <n v="10"/>
    <s v="Oct"/>
    <n v="2021"/>
  </r>
  <r>
    <s v="Midmarket"/>
    <x v="1"/>
    <x v="2"/>
    <x v="1"/>
    <n v="226.10000000000002"/>
    <n v="11999.4"/>
    <n v="19999"/>
    <n v="4521773.9000000004"/>
    <n v="226088.69500000004"/>
    <n v="4295685.2050000001"/>
    <n v="2792195.38325"/>
    <n v="1503489.8217500001"/>
    <d v="2020-12-01T00:00:00"/>
    <n v="12"/>
    <s v="Dec"/>
    <n v="2020"/>
  </r>
  <r>
    <s v="Shoping Mall"/>
    <x v="12"/>
    <x v="3"/>
    <x v="1"/>
    <n v="73.600000000000009"/>
    <n v="19794"/>
    <n v="32990"/>
    <n v="2428064.0000000005"/>
    <n v="121403.20000000003"/>
    <n v="2306660.8000000003"/>
    <n v="1799195.4240000003"/>
    <n v="507465.37599999993"/>
    <d v="2020-09-01T00:00:00"/>
    <n v="9"/>
    <s v="Sep"/>
    <n v="2020"/>
  </r>
  <r>
    <s v="Shoping Mall"/>
    <x v="0"/>
    <x v="0"/>
    <x v="1"/>
    <n v="285.10000000000002"/>
    <n v="5579.4"/>
    <n v="9299"/>
    <n v="2651144.9000000004"/>
    <n v="132557.24500000002"/>
    <n v="2518587.6550000003"/>
    <n v="1964498.3709000002"/>
    <n v="554089.28410000005"/>
    <d v="2020-10-01T00:00:00"/>
    <n v="10"/>
    <s v="Oct"/>
    <n v="2020"/>
  </r>
  <r>
    <s v="Small Business"/>
    <x v="1"/>
    <x v="0"/>
    <x v="1"/>
    <n v="202.10000000000002"/>
    <n v="5579.4"/>
    <n v="9299"/>
    <n v="1879327.9000000001"/>
    <n v="93966.395000000019"/>
    <n v="1785361.5050000001"/>
    <n v="1285460.2836"/>
    <n v="499901.22140000015"/>
    <d v="2021-10-01T00:00:00"/>
    <n v="10"/>
    <s v="Oct"/>
    <n v="2021"/>
  </r>
  <r>
    <s v="Shoping Mall"/>
    <x v="2"/>
    <x v="0"/>
    <x v="1"/>
    <n v="27.400000000000002"/>
    <n v="5579.4"/>
    <n v="9299"/>
    <n v="254792.6"/>
    <n v="12739.630000000001"/>
    <n v="242052.97"/>
    <n v="188801.31660000002"/>
    <n v="53251.653399999981"/>
    <d v="2021-12-01T00:00:00"/>
    <n v="12"/>
    <s v="Dec"/>
    <n v="2021"/>
  </r>
  <r>
    <s v="Midmarket"/>
    <x v="3"/>
    <x v="1"/>
    <x v="1"/>
    <n v="196.70000000000002"/>
    <n v="8999.4"/>
    <n v="14999"/>
    <n v="2950303.3000000003"/>
    <n v="147515.16500000001"/>
    <n v="2802788.1350000002"/>
    <n v="1821812.2877500001"/>
    <n v="980975.84725000011"/>
    <d v="2021-03-01T00:00:00"/>
    <n v="3"/>
    <s v="Mar"/>
    <n v="2021"/>
  </r>
  <r>
    <s v="Small Business"/>
    <x v="4"/>
    <x v="1"/>
    <x v="1"/>
    <n v="185.9"/>
    <n v="8999.4"/>
    <n v="14999"/>
    <n v="2788314.1"/>
    <n v="139415.70500000002"/>
    <n v="2648898.395"/>
    <n v="1907206.8443999998"/>
    <n v="741691.55060000019"/>
    <d v="2021-08-01T00:00:00"/>
    <n v="8"/>
    <s v="Aug"/>
    <n v="2021"/>
  </r>
  <r>
    <s v="Shoping Mall"/>
    <x v="5"/>
    <x v="1"/>
    <x v="1"/>
    <n v="285.10000000000002"/>
    <n v="8999.4"/>
    <n v="14999"/>
    <n v="4276214.9000000004"/>
    <n v="213810.74500000002"/>
    <n v="4062404.1550000003"/>
    <n v="3168675.2409000001"/>
    <n v="893728.91410000017"/>
    <d v="2020-10-01T00:00:00"/>
    <n v="10"/>
    <s v="Oct"/>
    <n v="2020"/>
  </r>
  <r>
    <s v="Small Business"/>
    <x v="6"/>
    <x v="1"/>
    <x v="1"/>
    <n v="202.10000000000002"/>
    <n v="8999.4"/>
    <n v="14999"/>
    <n v="3031297.9000000004"/>
    <n v="151564.89500000002"/>
    <n v="2879733.0050000004"/>
    <n v="2073407.7636000002"/>
    <n v="806325.24140000017"/>
    <d v="2021-10-01T00:00:00"/>
    <n v="10"/>
    <s v="Oct"/>
    <n v="2021"/>
  </r>
  <r>
    <s v="Enterprise"/>
    <x v="5"/>
    <x v="1"/>
    <x v="1"/>
    <n v="113.80000000000001"/>
    <n v="8999.4"/>
    <n v="14999"/>
    <n v="1706886.2000000002"/>
    <n v="85344.310000000012"/>
    <n v="1621541.8900000001"/>
    <n v="1264802.6742000002"/>
    <n v="356739.21579999989"/>
    <d v="2021-12-01T00:00:00"/>
    <n v="12"/>
    <s v="Dec"/>
    <n v="2021"/>
  </r>
  <r>
    <s v="Shoping Mall"/>
    <x v="7"/>
    <x v="2"/>
    <x v="1"/>
    <n v="425.1"/>
    <n v="11999.4"/>
    <n v="19999"/>
    <n v="8501574.9000000004"/>
    <n v="425078.74500000005"/>
    <n v="8076496.1550000003"/>
    <n v="6299667.0009000003"/>
    <n v="1776829.1540999999"/>
    <d v="2021-01-01T00:00:00"/>
    <n v="1"/>
    <s v="Jan"/>
    <n v="2021"/>
  </r>
  <r>
    <s v="Enterprise"/>
    <x v="4"/>
    <x v="2"/>
    <x v="1"/>
    <n v="79.5"/>
    <n v="11999.4"/>
    <n v="19999"/>
    <n v="1589920.5"/>
    <n v="79496.025000000009"/>
    <n v="1510424.4750000001"/>
    <n v="1178131.0905000002"/>
    <n v="332293.38449999993"/>
    <d v="2021-03-01T00:00:00"/>
    <n v="3"/>
    <s v="Mar"/>
    <n v="2021"/>
  </r>
  <r>
    <s v="Small Business"/>
    <x v="8"/>
    <x v="2"/>
    <x v="1"/>
    <n v="141.45000000000002"/>
    <n v="11999.4"/>
    <n v="19999"/>
    <n v="2828858.5500000003"/>
    <n v="141442.92750000002"/>
    <n v="2687415.6225000001"/>
    <n v="1934939.2482"/>
    <n v="752476.37430000002"/>
    <d v="2021-04-01T00:00:00"/>
    <n v="4"/>
    <s v="Apr"/>
    <n v="2021"/>
  </r>
  <r>
    <s v="Small Business"/>
    <x v="9"/>
    <x v="2"/>
    <x v="1"/>
    <n v="291.8"/>
    <n v="11999.4"/>
    <n v="19999"/>
    <n v="5835708.2000000002"/>
    <n v="291785.41000000003"/>
    <n v="5543922.79"/>
    <n v="3991624.4087999999"/>
    <n v="1552298.3812000002"/>
    <d v="2021-05-01T00:00:00"/>
    <n v="5"/>
    <s v="May"/>
    <n v="2021"/>
  </r>
  <r>
    <s v="Shoping Mall"/>
    <x v="10"/>
    <x v="2"/>
    <x v="1"/>
    <n v="345"/>
    <n v="11999.4"/>
    <n v="19999"/>
    <n v="6899655"/>
    <n v="344982.75"/>
    <n v="6554672.25"/>
    <n v="5112644.3550000004"/>
    <n v="1442027.8949999996"/>
    <d v="2021-07-01T00:00:00"/>
    <n v="7"/>
    <s v="Jul"/>
    <n v="2021"/>
  </r>
  <r>
    <s v="Enterprise"/>
    <x v="2"/>
    <x v="2"/>
    <x v="1"/>
    <n v="298.8"/>
    <n v="11999.4"/>
    <n v="19999"/>
    <n v="5975701.2000000002"/>
    <n v="298785.06"/>
    <n v="5676916.1400000006"/>
    <n v="4427994.5892000003"/>
    <n v="1248921.5508000003"/>
    <d v="2021-07-01T00:00:00"/>
    <n v="7"/>
    <s v="Jul"/>
    <n v="2021"/>
  </r>
  <r>
    <s v="Midmarket"/>
    <x v="11"/>
    <x v="2"/>
    <x v="1"/>
    <n v="21.8"/>
    <n v="11999.4"/>
    <n v="19999"/>
    <n v="435978.2"/>
    <n v="21798.910000000003"/>
    <n v="414179.29000000004"/>
    <n v="269216.53850000002"/>
    <n v="144962.75150000001"/>
    <d v="2021-09-01T00:00:00"/>
    <n v="9"/>
    <s v="Sep"/>
    <n v="2021"/>
  </r>
  <r>
    <s v="Shoping Mall"/>
    <x v="9"/>
    <x v="2"/>
    <x v="1"/>
    <n v="207.4"/>
    <n v="11999.4"/>
    <n v="19999"/>
    <n v="4147792.6"/>
    <n v="207389.63"/>
    <n v="3940402.97"/>
    <n v="3073514.3166000005"/>
    <n v="866888.65339999972"/>
    <d v="2021-09-01T00:00:00"/>
    <n v="9"/>
    <s v="Sep"/>
    <n v="2021"/>
  </r>
  <r>
    <s v="Shoping Mall"/>
    <x v="1"/>
    <x v="2"/>
    <x v="1"/>
    <n v="105.60000000000001"/>
    <n v="11999.4"/>
    <n v="19999"/>
    <n v="2111894.4000000004"/>
    <n v="105594.72000000003"/>
    <n v="2006299.6800000004"/>
    <n v="1564913.7504000003"/>
    <n v="441385.92960000015"/>
    <d v="2021-09-01T00:00:00"/>
    <n v="9"/>
    <s v="Sep"/>
    <n v="2021"/>
  </r>
  <r>
    <s v="Midmarket"/>
    <x v="12"/>
    <x v="2"/>
    <x v="1"/>
    <n v="67.100000000000009"/>
    <n v="11999.4"/>
    <n v="19999"/>
    <n v="1341932.9000000001"/>
    <n v="67096.645000000004"/>
    <n v="1274836.2550000001"/>
    <n v="828643.56575000007"/>
    <n v="446192.68925000005"/>
    <d v="2020-10-01T00:00:00"/>
    <n v="10"/>
    <s v="Oct"/>
    <n v="2020"/>
  </r>
  <r>
    <s v="Midmarket"/>
    <x v="0"/>
    <x v="2"/>
    <x v="1"/>
    <n v="151.4"/>
    <n v="11999.4"/>
    <n v="19999"/>
    <n v="3027848.6"/>
    <n v="151392.43000000002"/>
    <n v="2876456.17"/>
    <n v="1869696.5105000001"/>
    <n v="1006759.6594999998"/>
    <d v="2020-10-01T00:00:00"/>
    <n v="10"/>
    <s v="Oct"/>
    <n v="2020"/>
  </r>
  <r>
    <s v="Shoping Mall"/>
    <x v="1"/>
    <x v="2"/>
    <x v="1"/>
    <n v="27.400000000000002"/>
    <n v="11999.4"/>
    <n v="19999"/>
    <n v="547972.60000000009"/>
    <n v="27398.630000000005"/>
    <n v="520573.97000000009"/>
    <n v="406047.69660000008"/>
    <n v="114526.27340000001"/>
    <d v="2021-12-01T00:00:00"/>
    <n v="12"/>
    <s v="Dec"/>
    <n v="2021"/>
  </r>
  <r>
    <s v="Enterprise"/>
    <x v="2"/>
    <x v="2"/>
    <x v="1"/>
    <n v="113.80000000000001"/>
    <n v="11999.4"/>
    <n v="19999"/>
    <n v="2275886.2000000002"/>
    <n v="113794.31000000001"/>
    <n v="2162091.89"/>
    <n v="1686431.6742000002"/>
    <n v="475660.21579999989"/>
    <d v="2021-12-01T00:00:00"/>
    <n v="12"/>
    <s v="Dec"/>
    <n v="2021"/>
  </r>
  <r>
    <s v="Channel Partners"/>
    <x v="3"/>
    <x v="3"/>
    <x v="1"/>
    <n v="146.5"/>
    <n v="19794"/>
    <n v="32990"/>
    <n v="4833035"/>
    <n v="241651.75"/>
    <n v="4591383.25"/>
    <n v="2754829.9499999997"/>
    <n v="1836553.3000000003"/>
    <d v="2021-03-01T00:00:00"/>
    <n v="3"/>
    <s v="Mar"/>
    <n v="2021"/>
  </r>
  <r>
    <s v="Shoping Mall"/>
    <x v="4"/>
    <x v="3"/>
    <x v="1"/>
    <n v="264.60000000000002"/>
    <n v="19794"/>
    <n v="32990"/>
    <n v="8729154"/>
    <n v="436457.7"/>
    <n v="8292696.2999999998"/>
    <n v="6468303.1140000001"/>
    <n v="1824393.1859999998"/>
    <d v="2020-09-01T00:00:00"/>
    <n v="9"/>
    <s v="Sep"/>
    <n v="2020"/>
  </r>
  <r>
    <s v="Shoping Mall"/>
    <x v="5"/>
    <x v="3"/>
    <x v="1"/>
    <n v="217.70000000000002"/>
    <n v="19794"/>
    <n v="32990"/>
    <n v="7181923.0000000009"/>
    <n v="359096.15000000008"/>
    <n v="6822826.8500000006"/>
    <n v="5321804.9430000009"/>
    <n v="1501021.9069999997"/>
    <d v="2021-10-01T00:00:00"/>
    <n v="10"/>
    <s v="Oct"/>
    <n v="2021"/>
  </r>
  <r>
    <s v="Channel Partners"/>
    <x v="6"/>
    <x v="4"/>
    <x v="1"/>
    <n v="86.600000000000009"/>
    <n v="13938"/>
    <n v="23230"/>
    <n v="2011718.0000000002"/>
    <n v="100585.90000000002"/>
    <n v="1911132.1"/>
    <n v="1146679.26"/>
    <n v="764452.84000000008"/>
    <d v="2021-05-01T00:00:00"/>
    <n v="5"/>
    <s v="May"/>
    <n v="2021"/>
  </r>
  <r>
    <s v="Shoping Mall"/>
    <x v="5"/>
    <x v="4"/>
    <x v="1"/>
    <n v="34.9"/>
    <n v="13938"/>
    <n v="23230"/>
    <n v="810727"/>
    <n v="40536.350000000006"/>
    <n v="770190.65"/>
    <n v="600748.70700000005"/>
    <n v="169441.94299999997"/>
    <d v="2020-09-01T00:00:00"/>
    <n v="9"/>
    <s v="Sep"/>
    <n v="2020"/>
  </r>
  <r>
    <s v="Shoping Mall"/>
    <x v="7"/>
    <x v="4"/>
    <x v="1"/>
    <n v="217.70000000000002"/>
    <n v="13938"/>
    <n v="23230"/>
    <n v="5057171"/>
    <n v="252858.55000000002"/>
    <n v="4804312.45"/>
    <n v="3747363.7110000001"/>
    <n v="1056948.7390000001"/>
    <d v="2021-10-01T00:00:00"/>
    <n v="10"/>
    <s v="Oct"/>
    <n v="2021"/>
  </r>
  <r>
    <s v="Midmarket"/>
    <x v="4"/>
    <x v="4"/>
    <x v="1"/>
    <n v="151.4"/>
    <n v="13938"/>
    <n v="23230"/>
    <n v="3517022"/>
    <n v="175851.1"/>
    <n v="3341170.9"/>
    <n v="2171761.085"/>
    <n v="1169409.8149999999"/>
    <d v="2020-10-01T00:00:00"/>
    <n v="10"/>
    <s v="Oct"/>
    <n v="2020"/>
  </r>
  <r>
    <s v="Shoping Mall"/>
    <x v="8"/>
    <x v="5"/>
    <x v="1"/>
    <n v="186.5"/>
    <n v="11999.4"/>
    <n v="19999"/>
    <n v="3729813.5"/>
    <n v="186490.67500000002"/>
    <n v="3543322.8250000002"/>
    <n v="2763791.8035000004"/>
    <n v="779531.0214999998"/>
    <d v="2021-02-01T00:00:00"/>
    <n v="2"/>
    <s v="Feb"/>
    <n v="2021"/>
  </r>
  <r>
    <s v="Enterprise"/>
    <x v="9"/>
    <x v="5"/>
    <x v="1"/>
    <n v="107.4"/>
    <n v="11999.4"/>
    <n v="19999"/>
    <n v="2147892.6"/>
    <n v="107394.63"/>
    <n v="2040497.9700000002"/>
    <n v="1591588.4166000001"/>
    <n v="448909.55340000009"/>
    <d v="2021-04-01T00:00:00"/>
    <n v="4"/>
    <s v="Apr"/>
    <n v="2021"/>
  </r>
  <r>
    <s v="Shoping Mall"/>
    <x v="10"/>
    <x v="5"/>
    <x v="1"/>
    <n v="190.70000000000002"/>
    <n v="11999.4"/>
    <n v="19999"/>
    <n v="3813809.3000000003"/>
    <n v="190690.46500000003"/>
    <n v="3623118.8350000004"/>
    <n v="2826032.6913000005"/>
    <n v="797086.1436999999"/>
    <d v="2021-09-01T00:00:00"/>
    <n v="9"/>
    <s v="Sep"/>
    <n v="2021"/>
  </r>
  <r>
    <s v="Midmarket"/>
    <x v="2"/>
    <x v="5"/>
    <x v="1"/>
    <n v="67.100000000000009"/>
    <n v="11999.4"/>
    <n v="19999"/>
    <n v="1341932.9000000001"/>
    <n v="67096.645000000004"/>
    <n v="1274836.2550000001"/>
    <n v="828643.56575000007"/>
    <n v="446192.68925000005"/>
    <d v="2020-10-01T00:00:00"/>
    <n v="10"/>
    <s v="Oct"/>
    <n v="2020"/>
  </r>
  <r>
    <s v="Shoping Mall"/>
    <x v="11"/>
    <x v="5"/>
    <x v="1"/>
    <n v="177.8"/>
    <n v="11999.4"/>
    <n v="19999"/>
    <n v="3555822.2"/>
    <n v="177791.11000000002"/>
    <n v="3378031.0900000003"/>
    <n v="2634864.2502000001"/>
    <n v="743166.83980000019"/>
    <d v="2020-12-01T00:00:00"/>
    <n v="12"/>
    <s v="Dec"/>
    <n v="2020"/>
  </r>
  <r>
    <s v="Shoping Mall"/>
    <x v="9"/>
    <x v="1"/>
    <x v="2"/>
    <n v="115.9"/>
    <n v="8999.4"/>
    <n v="14999"/>
    <n v="1738384.1"/>
    <n v="173838.41000000003"/>
    <n v="1564545.69"/>
    <n v="1220345.6381999999"/>
    <n v="344200.05180000002"/>
    <d v="2020-10-01T00:00:00"/>
    <n v="10"/>
    <s v="Oct"/>
    <n v="2020"/>
  </r>
  <r>
    <s v="Shoping Mall"/>
    <x v="1"/>
    <x v="2"/>
    <x v="2"/>
    <n v="137.20000000000002"/>
    <n v="11999.4"/>
    <n v="19999"/>
    <n v="2743862.8000000003"/>
    <n v="274386.28000000003"/>
    <n v="2469476.5200000005"/>
    <n v="1926191.6856000004"/>
    <n v="543284.83440000005"/>
    <d v="2021-01-01T00:00:00"/>
    <n v="1"/>
    <s v="Jan"/>
    <n v="2021"/>
  </r>
  <r>
    <s v="Shoping Mall"/>
    <x v="12"/>
    <x v="2"/>
    <x v="2"/>
    <n v="234.9"/>
    <n v="11999.4"/>
    <n v="19999"/>
    <n v="4697765.1000000006"/>
    <n v="469776.51000000007"/>
    <n v="4227988.5900000008"/>
    <n v="3297831.1002000007"/>
    <n v="930157.4898000001"/>
    <d v="2020-09-01T00:00:00"/>
    <n v="9"/>
    <s v="Sep"/>
    <n v="2020"/>
  </r>
  <r>
    <s v="Shoping Mall"/>
    <x v="0"/>
    <x v="2"/>
    <x v="2"/>
    <n v="268.90000000000003"/>
    <n v="11999.4"/>
    <n v="19999"/>
    <n v="5377731.1000000006"/>
    <n v="537773.1100000001"/>
    <n v="4839957.99"/>
    <n v="3775167.2322000004"/>
    <n v="1064790.7577999998"/>
    <d v="2021-10-01T00:00:00"/>
    <n v="10"/>
    <s v="Oct"/>
    <n v="2021"/>
  </r>
  <r>
    <s v="Channel Partners"/>
    <x v="1"/>
    <x v="2"/>
    <x v="2"/>
    <n v="243.10000000000002"/>
    <n v="11999.4"/>
    <n v="19999"/>
    <n v="4861756.9000000004"/>
    <n v="486175.69000000006"/>
    <n v="4375581.21"/>
    <n v="2625348.7259999998"/>
    <n v="1750232.4840000002"/>
    <d v="2021-12-01T00:00:00"/>
    <n v="12"/>
    <s v="Dec"/>
    <n v="2021"/>
  </r>
  <r>
    <s v="Channel Partners"/>
    <x v="2"/>
    <x v="3"/>
    <x v="2"/>
    <n v="243.10000000000002"/>
    <n v="19794"/>
    <n v="32990"/>
    <n v="8019869.0000000009"/>
    <n v="801986.90000000014"/>
    <n v="7217882.1000000006"/>
    <n v="4330729.26"/>
    <n v="2887152.8400000008"/>
    <d v="2021-12-01T00:00:00"/>
    <n v="12"/>
    <s v="Dec"/>
    <n v="2021"/>
  </r>
  <r>
    <s v="Shoping Mall"/>
    <x v="3"/>
    <x v="4"/>
    <x v="2"/>
    <n v="268.90000000000003"/>
    <n v="13938"/>
    <n v="23230"/>
    <n v="6246547.0000000009"/>
    <n v="624654.70000000007"/>
    <n v="5621892.3000000007"/>
    <n v="4385075.9940000009"/>
    <n v="1236816.3059999999"/>
    <d v="2021-10-01T00:00:00"/>
    <n v="10"/>
    <s v="Oct"/>
    <n v="2021"/>
  </r>
  <r>
    <s v="Shoping Mall"/>
    <x v="4"/>
    <x v="5"/>
    <x v="2"/>
    <n v="168.3"/>
    <n v="11999.4"/>
    <n v="19999"/>
    <n v="3365831.7"/>
    <n v="336583.17000000004"/>
    <n v="3029248.5300000003"/>
    <n v="2362813.8534000004"/>
    <n v="666434.67659999989"/>
    <d v="2021-07-01T00:00:00"/>
    <n v="7"/>
    <s v="Jul"/>
    <n v="2021"/>
  </r>
  <r>
    <s v="Channel Partners"/>
    <x v="5"/>
    <x v="5"/>
    <x v="2"/>
    <n v="112.30000000000001"/>
    <n v="11999.4"/>
    <n v="19999"/>
    <n v="2245887.7000000002"/>
    <n v="224588.77000000002"/>
    <n v="2021298.9300000002"/>
    <n v="1212779.358"/>
    <n v="808519.57200000016"/>
    <d v="2021-08-01T00:00:00"/>
    <n v="8"/>
    <s v="Aug"/>
    <n v="2021"/>
  </r>
  <r>
    <s v="Shoping Mall"/>
    <x v="6"/>
    <x v="5"/>
    <x v="2"/>
    <n v="115.9"/>
    <n v="11999.4"/>
    <n v="19999"/>
    <n v="2317884.1"/>
    <n v="231788.41000000003"/>
    <n v="2086095.69"/>
    <n v="1627154.6381999999"/>
    <n v="458941.05180000002"/>
    <d v="2020-10-01T00:00:00"/>
    <n v="10"/>
    <s v="Oct"/>
    <n v="2020"/>
  </r>
  <r>
    <s v="Channel Partners"/>
    <x v="5"/>
    <x v="0"/>
    <x v="2"/>
    <n v="186.5"/>
    <n v="5579.4"/>
    <n v="9299"/>
    <n v="1734263.5"/>
    <n v="173426.35"/>
    <n v="1560837.15"/>
    <n v="936502.28999999992"/>
    <n v="624334.86"/>
    <d v="2021-02-01T00:00:00"/>
    <n v="2"/>
    <s v="Feb"/>
    <n v="2021"/>
  </r>
  <r>
    <s v="Channel Partners"/>
    <x v="7"/>
    <x v="0"/>
    <x v="2"/>
    <n v="111.60000000000001"/>
    <n v="5579.4"/>
    <n v="9299"/>
    <n v="1037768.4"/>
    <n v="103776.84000000001"/>
    <n v="933991.56"/>
    <n v="560394.93599999999"/>
    <n v="373596.62400000007"/>
    <d v="2021-02-01T00:00:00"/>
    <n v="2"/>
    <s v="Feb"/>
    <n v="2021"/>
  </r>
  <r>
    <s v="Shoping Mall"/>
    <x v="4"/>
    <x v="0"/>
    <x v="2"/>
    <n v="156.30000000000001"/>
    <n v="5579.4"/>
    <n v="9299"/>
    <n v="1453433.7000000002"/>
    <n v="145343.37000000002"/>
    <n v="1308090.33"/>
    <n v="1020310.4574000001"/>
    <n v="287779.8726"/>
    <d v="2021-05-01T00:00:00"/>
    <n v="5"/>
    <s v="May"/>
    <n v="2021"/>
  </r>
  <r>
    <s v="Small Business"/>
    <x v="8"/>
    <x v="0"/>
    <x v="2"/>
    <n v="99.100000000000009"/>
    <n v="5579.4"/>
    <n v="9299"/>
    <n v="921530.9"/>
    <n v="92153.090000000011"/>
    <n v="829377.81"/>
    <n v="597152.02320000005"/>
    <n v="232225.7868"/>
    <d v="2021-06-01T00:00:00"/>
    <n v="6"/>
    <s v="Jun"/>
    <n v="2021"/>
  </r>
  <r>
    <s v="Shoping Mall"/>
    <x v="9"/>
    <x v="0"/>
    <x v="2"/>
    <n v="101.60000000000001"/>
    <n v="5579.4"/>
    <n v="9299"/>
    <n v="944778.4"/>
    <n v="94477.840000000011"/>
    <n v="850300.56"/>
    <n v="663234.43680000002"/>
    <n v="187066.12320000003"/>
    <d v="2020-11-01T00:00:00"/>
    <n v="11"/>
    <s v="Nov"/>
    <n v="2020"/>
  </r>
  <r>
    <s v="Midmarket"/>
    <x v="10"/>
    <x v="0"/>
    <x v="2"/>
    <n v="279.10000000000002"/>
    <n v="5579.4"/>
    <n v="9299"/>
    <n v="2595350.9000000004"/>
    <n v="259535.09000000005"/>
    <n v="2335815.8100000005"/>
    <n v="1518280.2765000004"/>
    <n v="817535.53350000014"/>
    <d v="2021-11-01T00:00:00"/>
    <n v="11"/>
    <s v="Nov"/>
    <n v="2021"/>
  </r>
  <r>
    <s v="Shoping Mall"/>
    <x v="2"/>
    <x v="0"/>
    <x v="2"/>
    <n v="57"/>
    <n v="5579.4"/>
    <n v="9299"/>
    <n v="530043"/>
    <n v="53004.3"/>
    <n v="477038.7"/>
    <n v="372090.18600000005"/>
    <n v="104948.51399999997"/>
    <d v="2021-12-01T00:00:00"/>
    <n v="12"/>
    <s v="Dec"/>
    <n v="2021"/>
  </r>
  <r>
    <s v="Shoping Mall"/>
    <x v="11"/>
    <x v="0"/>
    <x v="2"/>
    <n v="248.70000000000002"/>
    <n v="5579.4"/>
    <n v="9299"/>
    <n v="2312661.3000000003"/>
    <n v="231266.13000000003"/>
    <n v="2081395.1700000002"/>
    <n v="1623488.2326000002"/>
    <n v="457906.93739999994"/>
    <d v="2021-12-01T00:00:00"/>
    <n v="12"/>
    <s v="Dec"/>
    <n v="2021"/>
  </r>
  <r>
    <s v="Shoping Mall"/>
    <x v="9"/>
    <x v="1"/>
    <x v="2"/>
    <n v="138.45000000000002"/>
    <n v="8999.4"/>
    <n v="14999"/>
    <n v="2076611.5500000003"/>
    <n v="207661.15500000003"/>
    <n v="1868950.3950000003"/>
    <n v="1457781.3081000003"/>
    <n v="411169.08689999999"/>
    <d v="2021-01-01T00:00:00"/>
    <n v="1"/>
    <s v="Jan"/>
    <n v="2021"/>
  </r>
  <r>
    <s v="Enterprise"/>
    <x v="1"/>
    <x v="1"/>
    <x v="2"/>
    <n v="362.70000000000005"/>
    <n v="8999.4"/>
    <n v="14999"/>
    <n v="5440137.3000000007"/>
    <n v="544013.7300000001"/>
    <n v="4896123.57"/>
    <n v="3818976.3846000005"/>
    <n v="1077147.1853999998"/>
    <d v="2021-07-01T00:00:00"/>
    <n v="7"/>
    <s v="Jul"/>
    <n v="2021"/>
  </r>
  <r>
    <s v="Shoping Mall"/>
    <x v="12"/>
    <x v="1"/>
    <x v="2"/>
    <n v="72"/>
    <n v="8999.4"/>
    <n v="14999"/>
    <n v="1079928"/>
    <n v="107992.8"/>
    <n v="971935.2"/>
    <n v="758109.45600000001"/>
    <n v="213825.74399999995"/>
    <d v="2020-09-01T00:00:00"/>
    <n v="9"/>
    <s v="Sep"/>
    <n v="2020"/>
  </r>
  <r>
    <s v="Channel Partners"/>
    <x v="0"/>
    <x v="1"/>
    <x v="2"/>
    <n v="234.20000000000002"/>
    <n v="8999.4"/>
    <n v="14999"/>
    <n v="3512765.8000000003"/>
    <n v="351276.58000000007"/>
    <n v="3161489.22"/>
    <n v="1896893.5320000001"/>
    <n v="1264595.6880000001"/>
    <d v="2021-11-01T00:00:00"/>
    <n v="11"/>
    <s v="Nov"/>
    <n v="2021"/>
  </r>
  <r>
    <s v="Small Business"/>
    <x v="1"/>
    <x v="1"/>
    <x v="2"/>
    <n v="110"/>
    <n v="8999.4"/>
    <n v="14999"/>
    <n v="1649890"/>
    <n v="164989"/>
    <n v="1484901"/>
    <n v="1069128.72"/>
    <n v="415772.28"/>
    <d v="2020-12-01T00:00:00"/>
    <n v="12"/>
    <s v="Dec"/>
    <n v="2020"/>
  </r>
  <r>
    <s v="Shoping Mall"/>
    <x v="2"/>
    <x v="2"/>
    <x v="2"/>
    <n v="130.30000000000001"/>
    <n v="11999.4"/>
    <n v="19999"/>
    <n v="2605869.7000000002"/>
    <n v="260586.97000000003"/>
    <n v="2345282.73"/>
    <n v="1829320.5294000001"/>
    <n v="515962.20059999987"/>
    <d v="2021-02-01T00:00:00"/>
    <n v="2"/>
    <s v="Feb"/>
    <n v="2021"/>
  </r>
  <r>
    <s v="Enterprise"/>
    <x v="3"/>
    <x v="2"/>
    <x v="2"/>
    <n v="299.2"/>
    <n v="11999.4"/>
    <n v="19999"/>
    <n v="5983700.7999999998"/>
    <n v="598370.07999999996"/>
    <n v="5385330.7199999997"/>
    <n v="4200557.9616"/>
    <n v="1184772.7583999997"/>
    <d v="2021-03-01T00:00:00"/>
    <n v="3"/>
    <s v="Mar"/>
    <n v="2021"/>
  </r>
  <r>
    <s v="Enterprise"/>
    <x v="4"/>
    <x v="2"/>
    <x v="2"/>
    <n v="238.5"/>
    <n v="11999.4"/>
    <n v="19999"/>
    <n v="4769761.5"/>
    <n v="476976.15"/>
    <n v="4292785.3499999996"/>
    <n v="3348372.5729999999"/>
    <n v="944412.77699999977"/>
    <d v="2021-03-01T00:00:00"/>
    <n v="3"/>
    <s v="Mar"/>
    <n v="2021"/>
  </r>
  <r>
    <s v="Small Business"/>
    <x v="5"/>
    <x v="2"/>
    <x v="2"/>
    <n v="160.70000000000002"/>
    <n v="11999.4"/>
    <n v="19999"/>
    <n v="3213839.3000000003"/>
    <n v="321383.93000000005"/>
    <n v="2892455.37"/>
    <n v="2082567.8663999999"/>
    <n v="809887.50360000017"/>
    <d v="2021-04-01T00:00:00"/>
    <n v="4"/>
    <s v="Apr"/>
    <n v="2021"/>
  </r>
  <r>
    <s v="Shoping Mall"/>
    <x v="6"/>
    <x v="2"/>
    <x v="2"/>
    <n v="232.70000000000002"/>
    <n v="11999.4"/>
    <n v="19999"/>
    <n v="4653767.3000000007"/>
    <n v="465376.7300000001"/>
    <n v="4188390.5700000008"/>
    <n v="3266944.6446000007"/>
    <n v="921445.92540000007"/>
    <d v="2021-05-01T00:00:00"/>
    <n v="5"/>
    <s v="May"/>
    <n v="2021"/>
  </r>
  <r>
    <s v="Small Business"/>
    <x v="5"/>
    <x v="2"/>
    <x v="2"/>
    <n v="99.100000000000009"/>
    <n v="11999.4"/>
    <n v="19999"/>
    <n v="1981900.9000000001"/>
    <n v="198190.09000000003"/>
    <n v="1783710.81"/>
    <n v="1284271.7831999999"/>
    <n v="499439.02680000011"/>
    <d v="2021-06-01T00:00:00"/>
    <n v="6"/>
    <s v="Jun"/>
    <n v="2021"/>
  </r>
  <r>
    <s v="Shoping Mall"/>
    <x v="7"/>
    <x v="2"/>
    <x v="2"/>
    <n v="60.2"/>
    <n v="11999.4"/>
    <n v="19999"/>
    <n v="1203939.8"/>
    <n v="120393.98000000001"/>
    <n v="1083545.82"/>
    <n v="845165.73960000009"/>
    <n v="238380.08039999998"/>
    <d v="2021-06-01T00:00:00"/>
    <n v="6"/>
    <s v="Jun"/>
    <n v="2021"/>
  </r>
  <r>
    <s v="Midmarket"/>
    <x v="4"/>
    <x v="2"/>
    <x v="2"/>
    <n v="262"/>
    <n v="11999.4"/>
    <n v="19999"/>
    <n v="5239738"/>
    <n v="523973.80000000005"/>
    <n v="4715764.2"/>
    <n v="3065246.7300000004"/>
    <n v="1650517.4699999997"/>
    <d v="2021-09-01T00:00:00"/>
    <n v="9"/>
    <s v="Sep"/>
    <n v="2021"/>
  </r>
  <r>
    <s v="Shoping Mall"/>
    <x v="8"/>
    <x v="2"/>
    <x v="2"/>
    <n v="122.80000000000001"/>
    <n v="11999.4"/>
    <n v="19999"/>
    <n v="2455877.2000000002"/>
    <n v="245587.72000000003"/>
    <n v="2210289.48"/>
    <n v="1724025.7944"/>
    <n v="486263.68559999997"/>
    <d v="2020-10-01T00:00:00"/>
    <n v="10"/>
    <s v="Oct"/>
    <n v="2020"/>
  </r>
  <r>
    <s v="Shoping Mall"/>
    <x v="9"/>
    <x v="2"/>
    <x v="2"/>
    <n v="138.9"/>
    <n v="11999.4"/>
    <n v="19999"/>
    <n v="2777861.1"/>
    <n v="277786.11000000004"/>
    <n v="2500074.9900000002"/>
    <n v="1950058.4922000002"/>
    <n v="550016.49780000001"/>
    <d v="2020-10-01T00:00:00"/>
    <n v="10"/>
    <s v="Oct"/>
    <n v="2020"/>
  </r>
  <r>
    <s v="Enterprise"/>
    <x v="10"/>
    <x v="2"/>
    <x v="2"/>
    <n v="86.100000000000009"/>
    <n v="11999.4"/>
    <n v="19999"/>
    <n v="1721913.9000000001"/>
    <n v="172191.39"/>
    <n v="1549722.5100000002"/>
    <n v="1208783.5578000003"/>
    <n v="340938.95219999994"/>
    <d v="2021-10-01T00:00:00"/>
    <n v="10"/>
    <s v="Oct"/>
    <n v="2021"/>
  </r>
  <r>
    <s v="Enterprise"/>
    <x v="2"/>
    <x v="2"/>
    <x v="2"/>
    <n v="70.400000000000006"/>
    <n v="11999.4"/>
    <n v="19999"/>
    <n v="1407929.6"/>
    <n v="140792.96000000002"/>
    <n v="1267136.6400000001"/>
    <n v="988366.57920000015"/>
    <n v="278770.06079999998"/>
    <d v="2020-10-01T00:00:00"/>
    <n v="10"/>
    <s v="Oct"/>
    <n v="2020"/>
  </r>
  <r>
    <s v="Shoping Mall"/>
    <x v="11"/>
    <x v="2"/>
    <x v="2"/>
    <n v="180.20000000000002"/>
    <n v="11999.4"/>
    <n v="19999"/>
    <n v="3603819.8000000003"/>
    <n v="360381.98000000004"/>
    <n v="3243437.8200000003"/>
    <n v="2529881.4996000002"/>
    <n v="713556.32040000008"/>
    <d v="2020-12-01T00:00:00"/>
    <n v="12"/>
    <s v="Dec"/>
    <n v="2020"/>
  </r>
  <r>
    <s v="Shoping Mall"/>
    <x v="9"/>
    <x v="2"/>
    <x v="2"/>
    <n v="266.3"/>
    <n v="11999.4"/>
    <n v="19999"/>
    <n v="5325733.7"/>
    <n v="532573.37"/>
    <n v="4793160.33"/>
    <n v="3738665.0574000003"/>
    <n v="1054495.2725999998"/>
    <d v="2021-12-01T00:00:00"/>
    <n v="12"/>
    <s v="Dec"/>
    <n v="2021"/>
  </r>
  <r>
    <s v="Shoping Mall"/>
    <x v="1"/>
    <x v="2"/>
    <x v="2"/>
    <n v="213.60000000000002"/>
    <n v="11999.4"/>
    <n v="19999"/>
    <n v="4271786.4000000004"/>
    <n v="427178.64000000007"/>
    <n v="3844607.7600000002"/>
    <n v="2998794.0528000002"/>
    <n v="845813.70720000006"/>
    <d v="2020-12-01T00:00:00"/>
    <n v="12"/>
    <s v="Dec"/>
    <n v="2020"/>
  </r>
  <r>
    <s v="Midmarket"/>
    <x v="12"/>
    <x v="2"/>
    <x v="2"/>
    <n v="211.60000000000002"/>
    <n v="11999.4"/>
    <n v="19999"/>
    <n v="4231788.4000000004"/>
    <n v="423178.84000000008"/>
    <n v="3808609.5600000005"/>
    <n v="2475596.2140000006"/>
    <n v="1333013.3459999999"/>
    <d v="2020-12-01T00:00:00"/>
    <n v="12"/>
    <s v="Dec"/>
    <n v="2020"/>
  </r>
  <r>
    <s v="Midmarket"/>
    <x v="0"/>
    <x v="3"/>
    <x v="2"/>
    <n v="55.5"/>
    <n v="19794"/>
    <n v="32990"/>
    <n v="1830945"/>
    <n v="183094.5"/>
    <n v="1647850.5"/>
    <n v="1071102.825"/>
    <n v="576747.67500000005"/>
    <d v="2021-01-01T00:00:00"/>
    <n v="1"/>
    <s v="Jan"/>
    <n v="2021"/>
  </r>
  <r>
    <s v="Midmarket"/>
    <x v="1"/>
    <x v="3"/>
    <x v="2"/>
    <n v="286.10000000000002"/>
    <n v="19794"/>
    <n v="32990"/>
    <n v="9438439"/>
    <n v="943843.9"/>
    <n v="8494595.0999999996"/>
    <n v="5521486.8150000004"/>
    <n v="2973108.2849999992"/>
    <d v="2021-01-01T00:00:00"/>
    <n v="1"/>
    <s v="Jan"/>
    <n v="2021"/>
  </r>
  <r>
    <s v="Enterprise"/>
    <x v="2"/>
    <x v="3"/>
    <x v="2"/>
    <n v="80.7"/>
    <n v="19794"/>
    <n v="32990"/>
    <n v="2662293"/>
    <n v="266229.3"/>
    <n v="2396063.7000000002"/>
    <n v="1868929.6860000002"/>
    <n v="527134.01399999997"/>
    <d v="2021-02-01T00:00:00"/>
    <n v="2"/>
    <s v="Feb"/>
    <n v="2021"/>
  </r>
  <r>
    <s v="Shoping Mall"/>
    <x v="3"/>
    <x v="3"/>
    <x v="2"/>
    <n v="60.2"/>
    <n v="19794"/>
    <n v="32990"/>
    <n v="1985998"/>
    <n v="198599.80000000002"/>
    <n v="1787398.2"/>
    <n v="1394170.5959999999"/>
    <n v="393227.60400000005"/>
    <d v="2021-06-01T00:00:00"/>
    <n v="6"/>
    <s v="Jun"/>
    <n v="2021"/>
  </r>
  <r>
    <s v="Shoping Mall"/>
    <x v="4"/>
    <x v="3"/>
    <x v="2"/>
    <n v="283.2"/>
    <n v="19794"/>
    <n v="32990"/>
    <n v="9342768"/>
    <n v="934276.8"/>
    <n v="8408491.1999999993"/>
    <n v="6558623.1359999999"/>
    <n v="1849868.0639999993"/>
    <d v="2021-08-01T00:00:00"/>
    <n v="8"/>
    <s v="Aug"/>
    <n v="2021"/>
  </r>
  <r>
    <s v="Shoping Mall"/>
    <x v="5"/>
    <x v="3"/>
    <x v="2"/>
    <n v="157.9"/>
    <n v="19794"/>
    <n v="32990"/>
    <n v="5209121"/>
    <n v="520912.10000000003"/>
    <n v="4688208.9000000004"/>
    <n v="3656802.9420000003"/>
    <n v="1031405.9580000001"/>
    <d v="2021-08-01T00:00:00"/>
    <n v="8"/>
    <s v="Aug"/>
    <n v="2021"/>
  </r>
  <r>
    <s v="Enterprise"/>
    <x v="6"/>
    <x v="3"/>
    <x v="2"/>
    <n v="86.100000000000009"/>
    <n v="19794"/>
    <n v="32990"/>
    <n v="2840439.0000000005"/>
    <n v="284043.90000000008"/>
    <n v="2556395.1000000006"/>
    <n v="1993988.1780000005"/>
    <n v="562406.92200000002"/>
    <d v="2021-10-01T00:00:00"/>
    <n v="10"/>
    <s v="Oct"/>
    <n v="2021"/>
  </r>
  <r>
    <s v="Enterprise"/>
    <x v="13"/>
    <x v="3"/>
    <x v="2"/>
    <n v="70.400000000000006"/>
    <n v="19794"/>
    <n v="32990"/>
    <n v="2322496"/>
    <n v="232249.60000000001"/>
    <n v="2090246.4"/>
    <n v="1630392.192"/>
    <n v="459854.20799999987"/>
    <d v="2020-10-01T00:00:00"/>
    <n v="10"/>
    <s v="Oct"/>
    <n v="2020"/>
  </r>
  <r>
    <s v="Shoping Mall"/>
    <x v="7"/>
    <x v="3"/>
    <x v="2"/>
    <n v="103.30000000000001"/>
    <n v="19794"/>
    <n v="32990"/>
    <n v="3407867.0000000005"/>
    <n v="340786.70000000007"/>
    <n v="3067080.3000000003"/>
    <n v="2392322.6340000001"/>
    <n v="674757.6660000002"/>
    <d v="2020-12-01T00:00:00"/>
    <n v="12"/>
    <s v="Dec"/>
    <n v="2020"/>
  </r>
  <r>
    <s v="Small Business"/>
    <x v="4"/>
    <x v="3"/>
    <x v="2"/>
    <n v="125"/>
    <n v="19794"/>
    <n v="32990"/>
    <n v="4123750"/>
    <n v="412375"/>
    <n v="3711375"/>
    <n v="2672190"/>
    <n v="1039185"/>
    <d v="2021-12-01T00:00:00"/>
    <n v="12"/>
    <s v="Dec"/>
    <n v="2021"/>
  </r>
  <r>
    <s v="Shoping Mall"/>
    <x v="8"/>
    <x v="4"/>
    <x v="2"/>
    <n v="138.9"/>
    <n v="13938"/>
    <n v="23230"/>
    <n v="3226647"/>
    <n v="322664.7"/>
    <n v="2903982.3"/>
    <n v="2265106.1940000001"/>
    <n v="638876.10599999968"/>
    <d v="2020-10-01T00:00:00"/>
    <n v="10"/>
    <s v="Oct"/>
    <n v="2020"/>
  </r>
  <r>
    <s v="Shoping Mall"/>
    <x v="9"/>
    <x v="4"/>
    <x v="2"/>
    <n v="126.5"/>
    <n v="13938"/>
    <n v="23230"/>
    <n v="2938595"/>
    <n v="293859.5"/>
    <n v="2644735.5"/>
    <n v="2062893.6900000002"/>
    <n v="581841.80999999982"/>
    <d v="2020-11-01T00:00:00"/>
    <n v="11"/>
    <s v="Nov"/>
    <n v="2020"/>
  </r>
  <r>
    <s v="Shoping Mall"/>
    <x v="10"/>
    <x v="4"/>
    <x v="2"/>
    <n v="229.70000000000002"/>
    <n v="13938"/>
    <n v="23230"/>
    <n v="5335931"/>
    <n v="533593.1"/>
    <n v="4802337.9000000004"/>
    <n v="3745823.5620000004"/>
    <n v="1056514.338"/>
    <d v="2020-11-01T00:00:00"/>
    <n v="11"/>
    <s v="Nov"/>
    <n v="2020"/>
  </r>
  <r>
    <s v="Shoping Mall"/>
    <x v="2"/>
    <x v="4"/>
    <x v="2"/>
    <n v="266.3"/>
    <n v="13938"/>
    <n v="23230"/>
    <n v="6186149"/>
    <n v="618614.9"/>
    <n v="5567534.0999999996"/>
    <n v="4342676.5980000002"/>
    <n v="1224857.5019999994"/>
    <d v="2021-12-01T00:00:00"/>
    <n v="12"/>
    <s v="Dec"/>
    <n v="2021"/>
  </r>
  <r>
    <s v="Shoping Mall"/>
    <x v="11"/>
    <x v="4"/>
    <x v="2"/>
    <n v="57"/>
    <n v="13938"/>
    <n v="23230"/>
    <n v="1324110"/>
    <n v="132411"/>
    <n v="1191699"/>
    <n v="929525.22000000009"/>
    <n v="262173.77999999991"/>
    <d v="2021-12-01T00:00:00"/>
    <n v="12"/>
    <s v="Dec"/>
    <n v="2021"/>
  </r>
  <r>
    <s v="Shoping Mall"/>
    <x v="9"/>
    <x v="4"/>
    <x v="2"/>
    <n v="248.70000000000002"/>
    <n v="13938"/>
    <n v="23230"/>
    <n v="5777301"/>
    <n v="577730.1"/>
    <n v="5199570.9000000004"/>
    <n v="4055665.3020000006"/>
    <n v="1143905.5979999998"/>
    <d v="2021-12-01T00:00:00"/>
    <n v="12"/>
    <s v="Dec"/>
    <n v="2021"/>
  </r>
  <r>
    <s v="Shoping Mall"/>
    <x v="1"/>
    <x v="5"/>
    <x v="2"/>
    <n v="135"/>
    <n v="11999.4"/>
    <n v="19999"/>
    <n v="2699865"/>
    <n v="269986.5"/>
    <n v="2429878.5"/>
    <n v="1895305.23"/>
    <n v="534573.27"/>
    <d v="2021-02-01T00:00:00"/>
    <n v="2"/>
    <s v="Feb"/>
    <n v="2021"/>
  </r>
  <r>
    <s v="Shoping Mall"/>
    <x v="12"/>
    <x v="5"/>
    <x v="2"/>
    <n v="55.2"/>
    <n v="11999.4"/>
    <n v="19999"/>
    <n v="1103944.8"/>
    <n v="110394.48000000001"/>
    <n v="993550.32000000007"/>
    <n v="774969.2496000001"/>
    <n v="218581.07039999997"/>
    <d v="2021-08-01T00:00:00"/>
    <n v="8"/>
    <s v="Aug"/>
    <n v="2021"/>
  </r>
  <r>
    <s v="Shoping Mall"/>
    <x v="0"/>
    <x v="5"/>
    <x v="2"/>
    <n v="122.80000000000001"/>
    <n v="11999.4"/>
    <n v="19999"/>
    <n v="2455877.2000000002"/>
    <n v="245587.72000000003"/>
    <n v="2210289.48"/>
    <n v="1724025.7944"/>
    <n v="486263.68559999997"/>
    <d v="2020-10-01T00:00:00"/>
    <n v="10"/>
    <s v="Oct"/>
    <n v="2020"/>
  </r>
  <r>
    <s v="Small Business"/>
    <x v="1"/>
    <x v="5"/>
    <x v="2"/>
    <n v="125"/>
    <n v="11999.4"/>
    <n v="19999"/>
    <n v="2499875"/>
    <n v="249987.5"/>
    <n v="2249887.5"/>
    <n v="1619919"/>
    <n v="629968.5"/>
    <d v="2021-12-01T00:00:00"/>
    <n v="12"/>
    <s v="Dec"/>
    <n v="2021"/>
  </r>
  <r>
    <s v="Midmarket"/>
    <x v="2"/>
    <x v="2"/>
    <x v="2"/>
    <n v="380.1"/>
    <n v="11999.4"/>
    <n v="19999"/>
    <n v="7601619.9000000004"/>
    <n v="760161.99000000011"/>
    <n v="6841457.9100000001"/>
    <n v="4446947.6414999999"/>
    <n v="2394510.2685000002"/>
    <d v="2021-04-01T00:00:00"/>
    <n v="4"/>
    <s v="Apr"/>
    <n v="2021"/>
  </r>
  <r>
    <s v="Shoping Mall"/>
    <x v="3"/>
    <x v="0"/>
    <x v="2"/>
    <n v="111.75"/>
    <n v="5579.4"/>
    <n v="9299"/>
    <n v="1039163.25"/>
    <n v="103916.32500000001"/>
    <n v="935246.92500000005"/>
    <n v="729492.60150000011"/>
    <n v="205754.32349999994"/>
    <d v="2021-01-01T00:00:00"/>
    <n v="1"/>
    <s v="Jan"/>
    <n v="2021"/>
  </r>
  <r>
    <s v="Midmarket"/>
    <x v="4"/>
    <x v="0"/>
    <x v="2"/>
    <n v="284.40000000000003"/>
    <n v="5579.4"/>
    <n v="9299"/>
    <n v="2644635.6"/>
    <n v="264463.56"/>
    <n v="2380172.04"/>
    <n v="1547111.8260000001"/>
    <n v="833060.21399999992"/>
    <d v="2021-06-01T00:00:00"/>
    <n v="6"/>
    <s v="Jun"/>
    <n v="2021"/>
  </r>
  <r>
    <s v="Channel Partners"/>
    <x v="5"/>
    <x v="0"/>
    <x v="2"/>
    <n v="56.2"/>
    <n v="5579.4"/>
    <n v="9299"/>
    <n v="522603.80000000005"/>
    <n v="52260.380000000005"/>
    <n v="470343.42000000004"/>
    <n v="282206.05200000003"/>
    <n v="188137.36800000002"/>
    <d v="2021-09-01T00:00:00"/>
    <n v="9"/>
    <s v="Sep"/>
    <n v="2021"/>
  </r>
  <r>
    <s v="Channel Partners"/>
    <x v="6"/>
    <x v="0"/>
    <x v="2"/>
    <n v="229.9"/>
    <n v="5579.4"/>
    <n v="9299"/>
    <n v="2137840.1"/>
    <n v="213784.01"/>
    <n v="1924056.09"/>
    <n v="1154433.6540000001"/>
    <n v="769622.43599999999"/>
    <d v="2020-10-01T00:00:00"/>
    <n v="10"/>
    <s v="Oct"/>
    <n v="2020"/>
  </r>
  <r>
    <s v="Midmarket"/>
    <x v="13"/>
    <x v="0"/>
    <x v="2"/>
    <n v="203"/>
    <n v="5579.4"/>
    <n v="9299"/>
    <n v="1887697"/>
    <n v="188769.7"/>
    <n v="1698927.3"/>
    <n v="1104302.7450000001"/>
    <n v="594624.55499999993"/>
    <d v="2021-11-01T00:00:00"/>
    <n v="11"/>
    <s v="Nov"/>
    <n v="2021"/>
  </r>
  <r>
    <s v="Shoping Mall"/>
    <x v="7"/>
    <x v="0"/>
    <x v="2"/>
    <n v="26.3"/>
    <n v="5579.4"/>
    <n v="9299"/>
    <n v="244563.7"/>
    <n v="24456.370000000003"/>
    <n v="220107.33000000002"/>
    <n v="171683.71740000002"/>
    <n v="48423.612599999993"/>
    <d v="2020-11-01T00:00:00"/>
    <n v="11"/>
    <s v="Nov"/>
    <n v="2020"/>
  </r>
  <r>
    <s v="Enterprise"/>
    <x v="4"/>
    <x v="0"/>
    <x v="2"/>
    <n v="88.7"/>
    <n v="5579.4"/>
    <n v="9299"/>
    <n v="824821.3"/>
    <n v="82482.13"/>
    <n v="742339.17"/>
    <n v="579024.55260000005"/>
    <n v="163314.61739999999"/>
    <d v="2020-12-01T00:00:00"/>
    <n v="12"/>
    <s v="Dec"/>
    <n v="2020"/>
  </r>
  <r>
    <s v="Shoping Mall"/>
    <x v="8"/>
    <x v="1"/>
    <x v="2"/>
    <n v="98"/>
    <n v="8999.4"/>
    <n v="14999"/>
    <n v="1469902"/>
    <n v="146990.20000000001"/>
    <n v="1322911.8"/>
    <n v="1031871.204"/>
    <n v="291040.59600000002"/>
    <d v="2021-04-01T00:00:00"/>
    <n v="4"/>
    <s v="Apr"/>
    <n v="2021"/>
  </r>
  <r>
    <s v="Shoping Mall"/>
    <x v="9"/>
    <x v="1"/>
    <x v="2"/>
    <n v="146"/>
    <n v="8999.4"/>
    <n v="14999"/>
    <n v="2189854"/>
    <n v="218985.40000000002"/>
    <n v="1970868.6"/>
    <n v="1537277.5080000001"/>
    <n v="433591.09199999995"/>
    <d v="2021-05-01T00:00:00"/>
    <n v="5"/>
    <s v="May"/>
    <n v="2021"/>
  </r>
  <r>
    <s v="Shoping Mall"/>
    <x v="10"/>
    <x v="1"/>
    <x v="2"/>
    <n v="140.30000000000001"/>
    <n v="8999.4"/>
    <n v="14999"/>
    <n v="2104359.7000000002"/>
    <n v="210435.97000000003"/>
    <n v="1893923.7300000002"/>
    <n v="1477260.5094000003"/>
    <n v="416663.22059999988"/>
    <d v="2020-10-01T00:00:00"/>
    <n v="10"/>
    <s v="Oct"/>
    <n v="2020"/>
  </r>
  <r>
    <s v="Channel Partners"/>
    <x v="2"/>
    <x v="1"/>
    <x v="2"/>
    <n v="272.3"/>
    <n v="8999.4"/>
    <n v="14999"/>
    <n v="4084227.7"/>
    <n v="408422.77"/>
    <n v="3675804.93"/>
    <n v="2205482.9580000001"/>
    <n v="1470321.9720000001"/>
    <d v="2021-11-01T00:00:00"/>
    <n v="11"/>
    <s v="Nov"/>
    <n v="2021"/>
  </r>
  <r>
    <s v="Shoping Mall"/>
    <x v="11"/>
    <x v="2"/>
    <x v="2"/>
    <n v="149.6"/>
    <n v="11999.4"/>
    <n v="19999"/>
    <n v="2991850.4"/>
    <n v="299185.03999999998"/>
    <n v="2692665.36"/>
    <n v="2100278.9808"/>
    <n v="592386.37919999985"/>
    <d v="2021-06-01T00:00:00"/>
    <n v="6"/>
    <s v="Jun"/>
    <n v="2021"/>
  </r>
  <r>
    <s v="Channel Partners"/>
    <x v="9"/>
    <x v="2"/>
    <x v="2"/>
    <n v="229.9"/>
    <n v="11999.4"/>
    <n v="19999"/>
    <n v="4597770.1000000006"/>
    <n v="459777.01000000007"/>
    <n v="4137993.0900000003"/>
    <n v="2482795.8540000003"/>
    <n v="1655197.236"/>
    <d v="2020-10-01T00:00:00"/>
    <n v="10"/>
    <s v="Oct"/>
    <n v="2020"/>
  </r>
  <r>
    <s v="Shoping Mall"/>
    <x v="1"/>
    <x v="2"/>
    <x v="2"/>
    <n v="72.7"/>
    <n v="11999.4"/>
    <n v="19999"/>
    <n v="1453927.3"/>
    <n v="145392.73000000001"/>
    <n v="1308534.57"/>
    <n v="1020656.9646000001"/>
    <n v="287877.6054"/>
    <d v="2020-10-01T00:00:00"/>
    <n v="10"/>
    <s v="Oct"/>
    <n v="2020"/>
  </r>
  <r>
    <s v="Enterprise"/>
    <x v="12"/>
    <x v="3"/>
    <x v="2"/>
    <n v="95.2"/>
    <n v="19794"/>
    <n v="32990"/>
    <n v="3140648"/>
    <n v="314064.8"/>
    <n v="2826583.2"/>
    <n v="2204734.8960000002"/>
    <n v="621848.304"/>
    <d v="2021-02-01T00:00:00"/>
    <n v="2"/>
    <s v="Feb"/>
    <n v="2021"/>
  </r>
  <r>
    <s v="Enterprise"/>
    <x v="0"/>
    <x v="3"/>
    <x v="2"/>
    <n v="275.5"/>
    <n v="19794"/>
    <n v="32990"/>
    <n v="9088745"/>
    <n v="908874.5"/>
    <n v="8179870.5"/>
    <n v="6380298.9900000002"/>
    <n v="1799571.5099999998"/>
    <d v="2021-02-01T00:00:00"/>
    <n v="2"/>
    <s v="Feb"/>
    <n v="2021"/>
  </r>
  <r>
    <s v="Midmarket"/>
    <x v="1"/>
    <x v="3"/>
    <x v="2"/>
    <n v="153"/>
    <n v="19794"/>
    <n v="32990"/>
    <n v="5047470"/>
    <n v="504747"/>
    <n v="4542723"/>
    <n v="2952769.95"/>
    <n v="1589953.0499999998"/>
    <d v="2021-05-01T00:00:00"/>
    <n v="5"/>
    <s v="May"/>
    <n v="2021"/>
  </r>
  <r>
    <s v="Shoping Mall"/>
    <x v="2"/>
    <x v="3"/>
    <x v="2"/>
    <n v="149.6"/>
    <n v="19794"/>
    <n v="32990"/>
    <n v="4935304"/>
    <n v="493530.4"/>
    <n v="4441773.5999999996"/>
    <n v="3464583.4079999998"/>
    <n v="977190.19199999981"/>
    <d v="2021-06-01T00:00:00"/>
    <n v="6"/>
    <s v="Jun"/>
    <n v="2021"/>
  </r>
  <r>
    <s v="Shoping Mall"/>
    <x v="3"/>
    <x v="3"/>
    <x v="2"/>
    <n v="149.80000000000001"/>
    <n v="19794"/>
    <n v="32990"/>
    <n v="4941902"/>
    <n v="494190.2"/>
    <n v="4447711.8"/>
    <n v="3469215.2039999999"/>
    <n v="978496.5959999999"/>
    <d v="2021-06-01T00:00:00"/>
    <n v="6"/>
    <s v="Jun"/>
    <n v="2021"/>
  </r>
  <r>
    <s v="Small Business"/>
    <x v="4"/>
    <x v="3"/>
    <x v="2"/>
    <n v="122.10000000000001"/>
    <n v="19794"/>
    <n v="32990"/>
    <n v="4028079.0000000005"/>
    <n v="402807.90000000008"/>
    <n v="3625271.1000000006"/>
    <n v="2610195.1920000003"/>
    <n v="1015075.9080000003"/>
    <d v="2020-10-01T00:00:00"/>
    <n v="10"/>
    <s v="Oct"/>
    <n v="2020"/>
  </r>
  <r>
    <s v="Shoping Mall"/>
    <x v="5"/>
    <x v="3"/>
    <x v="2"/>
    <n v="207.60000000000002"/>
    <n v="19794"/>
    <n v="32990"/>
    <n v="6848724.0000000009"/>
    <n v="684872.40000000014"/>
    <n v="6163851.6000000006"/>
    <n v="4807804.2480000006"/>
    <n v="1356047.352"/>
    <d v="2020-10-01T00:00:00"/>
    <n v="10"/>
    <s v="Oct"/>
    <n v="2020"/>
  </r>
  <r>
    <s v="Midmarket"/>
    <x v="6"/>
    <x v="4"/>
    <x v="2"/>
    <n v="284.40000000000003"/>
    <n v="13938"/>
    <n v="23230"/>
    <n v="6606612.0000000009"/>
    <n v="660661.20000000019"/>
    <n v="5945950.8000000007"/>
    <n v="3864868.0200000005"/>
    <n v="2081082.7800000003"/>
    <d v="2021-06-01T00:00:00"/>
    <n v="6"/>
    <s v="Jun"/>
    <n v="2021"/>
  </r>
  <r>
    <s v="Shoping Mall"/>
    <x v="13"/>
    <x v="4"/>
    <x v="2"/>
    <n v="149.80000000000001"/>
    <n v="13938"/>
    <n v="23230"/>
    <n v="3479854.0000000005"/>
    <n v="347985.40000000008"/>
    <n v="3131868.6000000006"/>
    <n v="2442857.5080000004"/>
    <n v="689011.09200000018"/>
    <d v="2021-06-01T00:00:00"/>
    <n v="6"/>
    <s v="Jun"/>
    <n v="2021"/>
  </r>
  <r>
    <s v="Small Business"/>
    <x v="7"/>
    <x v="4"/>
    <x v="2"/>
    <n v="122.10000000000001"/>
    <n v="13938"/>
    <n v="23230"/>
    <n v="2836383"/>
    <n v="283638.3"/>
    <n v="2552744.7000000002"/>
    <n v="1837976.1840000001"/>
    <n v="714768.51600000006"/>
    <d v="2020-10-01T00:00:00"/>
    <n v="10"/>
    <s v="Oct"/>
    <n v="2020"/>
  </r>
  <r>
    <s v="Shoping Mall"/>
    <x v="4"/>
    <x v="4"/>
    <x v="2"/>
    <n v="112.30000000000001"/>
    <n v="13938"/>
    <n v="23230"/>
    <n v="2608729.0000000005"/>
    <n v="260872.90000000005"/>
    <n v="2347856.1000000006"/>
    <n v="1831327.7580000006"/>
    <n v="516528.34199999995"/>
    <d v="2020-11-01T00:00:00"/>
    <n v="11"/>
    <s v="Nov"/>
    <n v="2020"/>
  </r>
  <r>
    <s v="Small Business"/>
    <x v="8"/>
    <x v="4"/>
    <x v="2"/>
    <n v="243.60000000000002"/>
    <n v="13938"/>
    <n v="23230"/>
    <n v="5658828.0000000009"/>
    <n v="565882.80000000016"/>
    <n v="5092945.2000000011"/>
    <n v="3666920.5440000007"/>
    <n v="1426024.6560000004"/>
    <d v="2020-12-01T00:00:00"/>
    <n v="12"/>
    <s v="Dec"/>
    <n v="2020"/>
  </r>
  <r>
    <s v="Enterprise"/>
    <x v="9"/>
    <x v="5"/>
    <x v="2"/>
    <n v="198.75"/>
    <n v="11999.4"/>
    <n v="19999"/>
    <n v="3974801.25"/>
    <n v="397480.125"/>
    <n v="3577321.125"/>
    <n v="2790310.4775"/>
    <n v="787010.64749999996"/>
    <d v="2021-01-01T00:00:00"/>
    <n v="1"/>
    <s v="Jan"/>
    <n v="2021"/>
  </r>
  <r>
    <s v="Shoping Mall"/>
    <x v="10"/>
    <x v="5"/>
    <x v="2"/>
    <n v="167.9"/>
    <n v="11999.4"/>
    <n v="19999"/>
    <n v="3357832.1"/>
    <n v="335783.21"/>
    <n v="3022048.89"/>
    <n v="2357198.1342000002"/>
    <n v="664850.75579999993"/>
    <d v="2021-09-01T00:00:00"/>
    <n v="9"/>
    <s v="Sep"/>
    <n v="2021"/>
  </r>
  <r>
    <s v="Shoping Mall"/>
    <x v="2"/>
    <x v="5"/>
    <x v="2"/>
    <n v="72.7"/>
    <n v="11999.4"/>
    <n v="19999"/>
    <n v="1453927.3"/>
    <n v="145392.73000000001"/>
    <n v="1308534.57"/>
    <n v="1020656.9646000001"/>
    <n v="287877.6054"/>
    <d v="2020-10-01T00:00:00"/>
    <n v="10"/>
    <s v="Oct"/>
    <n v="2020"/>
  </r>
  <r>
    <s v="Shoping Mall"/>
    <x v="11"/>
    <x v="5"/>
    <x v="2"/>
    <n v="140.30000000000001"/>
    <n v="11999.4"/>
    <n v="19999"/>
    <n v="2805859.7"/>
    <n v="280585.97000000003"/>
    <n v="2525273.73"/>
    <n v="1969713.5094000001"/>
    <n v="555560.22059999988"/>
    <d v="2020-10-01T00:00:00"/>
    <n v="10"/>
    <s v="Oct"/>
    <n v="2020"/>
  </r>
  <r>
    <s v="Shoping Mall"/>
    <x v="9"/>
    <x v="5"/>
    <x v="2"/>
    <n v="207.60000000000002"/>
    <n v="11999.4"/>
    <n v="19999"/>
    <n v="4151792.4000000004"/>
    <n v="415179.24000000005"/>
    <n v="3736613.16"/>
    <n v="2914558.2648"/>
    <n v="822054.89520000014"/>
    <d v="2020-10-01T00:00:00"/>
    <n v="10"/>
    <s v="Oct"/>
    <n v="2020"/>
  </r>
  <r>
    <s v="Shoping Mall"/>
    <x v="1"/>
    <x v="1"/>
    <x v="2"/>
    <n v="175.70000000000002"/>
    <n v="8999.4"/>
    <n v="14999"/>
    <n v="2635324.3000000003"/>
    <n v="263532.43000000005"/>
    <n v="2371791.87"/>
    <n v="1849997.6586000002"/>
    <n v="521794.21139999991"/>
    <d v="2020-10-01T00:00:00"/>
    <n v="10"/>
    <s v="Oct"/>
    <n v="2020"/>
  </r>
  <r>
    <s v="Midmarket"/>
    <x v="12"/>
    <x v="2"/>
    <x v="2"/>
    <n v="219.8"/>
    <n v="11999.4"/>
    <n v="19999"/>
    <n v="4395780.2"/>
    <n v="439578.02"/>
    <n v="3956202.18"/>
    <n v="2571531.4170000004"/>
    <n v="1384670.7629999998"/>
    <d v="2021-08-01T00:00:00"/>
    <n v="8"/>
    <s v="Aug"/>
    <n v="2021"/>
  </r>
  <r>
    <s v="Midmarket"/>
    <x v="0"/>
    <x v="2"/>
    <x v="2"/>
    <n v="174.3"/>
    <n v="11999.4"/>
    <n v="19999"/>
    <n v="3485825.7"/>
    <n v="348582.57000000007"/>
    <n v="3137243.13"/>
    <n v="2039208.0345000001"/>
    <n v="1098035.0954999998"/>
    <d v="2021-08-01T00:00:00"/>
    <n v="8"/>
    <s v="Aug"/>
    <n v="2021"/>
  </r>
  <r>
    <s v="Midmarket"/>
    <x v="1"/>
    <x v="2"/>
    <x v="2"/>
    <n v="115.30000000000001"/>
    <n v="11999.4"/>
    <n v="19999"/>
    <n v="2305884.7000000002"/>
    <n v="230588.47000000003"/>
    <n v="2075296.2300000002"/>
    <n v="1348942.5495000002"/>
    <n v="726353.68050000002"/>
    <d v="2021-10-01T00:00:00"/>
    <n v="10"/>
    <s v="Oct"/>
    <n v="2021"/>
  </r>
  <r>
    <s v="Shoping Mall"/>
    <x v="2"/>
    <x v="2"/>
    <x v="2"/>
    <n v="175.70000000000002"/>
    <n v="11999.4"/>
    <n v="19999"/>
    <n v="3513824.3000000003"/>
    <n v="351382.43000000005"/>
    <n v="3162441.87"/>
    <n v="2466704.6586000002"/>
    <n v="695737.21139999991"/>
    <d v="2020-10-01T00:00:00"/>
    <n v="10"/>
    <s v="Oct"/>
    <n v="2020"/>
  </r>
  <r>
    <s v="Shoping Mall"/>
    <x v="3"/>
    <x v="3"/>
    <x v="2"/>
    <n v="100.10000000000001"/>
    <n v="19794"/>
    <n v="32990"/>
    <n v="3302299.0000000005"/>
    <n v="330229.90000000008"/>
    <n v="2972069.1000000006"/>
    <n v="2318213.8980000005"/>
    <n v="653855.20200000005"/>
    <d v="2021-08-01T00:00:00"/>
    <n v="8"/>
    <s v="Aug"/>
    <n v="2021"/>
  </r>
  <r>
    <s v="Shoping Mall"/>
    <x v="11"/>
    <x v="3"/>
    <x v="2"/>
    <n v="133.30000000000001"/>
    <n v="19794"/>
    <n v="32990"/>
    <n v="4397567"/>
    <n v="439756.7"/>
    <n v="3957810.3"/>
    <n v="3087092.034"/>
    <n v="870718.26599999983"/>
    <d v="2021-11-01T00:00:00"/>
    <n v="11"/>
    <s v="Nov"/>
    <n v="2021"/>
  </r>
  <r>
    <s v="Midmarket"/>
    <x v="5"/>
    <x v="4"/>
    <x v="2"/>
    <n v="115.30000000000001"/>
    <n v="13938"/>
    <n v="23230"/>
    <n v="2678419.0000000005"/>
    <n v="267841.90000000008"/>
    <n v="2410577.1000000006"/>
    <n v="1566875.1150000005"/>
    <n v="843701.9850000001"/>
    <d v="2021-10-01T00:00:00"/>
    <n v="10"/>
    <s v="Oct"/>
    <n v="2021"/>
  </r>
  <r>
    <s v="Channel Partners"/>
    <x v="6"/>
    <x v="0"/>
    <x v="2"/>
    <n v="72.7"/>
    <n v="5579.4"/>
    <n v="9299"/>
    <n v="676037.3"/>
    <n v="67603.73000000001"/>
    <n v="608433.57000000007"/>
    <n v="365060.14200000005"/>
    <n v="243373.42800000001"/>
    <d v="2021-02-01T00:00:00"/>
    <n v="2"/>
    <s v="Feb"/>
    <n v="2021"/>
  </r>
  <r>
    <s v="Channel Partners"/>
    <x v="13"/>
    <x v="0"/>
    <x v="2"/>
    <n v="188.4"/>
    <n v="5579.4"/>
    <n v="9299"/>
    <n v="1751931.6"/>
    <n v="175193.16000000003"/>
    <n v="1576738.44"/>
    <n v="946043.0639999999"/>
    <n v="630695.37600000005"/>
    <d v="2021-08-01T00:00:00"/>
    <n v="8"/>
    <s v="Aug"/>
    <n v="2021"/>
  </r>
  <r>
    <s v="Shoping Mall"/>
    <x v="7"/>
    <x v="0"/>
    <x v="2"/>
    <n v="183.4"/>
    <n v="5579.4"/>
    <n v="9299"/>
    <n v="1705436.6"/>
    <n v="170543.66000000003"/>
    <n v="1534892.94"/>
    <n v="1197216.4931999999"/>
    <n v="337676.44680000003"/>
    <d v="2020-09-01T00:00:00"/>
    <n v="9"/>
    <s v="Sep"/>
    <n v="2020"/>
  </r>
  <r>
    <s v="Channel Partners"/>
    <x v="4"/>
    <x v="1"/>
    <x v="2"/>
    <n v="234"/>
    <n v="8999.4"/>
    <n v="14999"/>
    <n v="3509766"/>
    <n v="350976.60000000003"/>
    <n v="3158789.4"/>
    <n v="1895273.64"/>
    <n v="1263515.76"/>
    <d v="2021-01-01T00:00:00"/>
    <n v="1"/>
    <s v="Jan"/>
    <n v="2021"/>
  </r>
  <r>
    <s v="Channel Partners"/>
    <x v="8"/>
    <x v="1"/>
    <x v="2"/>
    <n v="234.20000000000002"/>
    <n v="8999.4"/>
    <n v="14999"/>
    <n v="3512765.8000000003"/>
    <n v="351276.58000000007"/>
    <n v="3161489.22"/>
    <n v="1896893.5320000001"/>
    <n v="1264595.6880000001"/>
    <d v="2021-11-01T00:00:00"/>
    <n v="11"/>
    <s v="Nov"/>
    <n v="2021"/>
  </r>
  <r>
    <s v="Shoping Mall"/>
    <x v="9"/>
    <x v="2"/>
    <x v="2"/>
    <n v="103.10000000000001"/>
    <n v="11999.4"/>
    <n v="19999"/>
    <n v="2061896.9000000001"/>
    <n v="206189.69000000003"/>
    <n v="1855707.2100000002"/>
    <n v="1447451.6238000002"/>
    <n v="408255.58620000002"/>
    <d v="2020-09-01T00:00:00"/>
    <n v="9"/>
    <s v="Sep"/>
    <n v="2020"/>
  </r>
  <r>
    <s v="Midmarket"/>
    <x v="10"/>
    <x v="3"/>
    <x v="2"/>
    <n v="126.2"/>
    <n v="19794"/>
    <n v="32990"/>
    <n v="4163338"/>
    <n v="416333.80000000005"/>
    <n v="3747004.2"/>
    <n v="2435552.73"/>
    <n v="1311451.4700000002"/>
    <d v="2021-05-01T00:00:00"/>
    <n v="5"/>
    <s v="May"/>
    <n v="2021"/>
  </r>
  <r>
    <s v="Shoping Mall"/>
    <x v="2"/>
    <x v="3"/>
    <x v="2"/>
    <n v="113.5"/>
    <n v="19794"/>
    <n v="32990"/>
    <n v="3744365"/>
    <n v="374436.5"/>
    <n v="3369928.5"/>
    <n v="2628544.23"/>
    <n v="741384.27"/>
    <d v="2021-06-01T00:00:00"/>
    <n v="6"/>
    <s v="Jun"/>
    <n v="2021"/>
  </r>
  <r>
    <s v="Shoping Mall"/>
    <x v="11"/>
    <x v="3"/>
    <x v="2"/>
    <n v="54.7"/>
    <n v="19794"/>
    <n v="32990"/>
    <n v="1804553"/>
    <n v="180455.30000000002"/>
    <n v="1624097.7"/>
    <n v="1266796.206"/>
    <n v="357301.49399999995"/>
    <d v="2021-11-01T00:00:00"/>
    <n v="11"/>
    <s v="Nov"/>
    <n v="2021"/>
  </r>
  <r>
    <s v="Shoping Mall"/>
    <x v="9"/>
    <x v="3"/>
    <x v="2"/>
    <n v="158.20000000000002"/>
    <n v="19794"/>
    <n v="32990"/>
    <n v="5219018.0000000009"/>
    <n v="521901.8000000001"/>
    <n v="4697116.2000000011"/>
    <n v="3663750.6360000009"/>
    <n v="1033365.5640000002"/>
    <d v="2021-12-01T00:00:00"/>
    <n v="12"/>
    <s v="Dec"/>
    <n v="2021"/>
  </r>
  <r>
    <s v="Channel Partners"/>
    <x v="1"/>
    <x v="4"/>
    <x v="2"/>
    <n v="173.85000000000002"/>
    <n v="13938"/>
    <n v="23230"/>
    <n v="4038535.5000000005"/>
    <n v="403853.55000000005"/>
    <n v="3634681.95"/>
    <n v="2180809.17"/>
    <n v="1453872.7800000003"/>
    <d v="2021-04-01T00:00:00"/>
    <n v="4"/>
    <s v="Apr"/>
    <n v="2021"/>
  </r>
  <r>
    <s v="Channel Partners"/>
    <x v="12"/>
    <x v="4"/>
    <x v="2"/>
    <n v="221.5"/>
    <n v="13938"/>
    <n v="23230"/>
    <n v="5145445"/>
    <n v="514544.5"/>
    <n v="4630900.5"/>
    <n v="2778540.3"/>
    <n v="1852360.2000000002"/>
    <d v="2020-09-01T00:00:00"/>
    <n v="9"/>
    <s v="Sep"/>
    <n v="2020"/>
  </r>
  <r>
    <s v="Shoping Mall"/>
    <x v="0"/>
    <x v="4"/>
    <x v="2"/>
    <n v="158.20000000000002"/>
    <n v="13938"/>
    <n v="23230"/>
    <n v="3674986.0000000005"/>
    <n v="367498.60000000009"/>
    <n v="3307487.4000000004"/>
    <n v="2579840.1720000003"/>
    <n v="727647.22800000012"/>
    <d v="2021-12-01T00:00:00"/>
    <n v="12"/>
    <s v="Dec"/>
    <n v="2021"/>
  </r>
  <r>
    <s v="Shoping Mall"/>
    <x v="1"/>
    <x v="5"/>
    <x v="2"/>
    <n v="113.5"/>
    <n v="11999.4"/>
    <n v="19999"/>
    <n v="2269886.5"/>
    <n v="226988.65000000002"/>
    <n v="2042897.85"/>
    <n v="1593460.3230000001"/>
    <n v="449437.527"/>
    <d v="2021-06-01T00:00:00"/>
    <n v="6"/>
    <s v="Jun"/>
    <n v="2021"/>
  </r>
  <r>
    <s v="Shoping Mall"/>
    <x v="2"/>
    <x v="0"/>
    <x v="2"/>
    <n v="176.10000000000002"/>
    <n v="5579.4"/>
    <n v="9299"/>
    <n v="1637553.9000000001"/>
    <n v="163755.39000000001"/>
    <n v="1473798.5100000002"/>
    <n v="1149562.8378000003"/>
    <n v="324235.67219999991"/>
    <d v="2021-03-01T00:00:00"/>
    <n v="3"/>
    <s v="Mar"/>
    <n v="2021"/>
  </r>
  <r>
    <s v="Small Business"/>
    <x v="3"/>
    <x v="0"/>
    <x v="2"/>
    <n v="44.800000000000004"/>
    <n v="5579.4"/>
    <n v="9299"/>
    <n v="416595.20000000001"/>
    <n v="41659.520000000004"/>
    <n v="374935.68"/>
    <n v="269953.68959999998"/>
    <n v="104981.99040000001"/>
    <d v="2021-06-01T00:00:00"/>
    <n v="6"/>
    <s v="Jun"/>
    <n v="2021"/>
  </r>
  <r>
    <s v="Small Business"/>
    <x v="11"/>
    <x v="0"/>
    <x v="2"/>
    <n v="218.10000000000002"/>
    <n v="5579.4"/>
    <n v="9299"/>
    <n v="2028111.9000000001"/>
    <n v="202811.19000000003"/>
    <n v="1825300.7100000002"/>
    <n v="1314216.5112000001"/>
    <n v="511084.19880000013"/>
    <d v="2021-10-01T00:00:00"/>
    <n v="10"/>
    <s v="Oct"/>
    <n v="2021"/>
  </r>
  <r>
    <s v="Shoping Mall"/>
    <x v="5"/>
    <x v="1"/>
    <x v="2"/>
    <n v="197.60000000000002"/>
    <n v="8999.4"/>
    <n v="14999"/>
    <n v="2963802.4000000004"/>
    <n v="296380.24000000005"/>
    <n v="2667422.16"/>
    <n v="2080589.2848000003"/>
    <n v="586832.87519999989"/>
    <d v="2021-10-01T00:00:00"/>
    <n v="10"/>
    <s v="Oct"/>
    <n v="2021"/>
  </r>
  <r>
    <s v="Small Business"/>
    <x v="6"/>
    <x v="1"/>
    <x v="2"/>
    <n v="218.10000000000002"/>
    <n v="8999.4"/>
    <n v="14999"/>
    <n v="3271281.9000000004"/>
    <n v="327128.19000000006"/>
    <n v="2944153.7100000004"/>
    <n v="2119790.6712000002"/>
    <n v="824363.03880000021"/>
    <d v="2021-10-01T00:00:00"/>
    <n v="10"/>
    <s v="Oct"/>
    <n v="2021"/>
  </r>
  <r>
    <s v="Enterprise"/>
    <x v="13"/>
    <x v="1"/>
    <x v="2"/>
    <n v="250"/>
    <n v="8999.4"/>
    <n v="14999"/>
    <n v="3749750"/>
    <n v="374975"/>
    <n v="3374775"/>
    <n v="2632324.5"/>
    <n v="742450.5"/>
    <d v="2020-11-01T00:00:00"/>
    <n v="11"/>
    <s v="Nov"/>
    <n v="2020"/>
  </r>
  <r>
    <s v="Small Business"/>
    <x v="7"/>
    <x v="2"/>
    <x v="2"/>
    <n v="170.20000000000002"/>
    <n v="11999.4"/>
    <n v="19999"/>
    <n v="3403829.8000000003"/>
    <n v="340382.98000000004"/>
    <n v="3063446.8200000003"/>
    <n v="2205681.7104000002"/>
    <n v="857765.10960000008"/>
    <d v="2021-05-01T00:00:00"/>
    <n v="5"/>
    <s v="May"/>
    <n v="2021"/>
  </r>
  <r>
    <s v="Small Business"/>
    <x v="4"/>
    <x v="2"/>
    <x v="2"/>
    <n v="44.800000000000004"/>
    <n v="11999.4"/>
    <n v="19999"/>
    <n v="895955.20000000007"/>
    <n v="89595.520000000019"/>
    <n v="806359.68"/>
    <n v="580578.96960000007"/>
    <n v="225780.71039999998"/>
    <d v="2021-06-01T00:00:00"/>
    <n v="6"/>
    <s v="Jun"/>
    <n v="2021"/>
  </r>
  <r>
    <s v="Enterprise"/>
    <x v="8"/>
    <x v="2"/>
    <x v="2"/>
    <n v="351.3"/>
    <n v="11999.4"/>
    <n v="19999"/>
    <n v="7025648.7000000002"/>
    <n v="702564.87000000011"/>
    <n v="6323083.8300000001"/>
    <n v="4932005.3874000004"/>
    <n v="1391078.4425999997"/>
    <d v="2021-07-01T00:00:00"/>
    <n v="7"/>
    <s v="Jul"/>
    <n v="2021"/>
  </r>
  <r>
    <s v="Midmarket"/>
    <x v="9"/>
    <x v="2"/>
    <x v="2"/>
    <n v="210.10000000000002"/>
    <n v="11999.4"/>
    <n v="19999"/>
    <n v="4201789.9000000004"/>
    <n v="420178.99000000005"/>
    <n v="3781610.91"/>
    <n v="2458047.0915000001"/>
    <n v="1323563.8185000001"/>
    <d v="2021-08-01T00:00:00"/>
    <n v="8"/>
    <s v="Aug"/>
    <n v="2021"/>
  </r>
  <r>
    <s v="Midmarket"/>
    <x v="10"/>
    <x v="2"/>
    <x v="2"/>
    <n v="293.10000000000002"/>
    <n v="11999.4"/>
    <n v="19999"/>
    <n v="5861706.9000000004"/>
    <n v="586170.69000000006"/>
    <n v="5275536.21"/>
    <n v="3429098.5364999999"/>
    <n v="1846437.6735"/>
    <d v="2020-09-01T00:00:00"/>
    <n v="9"/>
    <s v="Sep"/>
    <n v="2020"/>
  </r>
  <r>
    <s v="Shoping Mall"/>
    <x v="2"/>
    <x v="2"/>
    <x v="2"/>
    <n v="153.5"/>
    <n v="11999.4"/>
    <n v="19999"/>
    <n v="3069846.5"/>
    <n v="306984.65000000002"/>
    <n v="2762861.85"/>
    <n v="2155032.2430000002"/>
    <n v="607829.60699999984"/>
    <d v="2021-09-01T00:00:00"/>
    <n v="9"/>
    <s v="Sep"/>
    <n v="2021"/>
  </r>
  <r>
    <s v="Small Business"/>
    <x v="11"/>
    <x v="2"/>
    <x v="2"/>
    <n v="112.30000000000001"/>
    <n v="11999.4"/>
    <n v="19999"/>
    <n v="2245887.7000000002"/>
    <n v="224588.77000000002"/>
    <n v="2021298.9300000002"/>
    <n v="1455335.2296"/>
    <n v="565963.70040000021"/>
    <d v="2020-09-01T00:00:00"/>
    <n v="9"/>
    <s v="Sep"/>
    <n v="2020"/>
  </r>
  <r>
    <s v="Small Business"/>
    <x v="9"/>
    <x v="2"/>
    <x v="2"/>
    <n v="140.4"/>
    <n v="11999.4"/>
    <n v="19999"/>
    <n v="2807859.6"/>
    <n v="280785.96000000002"/>
    <n v="2527073.64"/>
    <n v="1819493.0208000001"/>
    <n v="707580.61920000007"/>
    <d v="2020-11-01T00:00:00"/>
    <n v="11"/>
    <s v="Nov"/>
    <n v="2020"/>
  </r>
  <r>
    <s v="Channel Partners"/>
    <x v="1"/>
    <x v="2"/>
    <x v="2"/>
    <n v="276.3"/>
    <n v="11999.4"/>
    <n v="19999"/>
    <n v="5525723.7000000002"/>
    <n v="552572.37"/>
    <n v="4973151.33"/>
    <n v="2983890.798"/>
    <n v="1989260.5320000001"/>
    <d v="2020-11-01T00:00:00"/>
    <n v="11"/>
    <s v="Nov"/>
    <n v="2020"/>
  </r>
  <r>
    <s v="Shoping Mall"/>
    <x v="12"/>
    <x v="2"/>
    <x v="2"/>
    <n v="212.5"/>
    <n v="11999.4"/>
    <n v="19999"/>
    <n v="4249787.5"/>
    <n v="424978.75"/>
    <n v="3824808.75"/>
    <n v="2983350.8250000002"/>
    <n v="841457.92499999981"/>
    <d v="2020-12-01T00:00:00"/>
    <n v="12"/>
    <s v="Dec"/>
    <n v="2020"/>
  </r>
  <r>
    <s v="Small Business"/>
    <x v="0"/>
    <x v="3"/>
    <x v="2"/>
    <n v="165.9"/>
    <n v="19794"/>
    <n v="32990"/>
    <n v="5473041"/>
    <n v="547304.1"/>
    <n v="4925736.9000000004"/>
    <n v="3546530.568"/>
    <n v="1379206.3320000004"/>
    <d v="2021-07-01T00:00:00"/>
    <n v="7"/>
    <s v="Jul"/>
    <n v="2021"/>
  </r>
  <r>
    <s v="Shoping Mall"/>
    <x v="1"/>
    <x v="3"/>
    <x v="2"/>
    <n v="60.900000000000006"/>
    <n v="19794"/>
    <n v="32990"/>
    <n v="2009091.0000000002"/>
    <n v="200909.10000000003"/>
    <n v="1808181.9000000001"/>
    <n v="1410381.8820000002"/>
    <n v="397800.01799999992"/>
    <d v="2021-08-01T00:00:00"/>
    <n v="8"/>
    <s v="Aug"/>
    <n v="2021"/>
  </r>
  <r>
    <s v="Enterprise"/>
    <x v="2"/>
    <x v="3"/>
    <x v="2"/>
    <n v="208.70000000000002"/>
    <n v="19794"/>
    <n v="32990"/>
    <n v="6885013.0000000009"/>
    <n v="688501.30000000016"/>
    <n v="6196511.7000000011"/>
    <n v="4833279.1260000011"/>
    <n v="1363232.574"/>
    <d v="2021-09-01T00:00:00"/>
    <n v="9"/>
    <s v="Sep"/>
    <n v="2021"/>
  </r>
  <r>
    <s v="Shoping Mall"/>
    <x v="3"/>
    <x v="3"/>
    <x v="2"/>
    <n v="197.60000000000002"/>
    <n v="19794"/>
    <n v="32990"/>
    <n v="6518824.0000000009"/>
    <n v="651882.40000000014"/>
    <n v="5866941.6000000006"/>
    <n v="4576214.4480000008"/>
    <n v="1290727.1519999998"/>
    <d v="2021-10-01T00:00:00"/>
    <n v="10"/>
    <s v="Oct"/>
    <n v="2021"/>
  </r>
  <r>
    <s v="Shoping Mall"/>
    <x v="11"/>
    <x v="3"/>
    <x v="2"/>
    <n v="142.1"/>
    <n v="19794"/>
    <n v="32990"/>
    <n v="4687879"/>
    <n v="468787.9"/>
    <n v="4219091.0999999996"/>
    <n v="3290891.0579999997"/>
    <n v="928200.0419999999"/>
    <d v="2020-12-01T00:00:00"/>
    <n v="12"/>
    <s v="Dec"/>
    <n v="2020"/>
  </r>
  <r>
    <s v="Small Business"/>
    <x v="5"/>
    <x v="3"/>
    <x v="2"/>
    <n v="137.20000000000002"/>
    <n v="19794"/>
    <n v="32990"/>
    <n v="4526228.0000000009"/>
    <n v="452622.8000000001"/>
    <n v="4073605.2000000007"/>
    <n v="2932995.7440000004"/>
    <n v="1140609.4560000002"/>
    <d v="2021-12-01T00:00:00"/>
    <n v="12"/>
    <s v="Dec"/>
    <n v="2021"/>
  </r>
  <r>
    <s v="Shoping Mall"/>
    <x v="6"/>
    <x v="3"/>
    <x v="2"/>
    <n v="58.800000000000004"/>
    <n v="19794"/>
    <n v="32990"/>
    <n v="1939812.0000000002"/>
    <n v="193981.20000000004"/>
    <n v="1745830.8000000003"/>
    <n v="1361748.0240000002"/>
    <n v="384082.77600000007"/>
    <d v="2020-12-01T00:00:00"/>
    <n v="12"/>
    <s v="Dec"/>
    <n v="2020"/>
  </r>
  <r>
    <s v="Channel Partners"/>
    <x v="13"/>
    <x v="4"/>
    <x v="2"/>
    <n v="324.45000000000005"/>
    <n v="13938"/>
    <n v="23230"/>
    <n v="7536973.5000000009"/>
    <n v="753697.35000000009"/>
    <n v="6783276.1500000004"/>
    <n v="4069965.69"/>
    <n v="2713310.4600000004"/>
    <d v="2021-01-01T00:00:00"/>
    <n v="1"/>
    <s v="Jan"/>
    <n v="2021"/>
  </r>
  <r>
    <s v="Small Business"/>
    <x v="7"/>
    <x v="4"/>
    <x v="2"/>
    <n v="95.9"/>
    <n v="13938"/>
    <n v="23230"/>
    <n v="2227757"/>
    <n v="222775.7"/>
    <n v="2004981.3"/>
    <n v="1443586.5360000001"/>
    <n v="561394.76399999997"/>
    <d v="2021-02-01T00:00:00"/>
    <n v="2"/>
    <s v="Feb"/>
    <n v="2021"/>
  </r>
  <r>
    <s v="Small Business"/>
    <x v="4"/>
    <x v="4"/>
    <x v="2"/>
    <n v="274.7"/>
    <n v="13938"/>
    <n v="23230"/>
    <n v="6381281"/>
    <n v="638128.10000000009"/>
    <n v="5743152.9000000004"/>
    <n v="4135070.088"/>
    <n v="1608082.8120000004"/>
    <d v="2021-02-01T00:00:00"/>
    <n v="2"/>
    <s v="Feb"/>
    <n v="2021"/>
  </r>
  <r>
    <s v="Enterprise"/>
    <x v="8"/>
    <x v="5"/>
    <x v="2"/>
    <n v="164.5"/>
    <n v="11999.4"/>
    <n v="19999"/>
    <n v="3289835.5"/>
    <n v="328983.55000000005"/>
    <n v="2960851.95"/>
    <n v="2309464.5210000002"/>
    <n v="651387.429"/>
    <d v="2021-05-01T00:00:00"/>
    <n v="5"/>
    <s v="May"/>
    <n v="2021"/>
  </r>
  <r>
    <s v="Shoping Mall"/>
    <x v="9"/>
    <x v="5"/>
    <x v="2"/>
    <n v="287.60000000000002"/>
    <n v="11999.4"/>
    <n v="19999"/>
    <n v="5751712.4000000004"/>
    <n v="575171.24000000011"/>
    <n v="5176541.16"/>
    <n v="4037702.1048000003"/>
    <n v="1138839.0551999998"/>
    <d v="2021-09-01T00:00:00"/>
    <n v="9"/>
    <s v="Sep"/>
    <n v="2021"/>
  </r>
  <r>
    <s v="Enterprise"/>
    <x v="10"/>
    <x v="5"/>
    <x v="2"/>
    <n v="99.4"/>
    <n v="11999.4"/>
    <n v="19999"/>
    <n v="1987900.6"/>
    <n v="198790.06000000003"/>
    <n v="1789110.54"/>
    <n v="1395506.2212"/>
    <n v="393604.31880000001"/>
    <d v="2020-09-01T00:00:00"/>
    <n v="9"/>
    <s v="Sep"/>
    <n v="2020"/>
  </r>
  <r>
    <s v="Shoping Mall"/>
    <x v="2"/>
    <x v="5"/>
    <x v="2"/>
    <n v="111.80000000000001"/>
    <n v="11999.4"/>
    <n v="19999"/>
    <n v="2235888.2000000002"/>
    <n v="223588.82000000004"/>
    <n v="2012299.3800000001"/>
    <n v="1569593.5164000001"/>
    <n v="442705.86360000004"/>
    <d v="2021-11-01T00:00:00"/>
    <n v="11"/>
    <s v="Nov"/>
    <n v="2021"/>
  </r>
  <r>
    <s v="Small Business"/>
    <x v="11"/>
    <x v="5"/>
    <x v="2"/>
    <n v="137.20000000000002"/>
    <n v="11999.4"/>
    <n v="19999"/>
    <n v="2743862.8000000003"/>
    <n v="274386.28000000003"/>
    <n v="2469476.5200000005"/>
    <n v="1778023.0944000003"/>
    <n v="691453.42560000019"/>
    <d v="2021-12-01T00:00:00"/>
    <n v="12"/>
    <s v="Dec"/>
    <n v="2021"/>
  </r>
  <r>
    <s v="Shoping Mall"/>
    <x v="9"/>
    <x v="1"/>
    <x v="2"/>
    <n v="48.800000000000004"/>
    <n v="8999.4"/>
    <n v="14999"/>
    <n v="731951.20000000007"/>
    <n v="73195.12000000001"/>
    <n v="658756.08000000007"/>
    <n v="513829.7424000001"/>
    <n v="144926.33759999997"/>
    <d v="2021-02-01T00:00:00"/>
    <n v="2"/>
    <s v="Feb"/>
    <n v="2021"/>
  </r>
  <r>
    <s v="Shoping Mall"/>
    <x v="1"/>
    <x v="1"/>
    <x v="2"/>
    <n v="128.20000000000002"/>
    <n v="8999.4"/>
    <n v="14999"/>
    <n v="1922871.8000000003"/>
    <n v="192287.18000000005"/>
    <n v="1730584.62"/>
    <n v="1349856.0036000002"/>
    <n v="380728.61639999994"/>
    <d v="2021-06-01T00:00:00"/>
    <n v="6"/>
    <s v="Jun"/>
    <n v="2021"/>
  </r>
  <r>
    <s v="Shoping Mall"/>
    <x v="12"/>
    <x v="2"/>
    <x v="2"/>
    <n v="25.700000000000003"/>
    <n v="11999.4"/>
    <n v="19999"/>
    <n v="513974.30000000005"/>
    <n v="51397.430000000008"/>
    <n v="462576.87000000005"/>
    <n v="360809.95860000007"/>
    <n v="101766.91139999998"/>
    <d v="2021-05-01T00:00:00"/>
    <n v="5"/>
    <s v="May"/>
    <n v="2021"/>
  </r>
  <r>
    <s v="Shoping Mall"/>
    <x v="0"/>
    <x v="5"/>
    <x v="2"/>
    <n v="128.20000000000002"/>
    <n v="11999.4"/>
    <n v="19999"/>
    <n v="2563871.8000000003"/>
    <n v="256387.18000000005"/>
    <n v="2307484.62"/>
    <n v="1799838.0036000002"/>
    <n v="507646.61639999994"/>
    <d v="2021-06-01T00:00:00"/>
    <n v="6"/>
    <s v="Jun"/>
    <n v="2021"/>
  </r>
  <r>
    <s v="Enterprise"/>
    <x v="1"/>
    <x v="0"/>
    <x v="2"/>
    <n v="154"/>
    <n v="5579.4"/>
    <n v="9299"/>
    <n v="1432046"/>
    <n v="143204.6"/>
    <n v="1288841.3999999999"/>
    <n v="1005296.292"/>
    <n v="283545.10799999989"/>
    <d v="2021-08-01T00:00:00"/>
    <n v="8"/>
    <s v="Aug"/>
    <n v="2021"/>
  </r>
  <r>
    <s v="Midmarket"/>
    <x v="2"/>
    <x v="0"/>
    <x v="2"/>
    <n v="49"/>
    <n v="5579.4"/>
    <n v="9299"/>
    <n v="455651"/>
    <n v="45565.100000000006"/>
    <n v="410085.9"/>
    <n v="266555.83500000002"/>
    <n v="143530.065"/>
    <d v="2021-11-01T00:00:00"/>
    <n v="11"/>
    <s v="Nov"/>
    <n v="2021"/>
  </r>
  <r>
    <s v="Shoping Mall"/>
    <x v="3"/>
    <x v="0"/>
    <x v="2"/>
    <n v="136.20000000000002"/>
    <n v="5579.4"/>
    <n v="9299"/>
    <n v="1266523.8"/>
    <n v="126652.38"/>
    <n v="1139871.42"/>
    <n v="889099.70759999997"/>
    <n v="250771.71239999996"/>
    <d v="2021-12-01T00:00:00"/>
    <n v="12"/>
    <s v="Dec"/>
    <n v="2021"/>
  </r>
  <r>
    <s v="Midmarket"/>
    <x v="11"/>
    <x v="1"/>
    <x v="2"/>
    <n v="250.10000000000002"/>
    <n v="8999.4"/>
    <n v="14999"/>
    <n v="3751249.9000000004"/>
    <n v="375124.99000000005"/>
    <n v="3376124.91"/>
    <n v="2194481.1915000002"/>
    <n v="1181643.7185"/>
    <d v="2021-03-01T00:00:00"/>
    <n v="3"/>
    <s v="Mar"/>
    <n v="2021"/>
  </r>
  <r>
    <s v="Shoping Mall"/>
    <x v="5"/>
    <x v="1"/>
    <x v="2"/>
    <n v="70.8"/>
    <n v="8999.4"/>
    <n v="14999"/>
    <n v="1061929.2"/>
    <n v="106192.92"/>
    <n v="955736.27999999991"/>
    <n v="745474.29839999997"/>
    <n v="210261.98159999994"/>
    <d v="2021-06-01T00:00:00"/>
    <n v="6"/>
    <s v="Jun"/>
    <n v="2021"/>
  </r>
  <r>
    <s v="Shoping Mall"/>
    <x v="6"/>
    <x v="1"/>
    <x v="2"/>
    <n v="64.5"/>
    <n v="8999.4"/>
    <n v="14999"/>
    <n v="967435.5"/>
    <n v="96743.55"/>
    <n v="870691.95"/>
    <n v="679139.72100000002"/>
    <n v="191552.22899999993"/>
    <d v="2021-07-01T00:00:00"/>
    <n v="7"/>
    <s v="Jul"/>
    <n v="2021"/>
  </r>
  <r>
    <s v="Small Business"/>
    <x v="13"/>
    <x v="1"/>
    <x v="2"/>
    <n v="156.20000000000002"/>
    <n v="8999.4"/>
    <n v="14999"/>
    <n v="2342843.8000000003"/>
    <n v="234284.38000000003"/>
    <n v="2108559.4200000004"/>
    <n v="1518162.7824000001"/>
    <n v="590396.63760000025"/>
    <d v="2021-08-01T00:00:00"/>
    <n v="8"/>
    <s v="Aug"/>
    <n v="2021"/>
  </r>
  <r>
    <s v="Small Business"/>
    <x v="7"/>
    <x v="1"/>
    <x v="2"/>
    <n v="128.30000000000001"/>
    <n v="8999.4"/>
    <n v="14999"/>
    <n v="1924371.7000000002"/>
    <n v="192437.17000000004"/>
    <n v="1731934.5300000003"/>
    <n v="1246992.8616000002"/>
    <n v="484941.66840000008"/>
    <d v="2020-09-01T00:00:00"/>
    <n v="9"/>
    <s v="Sep"/>
    <n v="2020"/>
  </r>
  <r>
    <s v="Midmarket"/>
    <x v="4"/>
    <x v="1"/>
    <x v="2"/>
    <n v="71.100000000000009"/>
    <n v="8999.4"/>
    <n v="14999"/>
    <n v="1066428.9000000001"/>
    <n v="106642.89000000001"/>
    <n v="959786.01000000013"/>
    <n v="623860.90650000016"/>
    <n v="335925.10349999997"/>
    <d v="2021-12-01T00:00:00"/>
    <n v="12"/>
    <s v="Dec"/>
    <n v="2021"/>
  </r>
  <r>
    <s v="Enterprise"/>
    <x v="8"/>
    <x v="2"/>
    <x v="2"/>
    <n v="111.4"/>
    <n v="11999.4"/>
    <n v="19999"/>
    <n v="2227888.6"/>
    <n v="222788.86000000002"/>
    <n v="2005099.74"/>
    <n v="1563977.7972000001"/>
    <n v="441121.94279999984"/>
    <d v="2021-03-01T00:00:00"/>
    <n v="3"/>
    <s v="Mar"/>
    <n v="2021"/>
  </r>
  <r>
    <s v="Shoping Mall"/>
    <x v="9"/>
    <x v="2"/>
    <x v="2"/>
    <n v="125.9"/>
    <n v="11999.4"/>
    <n v="19999"/>
    <n v="2517874.1"/>
    <n v="251787.41000000003"/>
    <n v="2266086.69"/>
    <n v="1767547.6181999999"/>
    <n v="498539.07180000003"/>
    <d v="2021-04-01T00:00:00"/>
    <n v="4"/>
    <s v="Apr"/>
    <n v="2021"/>
  </r>
  <r>
    <s v="Shoping Mall"/>
    <x v="10"/>
    <x v="2"/>
    <x v="2"/>
    <n v="109.5"/>
    <n v="11999.4"/>
    <n v="19999"/>
    <n v="2189890.5"/>
    <n v="218989.05000000002"/>
    <n v="1970901.45"/>
    <n v="1537303.1310000001"/>
    <n v="433598.3189999999"/>
    <d v="2021-05-01T00:00:00"/>
    <n v="5"/>
    <s v="May"/>
    <n v="2021"/>
  </r>
  <r>
    <s v="Shoping Mall"/>
    <x v="2"/>
    <x v="2"/>
    <x v="2"/>
    <n v="136.6"/>
    <n v="11999.4"/>
    <n v="19999"/>
    <n v="2731863.4"/>
    <n v="273186.34000000003"/>
    <n v="2458677.06"/>
    <n v="1917768.1068000002"/>
    <n v="540908.95319999987"/>
    <d v="2021-06-01T00:00:00"/>
    <n v="6"/>
    <s v="Jun"/>
    <n v="2021"/>
  </r>
  <r>
    <s v="Small Business"/>
    <x v="11"/>
    <x v="2"/>
    <x v="2"/>
    <n v="246"/>
    <n v="11999.4"/>
    <n v="19999"/>
    <n v="4919754"/>
    <n v="491975.4"/>
    <n v="4427778.5999999996"/>
    <n v="3188000.5919999997"/>
    <n v="1239778.0079999999"/>
    <d v="2021-06-01T00:00:00"/>
    <n v="6"/>
    <s v="Jun"/>
    <n v="2021"/>
  </r>
  <r>
    <s v="Shoping Mall"/>
    <x v="9"/>
    <x v="2"/>
    <x v="2"/>
    <n v="67.8"/>
    <n v="11999.4"/>
    <n v="19999"/>
    <n v="1355932.2"/>
    <n v="135593.22"/>
    <n v="1220338.98"/>
    <n v="951864.4044"/>
    <n v="268474.57559999998"/>
    <d v="2021-08-01T00:00:00"/>
    <n v="8"/>
    <s v="Aug"/>
    <n v="2021"/>
  </r>
  <r>
    <s v="Shoping Mall"/>
    <x v="1"/>
    <x v="2"/>
    <x v="2"/>
    <n v="159.80000000000001"/>
    <n v="11999.4"/>
    <n v="19999"/>
    <n v="3195840.2"/>
    <n v="319584.02"/>
    <n v="2876256.18"/>
    <n v="2243479.8204000001"/>
    <n v="632776.35960000008"/>
    <d v="2021-08-01T00:00:00"/>
    <n v="8"/>
    <s v="Aug"/>
    <n v="2021"/>
  </r>
  <r>
    <s v="Shoping Mall"/>
    <x v="12"/>
    <x v="2"/>
    <x v="2"/>
    <n v="240.9"/>
    <n v="11999.4"/>
    <n v="19999"/>
    <n v="4817759.1000000006"/>
    <n v="481775.91000000009"/>
    <n v="4335983.1900000004"/>
    <n v="3382066.8882000004"/>
    <n v="953916.30180000002"/>
    <d v="2020-09-01T00:00:00"/>
    <n v="9"/>
    <s v="Sep"/>
    <n v="2020"/>
  </r>
  <r>
    <s v="Shoping Mall"/>
    <x v="0"/>
    <x v="2"/>
    <x v="2"/>
    <n v="193.4"/>
    <n v="11999.4"/>
    <n v="19999"/>
    <n v="3867806.6"/>
    <n v="386780.66000000003"/>
    <n v="3481025.94"/>
    <n v="2715200.2332000001"/>
    <n v="765825.70679999981"/>
    <d v="2021-09-01T00:00:00"/>
    <n v="9"/>
    <s v="Sep"/>
    <n v="2021"/>
  </r>
  <r>
    <s v="Shoping Mall"/>
    <x v="1"/>
    <x v="2"/>
    <x v="2"/>
    <n v="299.3"/>
    <n v="11999.4"/>
    <n v="19999"/>
    <n v="5985700.7000000002"/>
    <n v="598570.07000000007"/>
    <n v="5387130.6299999999"/>
    <n v="4201961.8914000001"/>
    <n v="1185168.7385999998"/>
    <d v="2021-09-01T00:00:00"/>
    <n v="9"/>
    <s v="Sep"/>
    <n v="2021"/>
  </r>
  <r>
    <s v="Shoping Mall"/>
    <x v="2"/>
    <x v="2"/>
    <x v="2"/>
    <n v="214.60000000000002"/>
    <n v="11999.4"/>
    <n v="19999"/>
    <n v="4291785.4000000004"/>
    <n v="429178.54000000004"/>
    <n v="3862606.8600000003"/>
    <n v="3012833.3508000006"/>
    <n v="849773.50919999974"/>
    <d v="2020-11-01T00:00:00"/>
    <n v="11"/>
    <s v="Nov"/>
    <n v="2020"/>
  </r>
  <r>
    <s v="Shoping Mall"/>
    <x v="3"/>
    <x v="2"/>
    <x v="2"/>
    <n v="194.60000000000002"/>
    <n v="11999.4"/>
    <n v="19999"/>
    <n v="3891805.4000000004"/>
    <n v="389180.54000000004"/>
    <n v="3502624.8600000003"/>
    <n v="2732047.3908000002"/>
    <n v="770577.46920000017"/>
    <d v="2020-12-01T00:00:00"/>
    <n v="12"/>
    <s v="Dec"/>
    <n v="2020"/>
  </r>
  <r>
    <s v="Shoping Mall"/>
    <x v="11"/>
    <x v="2"/>
    <x v="2"/>
    <n v="136.20000000000002"/>
    <n v="11999.4"/>
    <n v="19999"/>
    <n v="2723863.8000000003"/>
    <n v="272386.38000000006"/>
    <n v="2451477.4200000004"/>
    <n v="1912152.3876000005"/>
    <n v="539325.03239999991"/>
    <d v="2021-12-01T00:00:00"/>
    <n v="12"/>
    <s v="Dec"/>
    <n v="2021"/>
  </r>
  <r>
    <s v="Channel Partners"/>
    <x v="5"/>
    <x v="3"/>
    <x v="2"/>
    <n v="59.800000000000004"/>
    <n v="19794"/>
    <n v="32990"/>
    <n v="1972802.0000000002"/>
    <n v="197280.20000000004"/>
    <n v="1775521.8000000003"/>
    <n v="1065313.08"/>
    <n v="710208.7200000002"/>
    <d v="2021-03-01T00:00:00"/>
    <n v="3"/>
    <s v="Mar"/>
    <n v="2021"/>
  </r>
  <r>
    <s v="Shoping Mall"/>
    <x v="6"/>
    <x v="3"/>
    <x v="2"/>
    <n v="290.7"/>
    <n v="19794"/>
    <n v="32990"/>
    <n v="9590193"/>
    <n v="959019.3"/>
    <n v="8631173.6999999993"/>
    <n v="6732315.4859999996"/>
    <n v="1898858.2139999997"/>
    <d v="2021-06-01T00:00:00"/>
    <n v="6"/>
    <s v="Jun"/>
    <n v="2021"/>
  </r>
  <r>
    <s v="Shoping Mall"/>
    <x v="13"/>
    <x v="3"/>
    <x v="2"/>
    <n v="233.8"/>
    <n v="19794"/>
    <n v="32990"/>
    <n v="7713062"/>
    <n v="771306.20000000007"/>
    <n v="6941755.7999999998"/>
    <n v="5414569.5240000002"/>
    <n v="1527186.2759999996"/>
    <d v="2021-06-01T00:00:00"/>
    <n v="6"/>
    <s v="Jun"/>
    <n v="2021"/>
  </r>
  <r>
    <s v="Small Business"/>
    <x v="7"/>
    <x v="3"/>
    <x v="2"/>
    <n v="38.6"/>
    <n v="19794"/>
    <n v="32990"/>
    <n v="1273414"/>
    <n v="127341.40000000001"/>
    <n v="1146072.6000000001"/>
    <n v="825172.272"/>
    <n v="320900.3280000001"/>
    <d v="2020-11-01T00:00:00"/>
    <n v="11"/>
    <s v="Nov"/>
    <n v="2020"/>
  </r>
  <r>
    <s v="Small Business"/>
    <x v="4"/>
    <x v="3"/>
    <x v="2"/>
    <n v="63.5"/>
    <n v="19794"/>
    <n v="32990"/>
    <n v="2094865"/>
    <n v="209486.5"/>
    <n v="1885378.5"/>
    <n v="1357472.52"/>
    <n v="527905.98"/>
    <d v="2021-12-01T00:00:00"/>
    <n v="12"/>
    <s v="Dec"/>
    <n v="2021"/>
  </r>
  <r>
    <s v="Shoping Mall"/>
    <x v="8"/>
    <x v="4"/>
    <x v="2"/>
    <n v="57.45"/>
    <n v="13938"/>
    <n v="23230"/>
    <n v="1334563.5"/>
    <n v="133456.35"/>
    <n v="1201107.1499999999"/>
    <n v="936863.57699999993"/>
    <n v="264243.57299999997"/>
    <d v="2021-04-01T00:00:00"/>
    <n v="4"/>
    <s v="Apr"/>
    <n v="2021"/>
  </r>
  <r>
    <s v="Shoping Mall"/>
    <x v="9"/>
    <x v="4"/>
    <x v="2"/>
    <n v="233.8"/>
    <n v="13938"/>
    <n v="23230"/>
    <n v="5431174"/>
    <n v="543117.4"/>
    <n v="4888056.5999999996"/>
    <n v="3812684.148"/>
    <n v="1075372.4519999996"/>
    <d v="2021-06-01T00:00:00"/>
    <n v="6"/>
    <s v="Jun"/>
    <n v="2021"/>
  </r>
  <r>
    <s v="Shoping Mall"/>
    <x v="10"/>
    <x v="4"/>
    <x v="2"/>
    <n v="38.1"/>
    <n v="13938"/>
    <n v="23230"/>
    <n v="885063"/>
    <n v="88506.3"/>
    <n v="796556.7"/>
    <n v="621314.22600000002"/>
    <n v="175242.47399999993"/>
    <d v="2021-08-01T00:00:00"/>
    <n v="8"/>
    <s v="Aug"/>
    <n v="2021"/>
  </r>
  <r>
    <s v="Shoping Mall"/>
    <x v="2"/>
    <x v="4"/>
    <x v="2"/>
    <n v="42.2"/>
    <n v="13938"/>
    <n v="23230"/>
    <n v="980306.00000000012"/>
    <n v="98030.60000000002"/>
    <n v="882275.40000000014"/>
    <n v="688174.81200000015"/>
    <n v="194100.58799999999"/>
    <d v="2021-08-01T00:00:00"/>
    <n v="8"/>
    <s v="Aug"/>
    <n v="2021"/>
  </r>
  <r>
    <s v="Small Business"/>
    <x v="11"/>
    <x v="4"/>
    <x v="2"/>
    <n v="213.4"/>
    <n v="13938"/>
    <n v="23230"/>
    <n v="4957282"/>
    <n v="495728.2"/>
    <n v="4461553.8"/>
    <n v="3212318.7359999996"/>
    <n v="1249235.0640000002"/>
    <d v="2021-09-01T00:00:00"/>
    <n v="9"/>
    <s v="Sep"/>
    <n v="2021"/>
  </r>
  <r>
    <s v="Small Business"/>
    <x v="9"/>
    <x v="4"/>
    <x v="2"/>
    <n v="80.800000000000011"/>
    <n v="13938"/>
    <n v="23230"/>
    <n v="1876984.0000000002"/>
    <n v="187698.40000000002"/>
    <n v="1689285.6"/>
    <n v="1216285.632"/>
    <n v="472999.96800000011"/>
    <d v="2020-12-01T00:00:00"/>
    <n v="12"/>
    <s v="Dec"/>
    <n v="2020"/>
  </r>
  <r>
    <s v="Shoping Mall"/>
    <x v="1"/>
    <x v="5"/>
    <x v="2"/>
    <n v="70.8"/>
    <n v="11999.4"/>
    <n v="19999"/>
    <n v="1415929.2"/>
    <n v="141592.92000000001"/>
    <n v="1274336.28"/>
    <n v="993982.29840000009"/>
    <n v="280353.98159999994"/>
    <d v="2021-06-01T00:00:00"/>
    <n v="6"/>
    <s v="Jun"/>
    <n v="2021"/>
  </r>
  <r>
    <s v="Shoping Mall"/>
    <x v="12"/>
    <x v="5"/>
    <x v="2"/>
    <n v="290.7"/>
    <n v="11999.4"/>
    <n v="19999"/>
    <n v="5813709.2999999998"/>
    <n v="581370.93000000005"/>
    <n v="5232338.37"/>
    <n v="4081223.9286000002"/>
    <n v="1151114.4413999999"/>
    <d v="2021-06-01T00:00:00"/>
    <n v="6"/>
    <s v="Jun"/>
    <n v="2021"/>
  </r>
  <r>
    <s v="Shoping Mall"/>
    <x v="0"/>
    <x v="5"/>
    <x v="2"/>
    <n v="136.6"/>
    <n v="11999.4"/>
    <n v="19999"/>
    <n v="2731863.4"/>
    <n v="273186.34000000003"/>
    <n v="2458677.06"/>
    <n v="1917768.1068000002"/>
    <n v="540908.95319999987"/>
    <d v="2021-06-01T00:00:00"/>
    <n v="6"/>
    <s v="Jun"/>
    <n v="2021"/>
  </r>
  <r>
    <s v="Small Business"/>
    <x v="1"/>
    <x v="5"/>
    <x v="2"/>
    <n v="246"/>
    <n v="11999.4"/>
    <n v="19999"/>
    <n v="4919754"/>
    <n v="491975.4"/>
    <n v="4427778.5999999996"/>
    <n v="3188000.5919999997"/>
    <n v="1239778.0079999999"/>
    <d v="2021-06-01T00:00:00"/>
    <n v="6"/>
    <s v="Jun"/>
    <n v="2021"/>
  </r>
  <r>
    <s v="Shoping Mall"/>
    <x v="2"/>
    <x v="5"/>
    <x v="2"/>
    <n v="152"/>
    <n v="11999.4"/>
    <n v="19999"/>
    <n v="3039848"/>
    <n v="303984.8"/>
    <n v="2735863.2"/>
    <n v="2133973.2960000001"/>
    <n v="601889.9040000001"/>
    <d v="2021-11-01T00:00:00"/>
    <n v="11"/>
    <s v="Nov"/>
    <n v="2021"/>
  </r>
  <r>
    <s v="Midmarket"/>
    <x v="3"/>
    <x v="5"/>
    <x v="2"/>
    <n v="71.100000000000009"/>
    <n v="11999.4"/>
    <n v="19999"/>
    <n v="1421928.9000000001"/>
    <n v="142192.89000000001"/>
    <n v="1279736.0100000002"/>
    <n v="831828.40650000016"/>
    <n v="447907.60350000008"/>
    <d v="2021-12-01T00:00:00"/>
    <n v="12"/>
    <s v="Dec"/>
    <n v="2021"/>
  </r>
  <r>
    <s v="Channel Partners"/>
    <x v="11"/>
    <x v="5"/>
    <x v="2"/>
    <n v="137.5"/>
    <n v="11999.4"/>
    <n v="19999"/>
    <n v="2749862.5"/>
    <n v="274986.25"/>
    <n v="2474876.25"/>
    <n v="1484925.75"/>
    <n v="989950.5"/>
    <d v="2020-12-01T00:00:00"/>
    <n v="12"/>
    <s v="Dec"/>
    <n v="2020"/>
  </r>
  <r>
    <s v="Small Business"/>
    <x v="5"/>
    <x v="5"/>
    <x v="2"/>
    <n v="63.5"/>
    <n v="11999.4"/>
    <n v="19999"/>
    <n v="1269936.5"/>
    <n v="126993.65000000001"/>
    <n v="1142942.8500000001"/>
    <n v="822918.85200000007"/>
    <n v="320023.99800000002"/>
    <d v="2021-12-01T00:00:00"/>
    <n v="12"/>
    <s v="Dec"/>
    <n v="2021"/>
  </r>
  <r>
    <s v="Shoping Mall"/>
    <x v="6"/>
    <x v="4"/>
    <x v="2"/>
    <n v="43.650000000000006"/>
    <n v="13938"/>
    <n v="23230"/>
    <n v="1013989.5000000001"/>
    <n v="101398.95000000001"/>
    <n v="912590.55"/>
    <n v="711820.62900000007"/>
    <n v="200769.92099999997"/>
    <d v="2021-07-01T00:00:00"/>
    <n v="7"/>
    <s v="Jul"/>
    <n v="2021"/>
  </r>
  <r>
    <s v="Small Business"/>
    <x v="13"/>
    <x v="0"/>
    <x v="2"/>
    <n v="109.4"/>
    <n v="5579.4"/>
    <n v="9299"/>
    <n v="1017310.6000000001"/>
    <n v="101731.06000000001"/>
    <n v="915579.54"/>
    <n v="659217.26879999996"/>
    <n v="256362.27120000008"/>
    <d v="2021-06-01T00:00:00"/>
    <n v="6"/>
    <s v="Jun"/>
    <n v="2021"/>
  </r>
  <r>
    <s v="Channel Partners"/>
    <x v="7"/>
    <x v="0"/>
    <x v="2"/>
    <n v="36.700000000000003"/>
    <n v="5579.4"/>
    <n v="9299"/>
    <n v="341273.30000000005"/>
    <n v="34127.330000000009"/>
    <n v="307145.97000000003"/>
    <n v="184287.58200000002"/>
    <n v="122858.38800000001"/>
    <d v="2020-10-01T00:00:00"/>
    <n v="10"/>
    <s v="Oct"/>
    <n v="2020"/>
  </r>
  <r>
    <s v="Small Business"/>
    <x v="4"/>
    <x v="1"/>
    <x v="2"/>
    <n v="380.25"/>
    <n v="8999.4"/>
    <n v="14999"/>
    <n v="5703369.75"/>
    <n v="570336.97499999998"/>
    <n v="5133032.7750000004"/>
    <n v="3695783.5980000002"/>
    <n v="1437249.1770000001"/>
    <d v="2021-04-01T00:00:00"/>
    <n v="4"/>
    <s v="Apr"/>
    <n v="2021"/>
  </r>
  <r>
    <s v="Shoping Mall"/>
    <x v="8"/>
    <x v="1"/>
    <x v="2"/>
    <n v="166.60000000000002"/>
    <n v="8999.4"/>
    <n v="14999"/>
    <n v="2498833.4000000004"/>
    <n v="249883.34000000005"/>
    <n v="2248950.0600000005"/>
    <n v="1754181.0468000004"/>
    <n v="494769.01320000016"/>
    <d v="2021-05-01T00:00:00"/>
    <n v="5"/>
    <s v="May"/>
    <n v="2021"/>
  </r>
  <r>
    <s v="Small Business"/>
    <x v="9"/>
    <x v="1"/>
    <x v="2"/>
    <n v="32.200000000000003"/>
    <n v="8999.4"/>
    <n v="14999"/>
    <n v="482967.80000000005"/>
    <n v="48296.780000000006"/>
    <n v="434671.02"/>
    <n v="312963.13439999998"/>
    <n v="121707.88560000004"/>
    <d v="2020-09-01T00:00:00"/>
    <n v="9"/>
    <s v="Sep"/>
    <n v="2020"/>
  </r>
  <r>
    <s v="Channel Partners"/>
    <x v="10"/>
    <x v="1"/>
    <x v="2"/>
    <n v="232.10000000000002"/>
    <n v="8999.4"/>
    <n v="14999"/>
    <n v="3481267.9000000004"/>
    <n v="348126.79000000004"/>
    <n v="3133141.1100000003"/>
    <n v="1879884.6660000002"/>
    <n v="1253256.4440000001"/>
    <d v="2021-11-01T00:00:00"/>
    <n v="11"/>
    <s v="Nov"/>
    <n v="2021"/>
  </r>
  <r>
    <s v="Enterprise"/>
    <x v="2"/>
    <x v="1"/>
    <x v="2"/>
    <n v="185.70000000000002"/>
    <n v="8999.4"/>
    <n v="14999"/>
    <n v="2785314.3000000003"/>
    <n v="278531.43000000005"/>
    <n v="2506782.87"/>
    <n v="1955290.6386000002"/>
    <n v="551492.23139999993"/>
    <d v="2020-11-01T00:00:00"/>
    <n v="11"/>
    <s v="Nov"/>
    <n v="2020"/>
  </r>
  <r>
    <s v="Shoping Mall"/>
    <x v="11"/>
    <x v="1"/>
    <x v="2"/>
    <n v="161.10000000000002"/>
    <n v="8999.4"/>
    <n v="14999"/>
    <n v="2416338.9000000004"/>
    <n v="241633.89000000004"/>
    <n v="2174705.0100000002"/>
    <n v="1696269.9078000002"/>
    <n v="478435.10220000008"/>
    <d v="2020-12-01T00:00:00"/>
    <n v="12"/>
    <s v="Dec"/>
    <n v="2020"/>
  </r>
  <r>
    <s v="Enterprise"/>
    <x v="9"/>
    <x v="1"/>
    <x v="2"/>
    <n v="279.7"/>
    <n v="8999.4"/>
    <n v="14999"/>
    <n v="4195220.3"/>
    <n v="419522.03"/>
    <n v="3775698.2699999996"/>
    <n v="2945044.6505999998"/>
    <n v="830653.61939999973"/>
    <d v="2021-12-01T00:00:00"/>
    <n v="12"/>
    <s v="Dec"/>
    <n v="2021"/>
  </r>
  <r>
    <s v="Small Business"/>
    <x v="1"/>
    <x v="1"/>
    <x v="2"/>
    <n v="33.4"/>
    <n v="8999.4"/>
    <n v="14999"/>
    <n v="500966.6"/>
    <n v="50096.66"/>
    <n v="450869.93999999994"/>
    <n v="324626.35679999995"/>
    <n v="126243.58319999999"/>
    <d v="2020-12-01T00:00:00"/>
    <n v="12"/>
    <s v="Dec"/>
    <n v="2020"/>
  </r>
  <r>
    <s v="Small Business"/>
    <x v="12"/>
    <x v="2"/>
    <x v="2"/>
    <n v="256.5"/>
    <n v="11999.4"/>
    <n v="19999"/>
    <n v="5129743.5"/>
    <n v="512974.35000000003"/>
    <n v="4616769.1500000004"/>
    <n v="3324073.7880000002"/>
    <n v="1292695.3620000002"/>
    <d v="2021-01-01T00:00:00"/>
    <n v="1"/>
    <s v="Jan"/>
    <n v="2021"/>
  </r>
  <r>
    <s v="Shoping Mall"/>
    <x v="0"/>
    <x v="2"/>
    <x v="2"/>
    <n v="241.70000000000002"/>
    <n v="11999.4"/>
    <n v="19999"/>
    <n v="4833758.3000000007"/>
    <n v="483375.83000000007"/>
    <n v="4350382.4700000007"/>
    <n v="3393298.3266000007"/>
    <n v="957084.14339999994"/>
    <d v="2021-01-01T00:00:00"/>
    <n v="1"/>
    <s v="Jan"/>
    <n v="2021"/>
  </r>
  <r>
    <s v="Midmarket"/>
    <x v="1"/>
    <x v="2"/>
    <x v="2"/>
    <n v="367.5"/>
    <n v="11999.4"/>
    <n v="19999"/>
    <n v="7349632.5"/>
    <n v="734963.25"/>
    <n v="6614669.25"/>
    <n v="4299535.0125000002"/>
    <n v="2315134.2374999998"/>
    <d v="2021-04-01T00:00:00"/>
    <n v="4"/>
    <s v="Apr"/>
    <n v="2021"/>
  </r>
  <r>
    <s v="Small Business"/>
    <x v="2"/>
    <x v="2"/>
    <x v="2"/>
    <n v="109.4"/>
    <n v="11999.4"/>
    <n v="19999"/>
    <n v="2187890.6"/>
    <n v="218789.06000000003"/>
    <n v="1969101.54"/>
    <n v="1417753.1088"/>
    <n v="551348.43119999999"/>
    <d v="2021-06-01T00:00:00"/>
    <n v="6"/>
    <s v="Jun"/>
    <n v="2021"/>
  </r>
  <r>
    <s v="Midmarket"/>
    <x v="3"/>
    <x v="2"/>
    <x v="2"/>
    <n v="122.7"/>
    <n v="11999.4"/>
    <n v="19999"/>
    <n v="2453877.3000000003"/>
    <n v="245387.73000000004"/>
    <n v="2208489.5700000003"/>
    <n v="1435518.2205000003"/>
    <n v="772971.34950000001"/>
    <d v="2021-10-01T00:00:00"/>
    <n v="10"/>
    <s v="Oct"/>
    <n v="2021"/>
  </r>
  <r>
    <s v="Channel Partners"/>
    <x v="11"/>
    <x v="2"/>
    <x v="2"/>
    <n v="36.700000000000003"/>
    <n v="11999.4"/>
    <n v="19999"/>
    <n v="733963.3"/>
    <n v="73396.33"/>
    <n v="660566.97000000009"/>
    <n v="396340.18200000003"/>
    <n v="264226.78800000006"/>
    <d v="2020-10-01T00:00:00"/>
    <n v="10"/>
    <s v="Oct"/>
    <n v="2020"/>
  </r>
  <r>
    <s v="Small Business"/>
    <x v="5"/>
    <x v="2"/>
    <x v="2"/>
    <n v="132.4"/>
    <n v="11999.4"/>
    <n v="19999"/>
    <n v="2647867.6"/>
    <n v="264786.76"/>
    <n v="2383080.84"/>
    <n v="1715818.2047999997"/>
    <n v="667262.63520000014"/>
    <d v="2021-11-01T00:00:00"/>
    <n v="11"/>
    <s v="Nov"/>
    <n v="2021"/>
  </r>
  <r>
    <s v="Channel Partners"/>
    <x v="6"/>
    <x v="2"/>
    <x v="2"/>
    <n v="177.5"/>
    <n v="11999.4"/>
    <n v="19999"/>
    <n v="3549822.5"/>
    <n v="354982.25"/>
    <n v="3194840.25"/>
    <n v="1916904.15"/>
    <n v="1277936.1000000001"/>
    <d v="2020-11-01T00:00:00"/>
    <n v="11"/>
    <s v="Nov"/>
    <n v="2020"/>
  </r>
  <r>
    <s v="Enterprise"/>
    <x v="13"/>
    <x v="2"/>
    <x v="2"/>
    <n v="279.7"/>
    <n v="11999.4"/>
    <n v="19999"/>
    <n v="5593720.2999999998"/>
    <n v="559372.03"/>
    <n v="5034348.2699999996"/>
    <n v="3926791.6505999998"/>
    <n v="1107556.6193999997"/>
    <d v="2021-12-01T00:00:00"/>
    <n v="12"/>
    <s v="Dec"/>
    <n v="2021"/>
  </r>
  <r>
    <s v="Midmarket"/>
    <x v="7"/>
    <x v="3"/>
    <x v="2"/>
    <n v="24.5"/>
    <n v="19794"/>
    <n v="32990"/>
    <n v="808255"/>
    <n v="80825.5"/>
    <n v="727429.5"/>
    <n v="472829.17499999999"/>
    <n v="254600.32500000001"/>
    <d v="2021-05-01T00:00:00"/>
    <n v="5"/>
    <s v="May"/>
    <n v="2021"/>
  </r>
  <r>
    <s v="Small Business"/>
    <x v="4"/>
    <x v="3"/>
    <x v="2"/>
    <n v="379.35"/>
    <n v="19794"/>
    <n v="32990"/>
    <n v="12514756.5"/>
    <n v="1251475.6500000001"/>
    <n v="11263280.85"/>
    <n v="8109562.2119999994"/>
    <n v="3153718.6380000003"/>
    <d v="2021-07-01T00:00:00"/>
    <n v="7"/>
    <s v="Jul"/>
    <n v="2021"/>
  </r>
  <r>
    <s v="Shoping Mall"/>
    <x v="8"/>
    <x v="3"/>
    <x v="2"/>
    <n v="130.70000000000002"/>
    <n v="19794"/>
    <n v="32990"/>
    <n v="4311793.0000000009"/>
    <n v="431179.3000000001"/>
    <n v="3880613.7000000007"/>
    <n v="3026878.6860000007"/>
    <n v="853735.01399999997"/>
    <d v="2021-07-01T00:00:00"/>
    <n v="7"/>
    <s v="Jul"/>
    <n v="2021"/>
  </r>
  <r>
    <s v="Enterprise"/>
    <x v="9"/>
    <x v="3"/>
    <x v="2"/>
    <n v="56.7"/>
    <n v="19794"/>
    <n v="32990"/>
    <n v="1870533"/>
    <n v="187053.30000000002"/>
    <n v="1683479.7"/>
    <n v="1313114.166"/>
    <n v="370365.53399999999"/>
    <d v="2021-09-01T00:00:00"/>
    <n v="9"/>
    <s v="Sep"/>
    <n v="2021"/>
  </r>
  <r>
    <s v="Enterprise"/>
    <x v="10"/>
    <x v="3"/>
    <x v="2"/>
    <n v="211"/>
    <n v="19794"/>
    <n v="32990"/>
    <n v="6960890"/>
    <n v="696089"/>
    <n v="6264801"/>
    <n v="4886544.78"/>
    <n v="1378256.2199999997"/>
    <d v="2021-09-01T00:00:00"/>
    <n v="9"/>
    <s v="Sep"/>
    <n v="2021"/>
  </r>
  <r>
    <s v="Shoping Mall"/>
    <x v="2"/>
    <x v="3"/>
    <x v="2"/>
    <n v="126.9"/>
    <n v="19794"/>
    <n v="32990"/>
    <n v="4186431"/>
    <n v="418643.10000000003"/>
    <n v="3767787.9"/>
    <n v="2938874.5619999999"/>
    <n v="828913.33799999999"/>
    <d v="2021-10-01T00:00:00"/>
    <n v="10"/>
    <s v="Oct"/>
    <n v="2021"/>
  </r>
  <r>
    <s v="Channel Partners"/>
    <x v="11"/>
    <x v="4"/>
    <x v="2"/>
    <n v="195.60000000000002"/>
    <n v="13938"/>
    <n v="23230"/>
    <n v="4543788.0000000009"/>
    <n v="454378.8000000001"/>
    <n v="4089409.2000000007"/>
    <n v="2453645.5200000005"/>
    <n v="1635763.6800000002"/>
    <d v="2021-01-01T00:00:00"/>
    <n v="1"/>
    <s v="Jan"/>
    <n v="2021"/>
  </r>
  <r>
    <s v="Small Business"/>
    <x v="9"/>
    <x v="4"/>
    <x v="2"/>
    <n v="265.90000000000003"/>
    <n v="13938"/>
    <n v="23230"/>
    <n v="6176857.0000000009"/>
    <n v="617685.70000000007"/>
    <n v="5559171.3000000007"/>
    <n v="4002603.3360000006"/>
    <n v="1556567.9640000002"/>
    <d v="2021-02-01T00:00:00"/>
    <n v="2"/>
    <s v="Feb"/>
    <n v="2021"/>
  </r>
  <r>
    <s v="Shoping Mall"/>
    <x v="1"/>
    <x v="4"/>
    <x v="2"/>
    <n v="135.15"/>
    <n v="13938"/>
    <n v="23230"/>
    <n v="3139534.5"/>
    <n v="313953.45"/>
    <n v="2825581.05"/>
    <n v="2203953.219"/>
    <n v="621627.83099999977"/>
    <d v="2021-04-01T00:00:00"/>
    <n v="4"/>
    <s v="Apr"/>
    <n v="2021"/>
  </r>
  <r>
    <s v="Channel Partners"/>
    <x v="12"/>
    <x v="4"/>
    <x v="2"/>
    <n v="88"/>
    <n v="13938"/>
    <n v="23230"/>
    <n v="2044240"/>
    <n v="204424"/>
    <n v="1839816"/>
    <n v="1103889.5999999999"/>
    <n v="735926.40000000014"/>
    <d v="2021-05-01T00:00:00"/>
    <n v="5"/>
    <s v="May"/>
    <n v="2021"/>
  </r>
  <r>
    <s v="Small Business"/>
    <x v="0"/>
    <x v="4"/>
    <x v="2"/>
    <n v="186.70000000000002"/>
    <n v="13938"/>
    <n v="23230"/>
    <n v="4337041"/>
    <n v="433704.10000000003"/>
    <n v="3903336.9"/>
    <n v="2810402.568"/>
    <n v="1092934.3319999999"/>
    <d v="2021-09-01T00:00:00"/>
    <n v="9"/>
    <s v="Sep"/>
    <n v="2021"/>
  </r>
  <r>
    <s v="Channel Partners"/>
    <x v="1"/>
    <x v="4"/>
    <x v="2"/>
    <n v="223.4"/>
    <n v="13938"/>
    <n v="23230"/>
    <n v="5189582"/>
    <n v="518958.2"/>
    <n v="4670623.8"/>
    <n v="2802374.28"/>
    <n v="1868249.52"/>
    <d v="2020-09-01T00:00:00"/>
    <n v="9"/>
    <s v="Sep"/>
    <n v="2020"/>
  </r>
  <r>
    <s v="Midmarket"/>
    <x v="2"/>
    <x v="4"/>
    <x v="2"/>
    <n v="122.7"/>
    <n v="13938"/>
    <n v="23230"/>
    <n v="2850321"/>
    <n v="285032.10000000003"/>
    <n v="2565288.9"/>
    <n v="1667437.7849999999"/>
    <n v="897851.11499999999"/>
    <d v="2021-10-01T00:00:00"/>
    <n v="10"/>
    <s v="Oct"/>
    <n v="2021"/>
  </r>
  <r>
    <s v="Enterprise"/>
    <x v="3"/>
    <x v="4"/>
    <x v="2"/>
    <n v="87.7"/>
    <n v="13938"/>
    <n v="23230"/>
    <n v="2037271"/>
    <n v="203727.1"/>
    <n v="1833543.9"/>
    <n v="1430164.2420000001"/>
    <n v="403379.65799999982"/>
    <d v="2021-11-01T00:00:00"/>
    <n v="11"/>
    <s v="Nov"/>
    <n v="2021"/>
  </r>
  <r>
    <s v="Shoping Mall"/>
    <x v="11"/>
    <x v="5"/>
    <x v="2"/>
    <n v="207.10000000000002"/>
    <n v="11999.4"/>
    <n v="19999"/>
    <n v="4141792.9000000004"/>
    <n v="414179.29000000004"/>
    <n v="3727613.6100000003"/>
    <n v="2907538.6158000003"/>
    <n v="820074.99420000007"/>
    <d v="2021-09-01T00:00:00"/>
    <n v="9"/>
    <s v="Sep"/>
    <n v="2021"/>
  </r>
  <r>
    <s v="Shoping Mall"/>
    <x v="5"/>
    <x v="5"/>
    <x v="2"/>
    <n v="126.9"/>
    <n v="11999.4"/>
    <n v="19999"/>
    <n v="2537873.1"/>
    <n v="253787.31000000003"/>
    <n v="2284085.79"/>
    <n v="1781586.9162000001"/>
    <n v="502498.87379999994"/>
    <d v="2021-10-01T00:00:00"/>
    <n v="10"/>
    <s v="Oct"/>
    <n v="2021"/>
  </r>
  <r>
    <s v="Midmarket"/>
    <x v="6"/>
    <x v="5"/>
    <x v="2"/>
    <n v="97"/>
    <n v="11999.4"/>
    <n v="19999"/>
    <n v="1939903"/>
    <n v="193990.30000000002"/>
    <n v="1745912.7"/>
    <n v="1134843.2550000001"/>
    <n v="611069.44499999983"/>
    <d v="2020-11-01T00:00:00"/>
    <n v="11"/>
    <s v="Nov"/>
    <n v="2020"/>
  </r>
  <r>
    <s v="Shoping Mall"/>
    <x v="13"/>
    <x v="5"/>
    <x v="2"/>
    <n v="169.4"/>
    <n v="11999.4"/>
    <n v="19999"/>
    <n v="3387830.6"/>
    <n v="338783.06000000006"/>
    <n v="3049047.54"/>
    <n v="2378257.0811999999"/>
    <n v="670790.45880000014"/>
    <d v="2021-11-01T00:00:00"/>
    <n v="11"/>
    <s v="Nov"/>
    <n v="2021"/>
  </r>
  <r>
    <s v="Shoping Mall"/>
    <x v="7"/>
    <x v="0"/>
    <x v="2"/>
    <n v="66.3"/>
    <n v="5579.4"/>
    <n v="9299"/>
    <n v="616523.69999999995"/>
    <n v="61652.369999999995"/>
    <n v="554871.32999999996"/>
    <n v="432799.63740000001"/>
    <n v="122071.69259999995"/>
    <d v="2021-05-01T00:00:00"/>
    <n v="5"/>
    <s v="May"/>
    <n v="2021"/>
  </r>
  <r>
    <s v="Shoping Mall"/>
    <x v="4"/>
    <x v="0"/>
    <x v="2"/>
    <n v="81.900000000000006"/>
    <n v="5579.4"/>
    <n v="9299"/>
    <n v="761588.10000000009"/>
    <n v="76158.810000000012"/>
    <n v="685429.29"/>
    <n v="534634.84620000003"/>
    <n v="150794.44380000001"/>
    <d v="2021-07-01T00:00:00"/>
    <n v="7"/>
    <s v="Jul"/>
    <n v="2021"/>
  </r>
  <r>
    <s v="Channel Partners"/>
    <x v="8"/>
    <x v="0"/>
    <x v="2"/>
    <n v="158"/>
    <n v="5579.4"/>
    <n v="9299"/>
    <n v="1469242"/>
    <n v="146924.20000000001"/>
    <n v="1322317.8"/>
    <n v="793390.68"/>
    <n v="528927.12"/>
    <d v="2021-09-01T00:00:00"/>
    <n v="9"/>
    <s v="Sep"/>
    <n v="2021"/>
  </r>
  <r>
    <s v="Shoping Mall"/>
    <x v="14"/>
    <x v="0"/>
    <x v="2"/>
    <n v="52.1"/>
    <n v="5579.4"/>
    <n v="9299"/>
    <n v="484477.9"/>
    <n v="48447.790000000008"/>
    <n v="436030.11"/>
    <n v="340103.48580000002"/>
    <n v="95926.624199999962"/>
    <d v="2021-12-01T00:00:00"/>
    <n v="12"/>
    <s v="Dec"/>
    <n v="2021"/>
  </r>
  <r>
    <s v="Shoping Mall"/>
    <x v="10"/>
    <x v="2"/>
    <x v="2"/>
    <n v="97.300000000000011"/>
    <n v="11999.4"/>
    <n v="19999"/>
    <n v="1945902.7000000002"/>
    <n v="194590.27000000002"/>
    <n v="1751312.4300000002"/>
    <n v="1366023.6954000001"/>
    <n v="385288.73460000008"/>
    <d v="2021-03-01T00:00:00"/>
    <n v="3"/>
    <s v="Mar"/>
    <n v="2021"/>
  </r>
  <r>
    <s v="Shoping Mall"/>
    <x v="2"/>
    <x v="2"/>
    <x v="2"/>
    <n v="103.80000000000001"/>
    <n v="11999.4"/>
    <n v="19999"/>
    <n v="2075896.2000000002"/>
    <n v="207589.62000000002"/>
    <n v="1868306.58"/>
    <n v="1457279.1324"/>
    <n v="411027.44760000007"/>
    <d v="2021-06-01T00:00:00"/>
    <n v="6"/>
    <s v="Jun"/>
    <n v="2021"/>
  </r>
  <r>
    <s v="Shoping Mall"/>
    <x v="11"/>
    <x v="2"/>
    <x v="2"/>
    <n v="36"/>
    <n v="11999.4"/>
    <n v="19999"/>
    <n v="719964"/>
    <n v="71996.400000000009"/>
    <n v="647967.6"/>
    <n v="505414.728"/>
    <n v="142552.87199999997"/>
    <d v="2021-10-01T00:00:00"/>
    <n v="10"/>
    <s v="Oct"/>
    <n v="2021"/>
  </r>
  <r>
    <s v="Channel Partners"/>
    <x v="9"/>
    <x v="3"/>
    <x v="2"/>
    <n v="196.70000000000002"/>
    <n v="19794"/>
    <n v="32990"/>
    <n v="6489133.0000000009"/>
    <n v="648913.30000000016"/>
    <n v="5840219.7000000011"/>
    <n v="3504131.8200000008"/>
    <n v="2336087.8800000004"/>
    <d v="2021-03-01T00:00:00"/>
    <n v="3"/>
    <s v="Mar"/>
    <n v="2021"/>
  </r>
  <r>
    <s v="Midmarket"/>
    <x v="1"/>
    <x v="3"/>
    <x v="2"/>
    <n v="262.8"/>
    <n v="19794"/>
    <n v="32990"/>
    <n v="8669772"/>
    <n v="866977.20000000007"/>
    <n v="7802794.7999999998"/>
    <n v="5071816.62"/>
    <n v="2730978.1799999997"/>
    <d v="2021-04-01T00:00:00"/>
    <n v="4"/>
    <s v="Apr"/>
    <n v="2021"/>
  </r>
  <r>
    <s v="Shoping Mall"/>
    <x v="12"/>
    <x v="4"/>
    <x v="2"/>
    <n v="36"/>
    <n v="13938"/>
    <n v="23230"/>
    <n v="836280"/>
    <n v="83628"/>
    <n v="752652"/>
    <n v="587068.56000000006"/>
    <n v="165583.43999999994"/>
    <d v="2021-10-01T00:00:00"/>
    <n v="10"/>
    <s v="Oct"/>
    <n v="2021"/>
  </r>
  <r>
    <s v="Shoping Mall"/>
    <x v="0"/>
    <x v="4"/>
    <x v="2"/>
    <n v="268.2"/>
    <n v="13938"/>
    <n v="23230"/>
    <n v="6230286"/>
    <n v="623028.6"/>
    <n v="5607257.4000000004"/>
    <n v="4373660.7720000008"/>
    <n v="1233596.6279999996"/>
    <d v="2020-11-01T00:00:00"/>
    <n v="11"/>
    <s v="Nov"/>
    <n v="2020"/>
  </r>
  <r>
    <s v="Shoping Mall"/>
    <x v="1"/>
    <x v="4"/>
    <x v="2"/>
    <n v="52.1"/>
    <n v="13938"/>
    <n v="23230"/>
    <n v="1210283"/>
    <n v="121028.3"/>
    <n v="1089254.7"/>
    <n v="849618.66599999997"/>
    <n v="239636.03399999999"/>
    <d v="2021-12-01T00:00:00"/>
    <n v="12"/>
    <s v="Dec"/>
    <n v="2021"/>
  </r>
  <r>
    <s v="Shoping Mall"/>
    <x v="2"/>
    <x v="5"/>
    <x v="2"/>
    <n v="103.80000000000001"/>
    <n v="11999.4"/>
    <n v="19999"/>
    <n v="2075896.2000000002"/>
    <n v="207589.62000000002"/>
    <n v="1868306.58"/>
    <n v="1457279.1324"/>
    <n v="411027.44760000007"/>
    <d v="2021-06-01T00:00:00"/>
    <n v="6"/>
    <s v="Jun"/>
    <n v="2021"/>
  </r>
  <r>
    <s v="Midmarket"/>
    <x v="3"/>
    <x v="5"/>
    <x v="2"/>
    <n v="163.05000000000001"/>
    <n v="11999.4"/>
    <n v="19999"/>
    <n v="3260836.95"/>
    <n v="326083.69500000007"/>
    <n v="2934753.2549999999"/>
    <n v="1907589.6157499999"/>
    <n v="1027163.63925"/>
    <d v="2021-07-01T00:00:00"/>
    <n v="7"/>
    <s v="Jul"/>
    <n v="2021"/>
  </r>
  <r>
    <s v="Channel Partners"/>
    <x v="11"/>
    <x v="5"/>
    <x v="2"/>
    <n v="30.6"/>
    <n v="11999.4"/>
    <n v="19999"/>
    <n v="611969.4"/>
    <n v="61196.94"/>
    <n v="550772.46"/>
    <n v="330463.47599999997"/>
    <n v="220308.984"/>
    <d v="2020-12-01T00:00:00"/>
    <n v="12"/>
    <s v="Dec"/>
    <n v="2020"/>
  </r>
  <r>
    <s v="Channel Partners"/>
    <x v="5"/>
    <x v="0"/>
    <x v="3"/>
    <n v="38.6"/>
    <n v="5579.4"/>
    <n v="9299"/>
    <n v="358941.4"/>
    <n v="53841.21"/>
    <n v="305100.19"/>
    <n v="183060.114"/>
    <n v="122040.076"/>
    <d v="2020-10-01T00:00:00"/>
    <n v="10"/>
    <s v="Oct"/>
    <n v="2020"/>
  </r>
  <r>
    <s v="Shoping Mall"/>
    <x v="6"/>
    <x v="1"/>
    <x v="3"/>
    <n v="232.8"/>
    <n v="8999.4"/>
    <n v="14999"/>
    <n v="3491767.2"/>
    <n v="523765.08"/>
    <n v="2968002.12"/>
    <n v="2315041.6536000003"/>
    <n v="652960.4663999998"/>
    <d v="2021-09-01T00:00:00"/>
    <n v="9"/>
    <s v="Sep"/>
    <n v="2021"/>
  </r>
  <r>
    <s v="Channel Partners"/>
    <x v="13"/>
    <x v="2"/>
    <x v="3"/>
    <n v="38.6"/>
    <n v="11999.4"/>
    <n v="19999"/>
    <n v="771961.4"/>
    <n v="115794.21"/>
    <n v="656167.19000000006"/>
    <n v="393700.31400000001"/>
    <n v="262466.87600000005"/>
    <d v="2020-10-01T00:00:00"/>
    <n v="10"/>
    <s v="Oct"/>
    <n v="2020"/>
  </r>
  <r>
    <s v="Enterprise"/>
    <x v="7"/>
    <x v="0"/>
    <x v="3"/>
    <n v="344.55"/>
    <n v="5579.4"/>
    <n v="9299"/>
    <n v="3203970.45"/>
    <n v="480595.5675"/>
    <n v="2723374.8825000003"/>
    <n v="2124232.4083500002"/>
    <n v="599142.47415000014"/>
    <d v="2021-04-01T00:00:00"/>
    <n v="4"/>
    <s v="Apr"/>
    <n v="2021"/>
  </r>
  <r>
    <s v="Enterprise"/>
    <x v="4"/>
    <x v="0"/>
    <x v="3"/>
    <n v="148.20000000000002"/>
    <n v="5579.4"/>
    <n v="9299"/>
    <n v="1378111.8"/>
    <n v="206716.77"/>
    <n v="1171395.03"/>
    <n v="913688.12340000004"/>
    <n v="257706.90659999999"/>
    <d v="2020-12-01T00:00:00"/>
    <n v="12"/>
    <s v="Dec"/>
    <n v="2020"/>
  </r>
  <r>
    <s v="Shoping Mall"/>
    <x v="8"/>
    <x v="1"/>
    <x v="3"/>
    <n v="231.3"/>
    <n v="8999.4"/>
    <n v="14999"/>
    <n v="3469268.7"/>
    <n v="520390.30499999999"/>
    <n v="2948878.395"/>
    <n v="2300125.1480999999"/>
    <n v="648753.24690000014"/>
    <d v="2021-05-01T00:00:00"/>
    <n v="5"/>
    <s v="May"/>
    <n v="2021"/>
  </r>
  <r>
    <s v="Enterprise"/>
    <x v="14"/>
    <x v="1"/>
    <x v="3"/>
    <n v="180.4"/>
    <n v="8999.4"/>
    <n v="14999"/>
    <n v="2705819.6"/>
    <n v="405872.94"/>
    <n v="2299946.66"/>
    <n v="1793958.3948000001"/>
    <n v="505988.26520000002"/>
    <d v="2020-11-01T00:00:00"/>
    <n v="11"/>
    <s v="Nov"/>
    <n v="2020"/>
  </r>
  <r>
    <s v="Midmarket"/>
    <x v="10"/>
    <x v="1"/>
    <x v="3"/>
    <n v="207.20000000000002"/>
    <n v="8999.4"/>
    <n v="14999"/>
    <n v="3107792.8000000003"/>
    <n v="466168.92000000004"/>
    <n v="2641623.8800000004"/>
    <n v="1717055.5220000003"/>
    <n v="924568.35800000001"/>
    <d v="2021-12-01T00:00:00"/>
    <n v="12"/>
    <s v="Dec"/>
    <n v="2021"/>
  </r>
  <r>
    <s v="Shoping Mall"/>
    <x v="2"/>
    <x v="2"/>
    <x v="3"/>
    <n v="195.4"/>
    <n v="11999.4"/>
    <n v="19999"/>
    <n v="3907804.6"/>
    <n v="586170.68999999994"/>
    <n v="3321633.91"/>
    <n v="2590874.4498000001"/>
    <n v="730759.46020000009"/>
    <d v="2021-03-01T00:00:00"/>
    <n v="3"/>
    <s v="Mar"/>
    <n v="2021"/>
  </r>
  <r>
    <s v="Small Business"/>
    <x v="11"/>
    <x v="2"/>
    <x v="3"/>
    <n v="59.1"/>
    <n v="11999.4"/>
    <n v="19999"/>
    <n v="1181940.9000000001"/>
    <n v="177291.13500000001"/>
    <n v="1004649.7650000001"/>
    <n v="723347.83080000011"/>
    <n v="281301.93420000002"/>
    <d v="2021-05-01T00:00:00"/>
    <n v="5"/>
    <s v="May"/>
    <n v="2021"/>
  </r>
  <r>
    <s v="Midmarket"/>
    <x v="9"/>
    <x v="2"/>
    <x v="3"/>
    <n v="216.70000000000002"/>
    <n v="11999.4"/>
    <n v="19999"/>
    <n v="4333783.3000000007"/>
    <n v="650067.49500000011"/>
    <n v="3683715.8050000006"/>
    <n v="2394415.2732500006"/>
    <n v="1289300.5317500001"/>
    <d v="2020-10-01T00:00:00"/>
    <n v="10"/>
    <s v="Oct"/>
    <n v="2020"/>
  </r>
  <r>
    <s v="Shoping Mall"/>
    <x v="1"/>
    <x v="2"/>
    <x v="3"/>
    <n v="24.1"/>
    <n v="11999.4"/>
    <n v="19999"/>
    <n v="481975.9"/>
    <n v="72296.384999999995"/>
    <n v="409679.51500000001"/>
    <n v="319550.02170000004"/>
    <n v="90129.493299999973"/>
    <d v="2021-10-01T00:00:00"/>
    <n v="10"/>
    <s v="Oct"/>
    <n v="2021"/>
  </r>
  <r>
    <s v="Midmarket"/>
    <x v="12"/>
    <x v="3"/>
    <x v="3"/>
    <n v="68.100000000000009"/>
    <n v="19794"/>
    <n v="32990"/>
    <n v="2246619.0000000005"/>
    <n v="336992.85000000003"/>
    <n v="1909626.1500000004"/>
    <n v="1241256.9975000003"/>
    <n v="668369.15250000008"/>
    <d v="2021-01-01T00:00:00"/>
    <n v="1"/>
    <s v="Jan"/>
    <n v="2021"/>
  </r>
  <r>
    <s v="Midmarket"/>
    <x v="0"/>
    <x v="3"/>
    <x v="3"/>
    <n v="51"/>
    <n v="19794"/>
    <n v="32990"/>
    <n v="1682490"/>
    <n v="252373.5"/>
    <n v="1430116.5"/>
    <n v="929575.72499999998"/>
    <n v="500540.77500000002"/>
    <d v="2021-04-01T00:00:00"/>
    <n v="4"/>
    <s v="Apr"/>
    <n v="2021"/>
  </r>
  <r>
    <s v="Midmarket"/>
    <x v="1"/>
    <x v="3"/>
    <x v="3"/>
    <n v="79"/>
    <n v="19794"/>
    <n v="32990"/>
    <n v="2606210"/>
    <n v="390931.5"/>
    <n v="2215278.5"/>
    <n v="1439931.0250000001"/>
    <n v="775347.47499999986"/>
    <d v="2021-05-01T00:00:00"/>
    <n v="5"/>
    <s v="May"/>
    <n v="2021"/>
  </r>
  <r>
    <s v="Shoping Mall"/>
    <x v="2"/>
    <x v="3"/>
    <x v="3"/>
    <n v="63.900000000000006"/>
    <n v="19794"/>
    <n v="32990"/>
    <n v="2108061"/>
    <n v="316209.14999999997"/>
    <n v="1791851.85"/>
    <n v="1397644.4430000002"/>
    <n v="394207.40699999989"/>
    <d v="2021-07-01T00:00:00"/>
    <n v="7"/>
    <s v="Jul"/>
    <n v="2021"/>
  </r>
  <r>
    <s v="Enterprise"/>
    <x v="3"/>
    <x v="3"/>
    <x v="3"/>
    <n v="159.60000000000002"/>
    <n v="19794"/>
    <n v="32990"/>
    <n v="5265204.0000000009"/>
    <n v="789780.60000000009"/>
    <n v="4475423.4000000004"/>
    <n v="3490830.2520000003"/>
    <n v="984593.14800000004"/>
    <d v="2021-09-01T00:00:00"/>
    <n v="9"/>
    <s v="Sep"/>
    <n v="2021"/>
  </r>
  <r>
    <s v="Small Business"/>
    <x v="11"/>
    <x v="3"/>
    <x v="3"/>
    <n v="229.4"/>
    <n v="19794"/>
    <n v="32990"/>
    <n v="7567906"/>
    <n v="1135185.8999999999"/>
    <n v="6432720.0999999996"/>
    <n v="4631558.4719999991"/>
    <n v="1801161.6280000005"/>
    <d v="2020-10-01T00:00:00"/>
    <n v="10"/>
    <s v="Oct"/>
    <n v="2020"/>
  </r>
  <r>
    <s v="Shoping Mall"/>
    <x v="5"/>
    <x v="3"/>
    <x v="3"/>
    <n v="24.1"/>
    <n v="19794"/>
    <n v="32990"/>
    <n v="795059"/>
    <n v="119258.84999999999"/>
    <n v="675800.15"/>
    <n v="527124.11700000009"/>
    <n v="148676.03299999994"/>
    <d v="2021-10-01T00:00:00"/>
    <n v="10"/>
    <s v="Oct"/>
    <n v="2021"/>
  </r>
  <r>
    <s v="Shoping Mall"/>
    <x v="6"/>
    <x v="3"/>
    <x v="3"/>
    <n v="266.5"/>
    <n v="19794"/>
    <n v="32990"/>
    <n v="8791835"/>
    <n v="1318775.25"/>
    <n v="7473059.75"/>
    <n v="5828986.6050000004"/>
    <n v="1644073.1449999996"/>
    <d v="2021-11-01T00:00:00"/>
    <n v="11"/>
    <s v="Nov"/>
    <n v="2021"/>
  </r>
  <r>
    <s v="Enterprise"/>
    <x v="13"/>
    <x v="3"/>
    <x v="3"/>
    <n v="191.60000000000002"/>
    <n v="19794"/>
    <n v="32990"/>
    <n v="6320884.0000000009"/>
    <n v="948132.60000000009"/>
    <n v="5372751.4000000004"/>
    <n v="4190746.0920000006"/>
    <n v="1182005.3079999997"/>
    <d v="2020-12-01T00:00:00"/>
    <n v="12"/>
    <s v="Dec"/>
    <n v="2020"/>
  </r>
  <r>
    <s v="Small Business"/>
    <x v="7"/>
    <x v="3"/>
    <x v="3"/>
    <n v="85.300000000000011"/>
    <n v="19794"/>
    <n v="32990"/>
    <n v="2814047.0000000005"/>
    <n v="422107.05000000005"/>
    <n v="2391939.9500000002"/>
    <n v="1722196.764"/>
    <n v="669743.18600000022"/>
    <d v="2021-12-01T00:00:00"/>
    <n v="12"/>
    <s v="Dec"/>
    <n v="2021"/>
  </r>
  <r>
    <s v="Enterprise"/>
    <x v="4"/>
    <x v="4"/>
    <x v="3"/>
    <n v="34.1"/>
    <n v="13938"/>
    <n v="23230"/>
    <n v="792143"/>
    <n v="118821.45"/>
    <n v="673321.55"/>
    <n v="525190.80900000001"/>
    <n v="148130.74100000004"/>
    <d v="2021-05-01T00:00:00"/>
    <n v="5"/>
    <s v="May"/>
    <n v="2021"/>
  </r>
  <r>
    <s v="Midmarket"/>
    <x v="8"/>
    <x v="4"/>
    <x v="3"/>
    <n v="64.100000000000009"/>
    <n v="13938"/>
    <n v="23230"/>
    <n v="1489043.0000000002"/>
    <n v="223356.45000000004"/>
    <n v="1265686.5500000003"/>
    <n v="822696.25750000018"/>
    <n v="442990.2925000001"/>
    <d v="2021-07-01T00:00:00"/>
    <n v="7"/>
    <s v="Jul"/>
    <n v="2021"/>
  </r>
  <r>
    <s v="Shoping Mall"/>
    <x v="14"/>
    <x v="4"/>
    <x v="3"/>
    <n v="280.7"/>
    <n v="13938"/>
    <n v="23230"/>
    <n v="6520661"/>
    <n v="978099.14999999991"/>
    <n v="5542561.8499999996"/>
    <n v="4323198.2429999998"/>
    <n v="1219363.6069999998"/>
    <d v="2021-08-01T00:00:00"/>
    <n v="8"/>
    <s v="Aug"/>
    <n v="2021"/>
  </r>
  <r>
    <s v="Small Business"/>
    <x v="10"/>
    <x v="4"/>
    <x v="3"/>
    <n v="43.2"/>
    <n v="13938"/>
    <n v="23230"/>
    <n v="1003536.0000000001"/>
    <n v="150530.40000000002"/>
    <n v="853005.60000000009"/>
    <n v="614164.03200000001"/>
    <n v="238841.56800000009"/>
    <d v="2021-09-01T00:00:00"/>
    <n v="9"/>
    <s v="Sep"/>
    <n v="2021"/>
  </r>
  <r>
    <s v="Small Business"/>
    <x v="2"/>
    <x v="4"/>
    <x v="3"/>
    <n v="229.4"/>
    <n v="13938"/>
    <n v="23230"/>
    <n v="5328962"/>
    <n v="799344.29999999993"/>
    <n v="4529617.7"/>
    <n v="3261324.7439999999"/>
    <n v="1268292.9560000002"/>
    <d v="2020-10-01T00:00:00"/>
    <n v="10"/>
    <s v="Oct"/>
    <n v="2020"/>
  </r>
  <r>
    <s v="Midmarket"/>
    <x v="11"/>
    <x v="4"/>
    <x v="3"/>
    <n v="216.70000000000002"/>
    <n v="13938"/>
    <n v="23230"/>
    <n v="5033941"/>
    <n v="755091.15"/>
    <n v="4278849.8499999996"/>
    <n v="2781252.4024999999"/>
    <n v="1497597.4474999998"/>
    <d v="2020-10-01T00:00:00"/>
    <n v="10"/>
    <s v="Oct"/>
    <n v="2020"/>
  </r>
  <r>
    <s v="Enterprise"/>
    <x v="9"/>
    <x v="4"/>
    <x v="3"/>
    <n v="252.9"/>
    <n v="13938"/>
    <n v="23230"/>
    <n v="5874867"/>
    <n v="881230.04999999993"/>
    <n v="4993636.95"/>
    <n v="3895036.8210000005"/>
    <n v="1098600.1289999997"/>
    <d v="2021-11-01T00:00:00"/>
    <n v="11"/>
    <s v="Nov"/>
    <n v="2021"/>
  </r>
  <r>
    <s v="Shoping Mall"/>
    <x v="1"/>
    <x v="4"/>
    <x v="3"/>
    <n v="187"/>
    <n v="13938"/>
    <n v="23230"/>
    <n v="4344010"/>
    <n v="651601.5"/>
    <n v="3692408.5"/>
    <n v="2880078.63"/>
    <n v="812329.87000000011"/>
    <d v="2020-12-01T00:00:00"/>
    <n v="12"/>
    <s v="Dec"/>
    <n v="2020"/>
  </r>
  <r>
    <s v="Enterprise"/>
    <x v="12"/>
    <x v="5"/>
    <x v="3"/>
    <n v="57.900000000000006"/>
    <n v="11999.4"/>
    <n v="19999"/>
    <n v="1157942.1000000001"/>
    <n v="173691.315"/>
    <n v="984250.78500000015"/>
    <n v="767715.61230000015"/>
    <n v="216535.1727"/>
    <d v="2021-01-01T00:00:00"/>
    <n v="1"/>
    <s v="Jan"/>
    <n v="2021"/>
  </r>
  <r>
    <s v="Shoping Mall"/>
    <x v="0"/>
    <x v="5"/>
    <x v="3"/>
    <n v="224"/>
    <n v="11999.4"/>
    <n v="19999"/>
    <n v="4479776"/>
    <n v="671966.4"/>
    <n v="3807809.6"/>
    <n v="2970091.4880000004"/>
    <n v="837718.11199999973"/>
    <d v="2021-02-01T00:00:00"/>
    <n v="2"/>
    <s v="Feb"/>
    <n v="2021"/>
  </r>
  <r>
    <s v="Small Business"/>
    <x v="1"/>
    <x v="5"/>
    <x v="3"/>
    <n v="299.3"/>
    <n v="11999.4"/>
    <n v="19999"/>
    <n v="5985700.7000000002"/>
    <n v="897855.10499999998"/>
    <n v="5087845.5950000007"/>
    <n v="3663248.8284000005"/>
    <n v="1424596.7666000002"/>
    <d v="2021-03-01T00:00:00"/>
    <n v="3"/>
    <s v="Mar"/>
    <n v="2021"/>
  </r>
  <r>
    <s v="Channel Partners"/>
    <x v="2"/>
    <x v="5"/>
    <x v="3"/>
    <n v="352.05"/>
    <n v="11999.4"/>
    <n v="19999"/>
    <n v="7040647.9500000002"/>
    <n v="1056097.1924999999"/>
    <n v="5984550.7575000003"/>
    <n v="3590730.4545"/>
    <n v="2393820.3030000003"/>
    <d v="2021-04-01T00:00:00"/>
    <n v="4"/>
    <s v="Apr"/>
    <n v="2021"/>
  </r>
  <r>
    <s v="Shoping Mall"/>
    <x v="3"/>
    <x v="5"/>
    <x v="3"/>
    <n v="203.9"/>
    <n v="11999.4"/>
    <n v="19999"/>
    <n v="4077796.1"/>
    <n v="611669.41500000004"/>
    <n v="3466126.6850000001"/>
    <n v="2703578.8143000002"/>
    <n v="762547.87069999985"/>
    <d v="2021-05-01T00:00:00"/>
    <n v="5"/>
    <s v="May"/>
    <n v="2021"/>
  </r>
  <r>
    <s v="Channel Partners"/>
    <x v="15"/>
    <x v="5"/>
    <x v="3"/>
    <n v="257.40000000000003"/>
    <n v="11999.4"/>
    <n v="19999"/>
    <n v="5147742.6000000006"/>
    <n v="772161.39"/>
    <n v="4375581.2100000009"/>
    <n v="2625348.7260000003"/>
    <n v="1750232.4840000006"/>
    <d v="2021-08-01T00:00:00"/>
    <n v="8"/>
    <s v="Aug"/>
    <n v="2021"/>
  </r>
  <r>
    <s v="Shoping Mall"/>
    <x v="5"/>
    <x v="5"/>
    <x v="3"/>
    <n v="70.7"/>
    <n v="11999.4"/>
    <n v="19999"/>
    <n v="1413929.3"/>
    <n v="212089.39499999999"/>
    <n v="1201839.905"/>
    <n v="937435.1259000001"/>
    <n v="264404.77909999993"/>
    <d v="2021-09-01T00:00:00"/>
    <n v="9"/>
    <s v="Sep"/>
    <n v="2021"/>
  </r>
  <r>
    <s v="Midmarket"/>
    <x v="6"/>
    <x v="5"/>
    <x v="3"/>
    <n v="207.20000000000002"/>
    <n v="11999.4"/>
    <n v="19999"/>
    <n v="4143792.8000000003"/>
    <n v="621568.92000000004"/>
    <n v="3522223.8800000004"/>
    <n v="2289445.5220000003"/>
    <n v="1232778.358"/>
    <d v="2021-12-01T00:00:00"/>
    <n v="12"/>
    <s v="Dec"/>
    <n v="2021"/>
  </r>
  <r>
    <s v="Small Business"/>
    <x v="13"/>
    <x v="5"/>
    <x v="3"/>
    <n v="85.300000000000011"/>
    <n v="11999.4"/>
    <n v="19999"/>
    <n v="1705914.7000000002"/>
    <n v="255887.20500000002"/>
    <n v="1450027.4950000001"/>
    <n v="1044019.7964"/>
    <n v="406007.69860000012"/>
    <d v="2021-12-01T00:00:00"/>
    <n v="12"/>
    <s v="Dec"/>
    <n v="2021"/>
  </r>
  <r>
    <s v="Channel Partners"/>
    <x v="7"/>
    <x v="0"/>
    <x v="3"/>
    <n v="119.80000000000001"/>
    <n v="5579.4"/>
    <n v="9299"/>
    <n v="1114020.2000000002"/>
    <n v="167103.03000000003"/>
    <n v="946917.17000000016"/>
    <n v="568150.30200000003"/>
    <n v="378766.86800000013"/>
    <d v="2020-10-01T00:00:00"/>
    <n v="10"/>
    <s v="Oct"/>
    <n v="2020"/>
  </r>
  <r>
    <s v="Shoping Mall"/>
    <x v="4"/>
    <x v="2"/>
    <x v="3"/>
    <n v="253.20000000000002"/>
    <n v="11999.4"/>
    <n v="19999"/>
    <n v="5063746.8000000007"/>
    <n v="759562.02000000014"/>
    <n v="4304184.78"/>
    <n v="3357264.1284000003"/>
    <n v="946920.65159999998"/>
    <d v="2021-04-01T00:00:00"/>
    <n v="4"/>
    <s v="Apr"/>
    <n v="2021"/>
  </r>
  <r>
    <s v="Channel Partners"/>
    <x v="8"/>
    <x v="2"/>
    <x v="3"/>
    <n v="119.80000000000001"/>
    <n v="11999.4"/>
    <n v="19999"/>
    <n v="2395880.2000000002"/>
    <n v="359382.03"/>
    <n v="2036498.1700000002"/>
    <n v="1221898.902"/>
    <n v="814599.26800000016"/>
    <d v="2020-10-01T00:00:00"/>
    <n v="10"/>
    <s v="Oct"/>
    <n v="2020"/>
  </r>
  <r>
    <s v="Midmarket"/>
    <x v="14"/>
    <x v="3"/>
    <x v="3"/>
    <n v="38.400000000000006"/>
    <n v="19794"/>
    <n v="32990"/>
    <n v="1266816.0000000002"/>
    <n v="190022.40000000002"/>
    <n v="1076793.6000000001"/>
    <n v="699915.84000000008"/>
    <n v="376877.76"/>
    <d v="2021-01-01T00:00:00"/>
    <n v="1"/>
    <s v="Jan"/>
    <n v="2021"/>
  </r>
  <r>
    <s v="Channel Partners"/>
    <x v="10"/>
    <x v="3"/>
    <x v="3"/>
    <n v="47.2"/>
    <n v="19794"/>
    <n v="32990"/>
    <n v="1557128"/>
    <n v="233569.19999999998"/>
    <n v="1323558.8"/>
    <n v="794135.28"/>
    <n v="529423.52"/>
    <d v="2021-10-01T00:00:00"/>
    <n v="10"/>
    <s v="Oct"/>
    <n v="2021"/>
  </r>
  <r>
    <s v="Shoping Mall"/>
    <x v="2"/>
    <x v="4"/>
    <x v="3"/>
    <n v="157.9"/>
    <n v="13938"/>
    <n v="23230"/>
    <n v="3668017"/>
    <n v="550202.54999999993"/>
    <n v="3117814.45"/>
    <n v="2431895.2710000002"/>
    <n v="685919.179"/>
    <d v="2021-03-01T00:00:00"/>
    <n v="3"/>
    <s v="Mar"/>
    <n v="2021"/>
  </r>
  <r>
    <s v="Channel Partners"/>
    <x v="11"/>
    <x v="4"/>
    <x v="3"/>
    <n v="100.5"/>
    <n v="13938"/>
    <n v="23230"/>
    <n v="2334615"/>
    <n v="350192.25"/>
    <n v="1984422.75"/>
    <n v="1190653.6499999999"/>
    <n v="793769.10000000009"/>
    <d v="2020-09-01T00:00:00"/>
    <n v="9"/>
    <s v="Sep"/>
    <n v="2020"/>
  </r>
  <r>
    <s v="Midmarket"/>
    <x v="9"/>
    <x v="5"/>
    <x v="3"/>
    <n v="319.95000000000005"/>
    <n v="11999.4"/>
    <n v="19999"/>
    <n v="6398680.0500000007"/>
    <n v="959802.00750000007"/>
    <n v="5438878.0425000004"/>
    <n v="3535270.7276250003"/>
    <n v="1903607.3148750002"/>
    <d v="2021-07-01T00:00:00"/>
    <n v="7"/>
    <s v="Jul"/>
    <n v="2021"/>
  </r>
  <r>
    <s v="Channel Partners"/>
    <x v="1"/>
    <x v="5"/>
    <x v="3"/>
    <n v="47.2"/>
    <n v="11999.4"/>
    <n v="19999"/>
    <n v="943952.8"/>
    <n v="141592.92000000001"/>
    <n v="802359.88"/>
    <n v="481415.92799999996"/>
    <n v="320943.95200000005"/>
    <d v="2021-10-01T00:00:00"/>
    <n v="10"/>
    <s v="Oct"/>
    <n v="2021"/>
  </r>
  <r>
    <s v="Channel Partners"/>
    <x v="12"/>
    <x v="0"/>
    <x v="3"/>
    <n v="193.70000000000002"/>
    <n v="5579.4"/>
    <n v="9299"/>
    <n v="1801216.3"/>
    <n v="270182.44500000001"/>
    <n v="1531033.855"/>
    <n v="918620.31299999997"/>
    <n v="612413.54200000002"/>
    <d v="2021-02-01T00:00:00"/>
    <n v="2"/>
    <s v="Feb"/>
    <n v="2021"/>
  </r>
  <r>
    <s v="Shoping Mall"/>
    <x v="0"/>
    <x v="0"/>
    <x v="3"/>
    <n v="79.2"/>
    <n v="5579.4"/>
    <n v="9299"/>
    <n v="736480.8"/>
    <n v="110472.12000000001"/>
    <n v="626008.68000000005"/>
    <n v="488286.77040000004"/>
    <n v="137721.90960000001"/>
    <d v="2021-03-01T00:00:00"/>
    <n v="3"/>
    <s v="Mar"/>
    <n v="2021"/>
  </r>
  <r>
    <s v="Small Business"/>
    <x v="1"/>
    <x v="0"/>
    <x v="3"/>
    <n v="281.10000000000002"/>
    <n v="5579.4"/>
    <n v="9299"/>
    <n v="2613948.9000000004"/>
    <n v="392092.33500000002"/>
    <n v="2221856.5650000004"/>
    <n v="1599736.7268000003"/>
    <n v="622119.83820000011"/>
    <d v="2021-07-01T00:00:00"/>
    <n v="7"/>
    <s v="Jul"/>
    <n v="2021"/>
  </r>
  <r>
    <s v="Enterprise"/>
    <x v="2"/>
    <x v="0"/>
    <x v="3"/>
    <n v="244.10000000000002"/>
    <n v="5579.4"/>
    <n v="9299"/>
    <n v="2269885.9000000004"/>
    <n v="340482.88500000007"/>
    <n v="1929403.0150000004"/>
    <n v="1504934.3517000002"/>
    <n v="424468.66330000013"/>
    <d v="2021-10-01T00:00:00"/>
    <n v="10"/>
    <s v="Oct"/>
    <n v="2021"/>
  </r>
  <r>
    <s v="Midmarket"/>
    <x v="3"/>
    <x v="0"/>
    <x v="3"/>
    <n v="156"/>
    <n v="5579.4"/>
    <n v="9299"/>
    <n v="1450644"/>
    <n v="217596.6"/>
    <n v="1233047.3999999999"/>
    <n v="801480.80999999994"/>
    <n v="431566.58999999997"/>
    <d v="2020-11-01T00:00:00"/>
    <n v="11"/>
    <s v="Nov"/>
    <n v="2020"/>
  </r>
  <r>
    <s v="Shoping Mall"/>
    <x v="15"/>
    <x v="0"/>
    <x v="3"/>
    <n v="270.60000000000002"/>
    <n v="5579.4"/>
    <n v="9299"/>
    <n v="2516309.4000000004"/>
    <n v="377446.41000000003"/>
    <n v="2138862.9900000002"/>
    <n v="1668313.1322000003"/>
    <n v="470549.85779999988"/>
    <d v="2020-11-01T00:00:00"/>
    <n v="11"/>
    <s v="Nov"/>
    <n v="2020"/>
  </r>
  <r>
    <s v="Shoping Mall"/>
    <x v="5"/>
    <x v="1"/>
    <x v="3"/>
    <n v="76.600000000000009"/>
    <n v="8999.4"/>
    <n v="14999"/>
    <n v="1148923.4000000001"/>
    <n v="172338.51"/>
    <n v="976584.89000000013"/>
    <n v="761736.21420000016"/>
    <n v="214848.67579999997"/>
    <d v="2021-01-01T00:00:00"/>
    <n v="1"/>
    <s v="Jan"/>
    <n v="2021"/>
  </r>
  <r>
    <s v="Shoping Mall"/>
    <x v="6"/>
    <x v="1"/>
    <x v="3"/>
    <n v="299.2"/>
    <n v="8999.4"/>
    <n v="14999"/>
    <n v="4487700.8"/>
    <n v="673155.12"/>
    <n v="3814545.6799999997"/>
    <n v="2975345.6303999997"/>
    <n v="839200.04960000003"/>
    <d v="2020-10-01T00:00:00"/>
    <n v="10"/>
    <s v="Oct"/>
    <n v="2020"/>
  </r>
  <r>
    <s v="Midmarket"/>
    <x v="13"/>
    <x v="1"/>
    <x v="3"/>
    <n v="215.70000000000002"/>
    <n v="8999.4"/>
    <n v="14999"/>
    <n v="3235284.3000000003"/>
    <n v="485292.64500000002"/>
    <n v="2749991.6550000003"/>
    <n v="1787494.5757500003"/>
    <n v="962497.07924999995"/>
    <d v="2021-12-01T00:00:00"/>
    <n v="12"/>
    <s v="Dec"/>
    <n v="2021"/>
  </r>
  <r>
    <s v="Small Business"/>
    <x v="7"/>
    <x v="2"/>
    <x v="3"/>
    <n v="87.300000000000011"/>
    <n v="11999.4"/>
    <n v="19999"/>
    <n v="1745912.7000000002"/>
    <n v="261886.90500000003"/>
    <n v="1484025.7950000002"/>
    <n v="1068498.5724000002"/>
    <n v="415527.22259999998"/>
    <d v="2021-01-01T00:00:00"/>
    <n v="1"/>
    <s v="Jan"/>
    <n v="2021"/>
  </r>
  <r>
    <s v="Shoping Mall"/>
    <x v="4"/>
    <x v="2"/>
    <x v="3"/>
    <n v="112.2"/>
    <n v="11999.4"/>
    <n v="19999"/>
    <n v="2243887.8000000003"/>
    <n v="336583.17000000004"/>
    <n v="1907304.6300000004"/>
    <n v="1487697.6114000003"/>
    <n v="419607.01860000007"/>
    <d v="2021-03-01T00:00:00"/>
    <n v="3"/>
    <s v="Mar"/>
    <n v="2021"/>
  </r>
  <r>
    <s v="Shoping Mall"/>
    <x v="8"/>
    <x v="2"/>
    <x v="3"/>
    <n v="210.45000000000002"/>
    <n v="11999.4"/>
    <n v="19999"/>
    <n v="4208789.5500000007"/>
    <n v="631318.43250000011"/>
    <n v="3577471.1175000006"/>
    <n v="2790427.4716500007"/>
    <n v="787043.64584999997"/>
    <d v="2021-07-01T00:00:00"/>
    <n v="7"/>
    <s v="Jul"/>
    <n v="2021"/>
  </r>
  <r>
    <s v="Channel Partners"/>
    <x v="14"/>
    <x v="2"/>
    <x v="3"/>
    <n v="402.6"/>
    <n v="11999.4"/>
    <n v="19999"/>
    <n v="8051597.4000000004"/>
    <n v="1207739.6100000001"/>
    <n v="6843857.79"/>
    <n v="4106314.6739999996"/>
    <n v="2737543.1160000004"/>
    <d v="2021-07-01T00:00:00"/>
    <n v="7"/>
    <s v="Jul"/>
    <n v="2021"/>
  </r>
  <r>
    <s v="Channel Partners"/>
    <x v="10"/>
    <x v="2"/>
    <x v="3"/>
    <n v="242.55"/>
    <n v="11999.4"/>
    <n v="19999"/>
    <n v="4850757.45"/>
    <n v="727613.61750000005"/>
    <n v="4123143.8325"/>
    <n v="2473886.2994999997"/>
    <n v="1649257.5330000003"/>
    <d v="2021-07-01T00:00:00"/>
    <n v="7"/>
    <s v="Jul"/>
    <n v="2021"/>
  </r>
  <r>
    <s v="Shoping Mall"/>
    <x v="2"/>
    <x v="2"/>
    <x v="3"/>
    <n v="239.4"/>
    <n v="11999.4"/>
    <n v="19999"/>
    <n v="4787760.6000000006"/>
    <n v="718164.09000000008"/>
    <n v="4069596.5100000007"/>
    <n v="3174285.2778000007"/>
    <n v="895311.23219999997"/>
    <d v="2021-08-01T00:00:00"/>
    <n v="8"/>
    <s v="Aug"/>
    <n v="2021"/>
  </r>
  <r>
    <s v="Midmarket"/>
    <x v="11"/>
    <x v="2"/>
    <x v="3"/>
    <n v="198.4"/>
    <n v="11999.4"/>
    <n v="19999"/>
    <n v="3967801.6"/>
    <n v="595170.24"/>
    <n v="3372631.3600000003"/>
    <n v="2192210.3840000001"/>
    <n v="1180420.9760000003"/>
    <d v="2021-08-01T00:00:00"/>
    <n v="8"/>
    <s v="Aug"/>
    <n v="2021"/>
  </r>
  <r>
    <s v="Enterprise"/>
    <x v="9"/>
    <x v="2"/>
    <x v="3"/>
    <n v="244.10000000000002"/>
    <n v="11999.4"/>
    <n v="19999"/>
    <n v="4881755.9000000004"/>
    <n v="732263.38500000001"/>
    <n v="4149492.5150000006"/>
    <n v="3236604.1617000005"/>
    <n v="912888.35330000008"/>
    <d v="2021-10-01T00:00:00"/>
    <n v="10"/>
    <s v="Oct"/>
    <n v="2021"/>
  </r>
  <r>
    <s v="Shoping Mall"/>
    <x v="1"/>
    <x v="2"/>
    <x v="3"/>
    <n v="299.2"/>
    <n v="11999.4"/>
    <n v="19999"/>
    <n v="5983700.7999999998"/>
    <n v="897555.12"/>
    <n v="5086145.68"/>
    <n v="3967193.6303999997"/>
    <n v="1118952.0496"/>
    <d v="2020-10-01T00:00:00"/>
    <n v="10"/>
    <s v="Oct"/>
    <n v="2020"/>
  </r>
  <r>
    <s v="Small Business"/>
    <x v="12"/>
    <x v="2"/>
    <x v="3"/>
    <n v="136.6"/>
    <n v="11999.4"/>
    <n v="19999"/>
    <n v="2731863.4"/>
    <n v="409779.50999999995"/>
    <n v="2322083.89"/>
    <n v="1671900.4007999999"/>
    <n v="650183.48920000019"/>
    <d v="2021-11-01T00:00:00"/>
    <n v="11"/>
    <s v="Nov"/>
    <n v="2021"/>
  </r>
  <r>
    <s v="Shoping Mall"/>
    <x v="0"/>
    <x v="3"/>
    <x v="3"/>
    <n v="280.5"/>
    <n v="19794"/>
    <n v="32990"/>
    <n v="9253695"/>
    <n v="1388054.25"/>
    <n v="7865640.75"/>
    <n v="6135199.7850000001"/>
    <n v="1730440.9649999999"/>
    <d v="2020-09-01T00:00:00"/>
    <n v="9"/>
    <s v="Sep"/>
    <n v="2020"/>
  </r>
  <r>
    <s v="Midmarket"/>
    <x v="1"/>
    <x v="3"/>
    <x v="3"/>
    <n v="65.5"/>
    <n v="19794"/>
    <n v="32990"/>
    <n v="2160845"/>
    <n v="324126.75"/>
    <n v="1836718.25"/>
    <n v="1193866.8625"/>
    <n v="642851.38749999995"/>
    <d v="2020-09-01T00:00:00"/>
    <n v="9"/>
    <s v="Sep"/>
    <n v="2020"/>
  </r>
  <r>
    <s v="Shoping Mall"/>
    <x v="2"/>
    <x v="3"/>
    <x v="3"/>
    <n v="34.4"/>
    <n v="19794"/>
    <n v="32990"/>
    <n v="1134856"/>
    <n v="170228.4"/>
    <n v="964627.6"/>
    <n v="752409.52800000005"/>
    <n v="212218.07199999993"/>
    <d v="2020-10-01T00:00:00"/>
    <n v="10"/>
    <s v="Oct"/>
    <n v="2020"/>
  </r>
  <r>
    <s v="Shoping Mall"/>
    <x v="3"/>
    <x v="3"/>
    <x v="3"/>
    <n v="180.8"/>
    <n v="19794"/>
    <n v="32990"/>
    <n v="5964592"/>
    <n v="894688.79999999993"/>
    <n v="5069903.2"/>
    <n v="3954524.4960000003"/>
    <n v="1115378.7039999999"/>
    <d v="2021-11-01T00:00:00"/>
    <n v="11"/>
    <s v="Nov"/>
    <n v="2021"/>
  </r>
  <r>
    <s v="Channel Partners"/>
    <x v="15"/>
    <x v="4"/>
    <x v="3"/>
    <n v="173.4"/>
    <n v="13938"/>
    <n v="23230"/>
    <n v="4028082"/>
    <n v="604212.29999999993"/>
    <n v="3423869.7"/>
    <n v="2054321.82"/>
    <n v="1369547.8800000001"/>
    <d v="2021-01-01T00:00:00"/>
    <n v="1"/>
    <s v="Jan"/>
    <n v="2021"/>
  </r>
  <r>
    <s v="Enterprise"/>
    <x v="5"/>
    <x v="4"/>
    <x v="3"/>
    <n v="55.400000000000006"/>
    <n v="13938"/>
    <n v="23230"/>
    <n v="1286942.0000000002"/>
    <n v="193041.30000000002"/>
    <n v="1093900.7000000002"/>
    <n v="853242.54600000021"/>
    <n v="240658.15399999998"/>
    <d v="2021-01-01T00:00:00"/>
    <n v="1"/>
    <s v="Jan"/>
    <n v="2021"/>
  </r>
  <r>
    <s v="Shoping Mall"/>
    <x v="6"/>
    <x v="4"/>
    <x v="3"/>
    <n v="293.5"/>
    <n v="13938"/>
    <n v="23230"/>
    <n v="6818005"/>
    <n v="1022700.75"/>
    <n v="5795304.25"/>
    <n v="4520337.3150000004"/>
    <n v="1274966.9349999996"/>
    <d v="2020-11-01T00:00:00"/>
    <n v="11"/>
    <s v="Nov"/>
    <n v="2020"/>
  </r>
  <r>
    <s v="Enterprise"/>
    <x v="13"/>
    <x v="5"/>
    <x v="3"/>
    <n v="316.5"/>
    <n v="11999.4"/>
    <n v="19999"/>
    <n v="6329683.5"/>
    <n v="949452.52499999991"/>
    <n v="5380230.9749999996"/>
    <n v="4196580.1605000002"/>
    <n v="1183650.8144999994"/>
    <d v="2021-01-01T00:00:00"/>
    <n v="1"/>
    <s v="Jan"/>
    <n v="2021"/>
  </r>
  <r>
    <s v="Shoping Mall"/>
    <x v="7"/>
    <x v="5"/>
    <x v="3"/>
    <n v="262.90000000000003"/>
    <n v="11999.4"/>
    <n v="19999"/>
    <n v="5257737.1000000006"/>
    <n v="788660.56500000006"/>
    <n v="4469076.5350000001"/>
    <n v="3485879.6973000001"/>
    <n v="983196.83770000003"/>
    <d v="2021-01-01T00:00:00"/>
    <n v="1"/>
    <s v="Jan"/>
    <n v="2021"/>
  </r>
  <r>
    <s v="Enterprise"/>
    <x v="4"/>
    <x v="5"/>
    <x v="3"/>
    <n v="143.30000000000001"/>
    <n v="11999.4"/>
    <n v="19999"/>
    <n v="2865856.7"/>
    <n v="429878.505"/>
    <n v="2435978.1950000003"/>
    <n v="1900062.9921000004"/>
    <n v="535915.20289999992"/>
    <d v="2021-05-01T00:00:00"/>
    <n v="5"/>
    <s v="May"/>
    <n v="2021"/>
  </r>
  <r>
    <s v="Enterprise"/>
    <x v="8"/>
    <x v="5"/>
    <x v="3"/>
    <n v="94.7"/>
    <n v="11999.4"/>
    <n v="19999"/>
    <n v="1893905.3"/>
    <n v="284085.79499999998"/>
    <n v="1609819.5050000001"/>
    <n v="1255659.2139000001"/>
    <n v="354160.29110000003"/>
    <d v="2020-09-01T00:00:00"/>
    <n v="9"/>
    <s v="Sep"/>
    <n v="2020"/>
  </r>
  <r>
    <s v="Shoping Mall"/>
    <x v="14"/>
    <x v="5"/>
    <x v="3"/>
    <n v="34.4"/>
    <n v="11999.4"/>
    <n v="19999"/>
    <n v="687965.6"/>
    <n v="103194.84"/>
    <n v="584770.76"/>
    <n v="456121.19280000002"/>
    <n v="128649.56719999999"/>
    <d v="2020-10-01T00:00:00"/>
    <n v="10"/>
    <s v="Oct"/>
    <n v="2020"/>
  </r>
  <r>
    <s v="Midmarket"/>
    <x v="10"/>
    <x v="5"/>
    <x v="3"/>
    <n v="215.70000000000002"/>
    <n v="11999.4"/>
    <n v="19999"/>
    <n v="4313784.3000000007"/>
    <n v="647067.64500000014"/>
    <n v="3666716.6550000007"/>
    <n v="2383365.8257500008"/>
    <n v="1283350.82925"/>
    <d v="2021-12-01T00:00:00"/>
    <n v="12"/>
    <s v="Dec"/>
    <n v="2021"/>
  </r>
  <r>
    <s v="Shoping Mall"/>
    <x v="2"/>
    <x v="2"/>
    <x v="3"/>
    <n v="38"/>
    <n v="11999.4"/>
    <n v="19999"/>
    <n v="759962"/>
    <n v="113994.3"/>
    <n v="645967.69999999995"/>
    <n v="503854.80599999998"/>
    <n v="142112.89399999997"/>
    <d v="2020-09-01T00:00:00"/>
    <n v="9"/>
    <s v="Sep"/>
    <n v="2020"/>
  </r>
  <r>
    <s v="Shoping Mall"/>
    <x v="11"/>
    <x v="0"/>
    <x v="3"/>
    <n v="88.600000000000009"/>
    <n v="5579.4"/>
    <n v="9299"/>
    <n v="823891.4"/>
    <n v="123583.70999999999"/>
    <n v="700307.69000000006"/>
    <n v="546239.99820000003"/>
    <n v="154067.69180000003"/>
    <d v="2021-06-01T00:00:00"/>
    <n v="6"/>
    <s v="Jun"/>
    <n v="2021"/>
  </r>
  <r>
    <s v="Enterprise"/>
    <x v="9"/>
    <x v="0"/>
    <x v="3"/>
    <n v="241.60000000000002"/>
    <n v="5579.4"/>
    <n v="9299"/>
    <n v="2246638.4000000004"/>
    <n v="336995.76000000007"/>
    <n v="1909642.6400000004"/>
    <n v="1489521.2592000004"/>
    <n v="420121.38079999993"/>
    <d v="2020-09-01T00:00:00"/>
    <n v="9"/>
    <s v="Sep"/>
    <n v="2020"/>
  </r>
  <r>
    <s v="Enterprise"/>
    <x v="1"/>
    <x v="0"/>
    <x v="3"/>
    <n v="215.60000000000002"/>
    <n v="5579.4"/>
    <n v="9299"/>
    <n v="2004864.4000000001"/>
    <n v="300729.66000000003"/>
    <n v="1704134.7400000002"/>
    <n v="1329225.0972000002"/>
    <n v="374909.64280000003"/>
    <d v="2021-10-01T00:00:00"/>
    <n v="10"/>
    <s v="Oct"/>
    <n v="2021"/>
  </r>
  <r>
    <s v="Midmarket"/>
    <x v="12"/>
    <x v="0"/>
    <x v="3"/>
    <n v="268.90000000000003"/>
    <n v="5579.4"/>
    <n v="9299"/>
    <n v="2500501.1"/>
    <n v="375075.16499999998"/>
    <n v="2125425.9350000001"/>
    <n v="1381526.8577500002"/>
    <n v="743899.07724999986"/>
    <d v="2021-11-01T00:00:00"/>
    <n v="11"/>
    <s v="Nov"/>
    <n v="2021"/>
  </r>
  <r>
    <s v="Midmarket"/>
    <x v="0"/>
    <x v="1"/>
    <x v="3"/>
    <n v="67.7"/>
    <n v="8999.4"/>
    <n v="14999"/>
    <n v="1015432.3"/>
    <n v="152314.845"/>
    <n v="863117.45500000007"/>
    <n v="561026.34575000009"/>
    <n v="302091.10924999998"/>
    <d v="2021-03-01T00:00:00"/>
    <n v="3"/>
    <s v="Mar"/>
    <n v="2021"/>
  </r>
  <r>
    <s v="Small Business"/>
    <x v="1"/>
    <x v="1"/>
    <x v="3"/>
    <n v="177.3"/>
    <n v="8999.4"/>
    <n v="14999"/>
    <n v="2659322.7000000002"/>
    <n v="398898.40500000003"/>
    <n v="2260424.2949999999"/>
    <n v="1627505.4923999999"/>
    <n v="632918.80260000005"/>
    <d v="2021-04-01T00:00:00"/>
    <n v="4"/>
    <s v="Apr"/>
    <n v="2021"/>
  </r>
  <r>
    <s v="Shoping Mall"/>
    <x v="2"/>
    <x v="1"/>
    <x v="3"/>
    <n v="242"/>
    <n v="8999.4"/>
    <n v="14999"/>
    <n v="3629758"/>
    <n v="544463.69999999995"/>
    <n v="3085294.3"/>
    <n v="2406529.554"/>
    <n v="678764.74599999981"/>
    <d v="2021-09-01T00:00:00"/>
    <n v="9"/>
    <s v="Sep"/>
    <n v="2021"/>
  </r>
  <r>
    <s v="Shoping Mall"/>
    <x v="3"/>
    <x v="1"/>
    <x v="3"/>
    <n v="273.40000000000003"/>
    <n v="8999.4"/>
    <n v="14999"/>
    <n v="4100726.6000000006"/>
    <n v="615108.99000000011"/>
    <n v="3485617.6100000003"/>
    <n v="2718781.7358000004"/>
    <n v="766835.87419999996"/>
    <d v="2021-10-01T00:00:00"/>
    <n v="10"/>
    <s v="Oct"/>
    <n v="2021"/>
  </r>
  <r>
    <s v="Shoping Mall"/>
    <x v="15"/>
    <x v="1"/>
    <x v="3"/>
    <n v="171.5"/>
    <n v="8999.4"/>
    <n v="14999"/>
    <n v="2572328.5"/>
    <n v="385849.27499999997"/>
    <n v="2186479.2250000001"/>
    <n v="1705453.7955000002"/>
    <n v="481025.42949999985"/>
    <d v="2020-10-01T00:00:00"/>
    <n v="10"/>
    <s v="Oct"/>
    <n v="2020"/>
  </r>
  <r>
    <s v="Small Business"/>
    <x v="5"/>
    <x v="1"/>
    <x v="3"/>
    <n v="118.60000000000001"/>
    <n v="8999.4"/>
    <n v="14999"/>
    <n v="1778881.4000000001"/>
    <n v="266832.21000000002"/>
    <n v="1512049.1900000002"/>
    <n v="1088675.4168"/>
    <n v="423373.77320000017"/>
    <d v="2020-12-01T00:00:00"/>
    <n v="12"/>
    <s v="Dec"/>
    <n v="2020"/>
  </r>
  <r>
    <s v="Small Business"/>
    <x v="6"/>
    <x v="2"/>
    <x v="3"/>
    <n v="349.5"/>
    <n v="11999.4"/>
    <n v="19999"/>
    <n v="6989650.5"/>
    <n v="1048447.575"/>
    <n v="5941202.9249999998"/>
    <n v="4277666.1059999997"/>
    <n v="1663536.8190000001"/>
    <d v="2021-01-01T00:00:00"/>
    <n v="1"/>
    <s v="Jan"/>
    <n v="2021"/>
  </r>
  <r>
    <s v="Shoping Mall"/>
    <x v="13"/>
    <x v="2"/>
    <x v="3"/>
    <n v="88.600000000000009"/>
    <n v="11999.4"/>
    <n v="19999"/>
    <n v="1771911.4000000001"/>
    <n v="265786.71000000002"/>
    <n v="1506124.6900000002"/>
    <n v="1174777.2582000003"/>
    <n v="331347.4317999999"/>
    <d v="2021-06-01T00:00:00"/>
    <n v="6"/>
    <s v="Jun"/>
    <n v="2021"/>
  </r>
  <r>
    <s v="Enterprise"/>
    <x v="7"/>
    <x v="2"/>
    <x v="3"/>
    <n v="215.60000000000002"/>
    <n v="11999.4"/>
    <n v="19999"/>
    <n v="4311784.4000000004"/>
    <n v="646767.66"/>
    <n v="3665016.74"/>
    <n v="2858713.0572000002"/>
    <n v="806303.68280000007"/>
    <d v="2021-10-01T00:00:00"/>
    <n v="10"/>
    <s v="Oct"/>
    <n v="2021"/>
  </r>
  <r>
    <s v="Shoping Mall"/>
    <x v="4"/>
    <x v="2"/>
    <x v="3"/>
    <n v="90.5"/>
    <n v="11999.4"/>
    <n v="19999"/>
    <n v="1809909.5"/>
    <n v="271486.42499999999"/>
    <n v="1538423.075"/>
    <n v="1199969.9985"/>
    <n v="338453.07649999997"/>
    <d v="2021-10-01T00:00:00"/>
    <n v="10"/>
    <s v="Oct"/>
    <n v="2021"/>
  </r>
  <r>
    <s v="Shoping Mall"/>
    <x v="8"/>
    <x v="2"/>
    <x v="3"/>
    <n v="171.5"/>
    <n v="11999.4"/>
    <n v="19999"/>
    <n v="3429828.5"/>
    <n v="514474.27499999997"/>
    <n v="2915354.2250000001"/>
    <n v="2273976.2955"/>
    <n v="641377.92950000009"/>
    <d v="2020-10-01T00:00:00"/>
    <n v="10"/>
    <s v="Oct"/>
    <n v="2020"/>
  </r>
  <r>
    <s v="Shoping Mall"/>
    <x v="14"/>
    <x v="2"/>
    <x v="3"/>
    <n v="159.4"/>
    <n v="11999.4"/>
    <n v="19999"/>
    <n v="3187840.6"/>
    <n v="478176.08999999997"/>
    <n v="2709664.5100000002"/>
    <n v="2113538.3178000003"/>
    <n v="596126.19219999993"/>
    <d v="2021-11-01T00:00:00"/>
    <n v="11"/>
    <s v="Nov"/>
    <n v="2021"/>
  </r>
  <r>
    <s v="Small Business"/>
    <x v="10"/>
    <x v="2"/>
    <x v="3"/>
    <n v="135.9"/>
    <n v="11999.4"/>
    <n v="19999"/>
    <n v="2717864.1"/>
    <n v="407679.61499999999"/>
    <n v="2310184.4850000003"/>
    <n v="1663332.8292000003"/>
    <n v="646851.65580000007"/>
    <d v="2021-11-01T00:00:00"/>
    <n v="11"/>
    <s v="Nov"/>
    <n v="2021"/>
  </r>
  <r>
    <s v="Small Business"/>
    <x v="2"/>
    <x v="2"/>
    <x v="3"/>
    <n v="215"/>
    <n v="11999.4"/>
    <n v="19999"/>
    <n v="4299785"/>
    <n v="644967.75"/>
    <n v="3654817.25"/>
    <n v="2631468.42"/>
    <n v="1023348.8300000001"/>
    <d v="2021-11-01T00:00:00"/>
    <n v="11"/>
    <s v="Nov"/>
    <n v="2021"/>
  </r>
  <r>
    <s v="Shoping Mall"/>
    <x v="11"/>
    <x v="2"/>
    <x v="3"/>
    <n v="119.7"/>
    <n v="11999.4"/>
    <n v="19999"/>
    <n v="2393880.3000000003"/>
    <n v="359082.04500000004"/>
    <n v="2034798.2550000004"/>
    <n v="1587142.6389000004"/>
    <n v="447655.61609999998"/>
    <d v="2021-11-01T00:00:00"/>
    <n v="11"/>
    <s v="Nov"/>
    <n v="2021"/>
  </r>
  <r>
    <s v="Midmarket"/>
    <x v="9"/>
    <x v="2"/>
    <x v="3"/>
    <n v="38"/>
    <n v="11999.4"/>
    <n v="19999"/>
    <n v="759962"/>
    <n v="113994.3"/>
    <n v="645967.69999999995"/>
    <n v="419879.005"/>
    <n v="226088.69499999995"/>
    <d v="2020-12-01T00:00:00"/>
    <n v="12"/>
    <s v="Dec"/>
    <n v="2020"/>
  </r>
  <r>
    <s v="Shoping Mall"/>
    <x v="1"/>
    <x v="2"/>
    <x v="3"/>
    <n v="123.30000000000001"/>
    <n v="11999.4"/>
    <n v="19999"/>
    <n v="2465876.7000000002"/>
    <n v="369881.505"/>
    <n v="2095995.1950000003"/>
    <n v="1634876.2521000004"/>
    <n v="461118.94289999991"/>
    <d v="2021-12-01T00:00:00"/>
    <n v="12"/>
    <s v="Dec"/>
    <n v="2021"/>
  </r>
  <r>
    <s v="Shoping Mall"/>
    <x v="12"/>
    <x v="3"/>
    <x v="3"/>
    <n v="139.5"/>
    <n v="19794"/>
    <n v="32990"/>
    <n v="4602105"/>
    <n v="690315.75"/>
    <n v="3911789.25"/>
    <n v="3051195.6150000002"/>
    <n v="860593.63499999978"/>
    <d v="2021-07-01T00:00:00"/>
    <n v="7"/>
    <s v="Jul"/>
    <n v="2021"/>
  </r>
  <r>
    <s v="Shoping Mall"/>
    <x v="0"/>
    <x v="3"/>
    <x v="3"/>
    <n v="98.600000000000009"/>
    <n v="19794"/>
    <n v="32990"/>
    <n v="3252814.0000000005"/>
    <n v="487922.10000000003"/>
    <n v="2764891.9000000004"/>
    <n v="2156615.6820000005"/>
    <n v="608276.21799999988"/>
    <d v="2021-10-01T00:00:00"/>
    <n v="10"/>
    <s v="Oct"/>
    <n v="2021"/>
  </r>
  <r>
    <s v="Shoping Mall"/>
    <x v="1"/>
    <x v="3"/>
    <x v="3"/>
    <n v="90.5"/>
    <n v="19794"/>
    <n v="32990"/>
    <n v="2985595"/>
    <n v="447839.25"/>
    <n v="2537755.75"/>
    <n v="1979449.4850000001"/>
    <n v="558306.2649999999"/>
    <d v="2021-10-01T00:00:00"/>
    <n v="10"/>
    <s v="Oct"/>
    <n v="2021"/>
  </r>
  <r>
    <s v="Channel Partners"/>
    <x v="2"/>
    <x v="4"/>
    <x v="3"/>
    <n v="210.9"/>
    <n v="13938"/>
    <n v="23230"/>
    <n v="4899207"/>
    <n v="734881.04999999993"/>
    <n v="4164325.95"/>
    <n v="2498595.5699999998"/>
    <n v="1665730.3800000004"/>
    <d v="2021-05-01T00:00:00"/>
    <n v="5"/>
    <s v="May"/>
    <n v="2021"/>
  </r>
  <r>
    <s v="Midmarket"/>
    <x v="3"/>
    <x v="4"/>
    <x v="3"/>
    <n v="387.45000000000005"/>
    <n v="13938"/>
    <n v="23230"/>
    <n v="9000463.5000000019"/>
    <n v="1350069.5250000001"/>
    <n v="7650393.9750000015"/>
    <n v="4972756.0837500012"/>
    <n v="2677637.8912500003"/>
    <d v="2021-07-01T00:00:00"/>
    <n v="7"/>
    <s v="Jul"/>
    <n v="2021"/>
  </r>
  <r>
    <s v="Shoping Mall"/>
    <x v="15"/>
    <x v="4"/>
    <x v="3"/>
    <n v="62.300000000000004"/>
    <n v="13938"/>
    <n v="23230"/>
    <n v="1447229"/>
    <n v="217084.35"/>
    <n v="1230144.6499999999"/>
    <n v="959512.82699999993"/>
    <n v="270631.82299999997"/>
    <d v="2020-09-01T00:00:00"/>
    <n v="9"/>
    <s v="Sep"/>
    <n v="2020"/>
  </r>
  <r>
    <s v="Shoping Mall"/>
    <x v="5"/>
    <x v="4"/>
    <x v="3"/>
    <n v="98.600000000000009"/>
    <n v="13938"/>
    <n v="23230"/>
    <n v="2290478"/>
    <n v="343571.7"/>
    <n v="1946906.3"/>
    <n v="1518586.9140000001"/>
    <n v="428319.38599999994"/>
    <d v="2021-10-01T00:00:00"/>
    <n v="10"/>
    <s v="Oct"/>
    <n v="2021"/>
  </r>
  <r>
    <s v="Enterprise"/>
    <x v="6"/>
    <x v="4"/>
    <x v="3"/>
    <n v="238.70000000000002"/>
    <n v="13938"/>
    <n v="23230"/>
    <n v="5545001"/>
    <n v="831750.15"/>
    <n v="4713250.8499999996"/>
    <n v="3676335.6629999997"/>
    <n v="1036915.1869999999"/>
    <d v="2021-11-01T00:00:00"/>
    <n v="11"/>
    <s v="Nov"/>
    <n v="2021"/>
  </r>
  <r>
    <s v="Shoping Mall"/>
    <x v="13"/>
    <x v="4"/>
    <x v="3"/>
    <n v="123.30000000000001"/>
    <n v="13938"/>
    <n v="23230"/>
    <n v="2864259.0000000005"/>
    <n v="429638.85000000003"/>
    <n v="2434620.1500000004"/>
    <n v="1899003.7170000004"/>
    <n v="535616.43299999996"/>
    <d v="2021-12-01T00:00:00"/>
    <n v="12"/>
    <s v="Dec"/>
    <n v="2021"/>
  </r>
  <r>
    <s v="Shoping Mall"/>
    <x v="7"/>
    <x v="5"/>
    <x v="3"/>
    <n v="27"/>
    <n v="11999.4"/>
    <n v="19999"/>
    <n v="539973"/>
    <n v="80995.95"/>
    <n v="458977.05"/>
    <n v="358002.09899999999"/>
    <n v="100974.951"/>
    <d v="2021-02-01T00:00:00"/>
    <n v="2"/>
    <s v="Feb"/>
    <n v="2021"/>
  </r>
  <r>
    <s v="Shoping Mall"/>
    <x v="4"/>
    <x v="5"/>
    <x v="3"/>
    <n v="342.15000000000003"/>
    <n v="11999.4"/>
    <n v="19999"/>
    <n v="6842657.8500000006"/>
    <n v="1026398.6775"/>
    <n v="5816259.1725000003"/>
    <n v="4536682.1545500001"/>
    <n v="1279577.0179500002"/>
    <d v="2021-07-01T00:00:00"/>
    <n v="7"/>
    <s v="Jul"/>
    <n v="2021"/>
  </r>
  <r>
    <s v="Shoping Mall"/>
    <x v="8"/>
    <x v="5"/>
    <x v="3"/>
    <n v="273.40000000000003"/>
    <n v="11999.4"/>
    <n v="19999"/>
    <n v="5467726.6000000006"/>
    <n v="820158.99000000011"/>
    <n v="4647567.6100000003"/>
    <n v="3625102.7358000004"/>
    <n v="1022464.8742"/>
    <d v="2021-10-01T00:00:00"/>
    <n v="10"/>
    <s v="Oct"/>
    <n v="2021"/>
  </r>
  <r>
    <s v="Midmarket"/>
    <x v="14"/>
    <x v="5"/>
    <x v="3"/>
    <n v="254.8"/>
    <n v="11999.4"/>
    <n v="19999"/>
    <n v="5095745.2"/>
    <n v="764361.78"/>
    <n v="4331383.42"/>
    <n v="2815399.2230000002"/>
    <n v="1515984.1969999997"/>
    <d v="2020-11-01T00:00:00"/>
    <n v="11"/>
    <s v="Nov"/>
    <n v="2020"/>
  </r>
  <r>
    <s v="Shoping Mall"/>
    <x v="10"/>
    <x v="0"/>
    <x v="3"/>
    <n v="252.15"/>
    <n v="5579.4"/>
    <n v="9299"/>
    <n v="2344742.85"/>
    <n v="351711.42749999999"/>
    <n v="1993031.4225000001"/>
    <n v="1554564.5095500001"/>
    <n v="438466.91295000003"/>
    <d v="2021-01-01T00:00:00"/>
    <n v="1"/>
    <s v="Jan"/>
    <n v="2021"/>
  </r>
  <r>
    <s v="Channel Partners"/>
    <x v="2"/>
    <x v="1"/>
    <x v="3"/>
    <n v="266.10000000000002"/>
    <n v="8999.4"/>
    <n v="14999"/>
    <n v="3991233.9000000004"/>
    <n v="598685.08500000008"/>
    <n v="3392548.8150000004"/>
    <n v="2035529.2890000001"/>
    <n v="1357019.5260000003"/>
    <d v="2021-05-01T00:00:00"/>
    <n v="5"/>
    <s v="May"/>
    <n v="2021"/>
  </r>
  <r>
    <s v="Shoping Mall"/>
    <x v="11"/>
    <x v="2"/>
    <x v="3"/>
    <n v="153.1"/>
    <n v="11999.4"/>
    <n v="19999"/>
    <n v="3061846.9"/>
    <n v="459277.03499999997"/>
    <n v="2602569.8649999998"/>
    <n v="2030004.4946999999"/>
    <n v="572565.37029999983"/>
    <d v="2021-12-01T00:00:00"/>
    <n v="12"/>
    <s v="Dec"/>
    <n v="2021"/>
  </r>
  <r>
    <s v="Shoping Mall"/>
    <x v="9"/>
    <x v="4"/>
    <x v="3"/>
    <n v="149.1"/>
    <n v="13938"/>
    <n v="23230"/>
    <n v="3463593"/>
    <n v="519538.94999999995"/>
    <n v="2944054.05"/>
    <n v="2296362.159"/>
    <n v="647691.89099999983"/>
    <d v="2021-03-01T00:00:00"/>
    <n v="3"/>
    <s v="Mar"/>
    <n v="2021"/>
  </r>
  <r>
    <s v="Shoping Mall"/>
    <x v="1"/>
    <x v="4"/>
    <x v="3"/>
    <n v="153.1"/>
    <n v="13938"/>
    <n v="23230"/>
    <n v="3556513"/>
    <n v="533476.94999999995"/>
    <n v="3023036.05"/>
    <n v="2357968.1189999999"/>
    <n v="665067.93099999987"/>
    <d v="2021-12-01T00:00:00"/>
    <n v="12"/>
    <s v="Dec"/>
    <n v="2021"/>
  </r>
  <r>
    <s v="Channel Partners"/>
    <x v="12"/>
    <x v="5"/>
    <x v="3"/>
    <n v="276.10000000000002"/>
    <n v="11999.4"/>
    <n v="19999"/>
    <n v="5521723.9000000004"/>
    <n v="828258.58500000008"/>
    <n v="4693465.3150000004"/>
    <n v="2816079.1890000002"/>
    <n v="1877386.1260000002"/>
    <d v="2020-09-01T00:00:00"/>
    <n v="9"/>
    <s v="Sep"/>
    <n v="2020"/>
  </r>
  <r>
    <s v="Midmarket"/>
    <x v="0"/>
    <x v="0"/>
    <x v="3"/>
    <n v="256.7"/>
    <n v="5579.4"/>
    <n v="9299"/>
    <n v="2387053.2999999998"/>
    <n v="358057.99499999994"/>
    <n v="2028995.3049999999"/>
    <n v="1318846.9482499999"/>
    <n v="710148.35675000004"/>
    <d v="2021-06-01T00:00:00"/>
    <n v="6"/>
    <s v="Jun"/>
    <n v="2021"/>
  </r>
  <r>
    <s v="Midmarket"/>
    <x v="1"/>
    <x v="4"/>
    <x v="3"/>
    <n v="256.7"/>
    <n v="13938"/>
    <n v="23230"/>
    <n v="5963141"/>
    <n v="894471.15"/>
    <n v="5068669.8499999996"/>
    <n v="3294635.4024999999"/>
    <n v="1774034.4474999998"/>
    <d v="2021-06-01T00:00:00"/>
    <n v="6"/>
    <s v="Jun"/>
    <n v="2021"/>
  </r>
  <r>
    <s v="Shoping Mall"/>
    <x v="16"/>
    <x v="0"/>
    <x v="3"/>
    <n v="92.300000000000011"/>
    <n v="5579.4"/>
    <n v="9299"/>
    <n v="858297.70000000007"/>
    <n v="128744.655"/>
    <n v="729553.04500000004"/>
    <n v="569051.37510000006"/>
    <n v="160501.66989999998"/>
    <d v="2021-03-01T00:00:00"/>
    <n v="3"/>
    <s v="Mar"/>
    <n v="2021"/>
  </r>
  <r>
    <s v="Shoping Mall"/>
    <x v="3"/>
    <x v="0"/>
    <x v="3"/>
    <n v="179"/>
    <n v="5579.4"/>
    <n v="9299"/>
    <n v="1664521"/>
    <n v="249678.15"/>
    <n v="1414842.85"/>
    <n v="1103577.4230000002"/>
    <n v="311265.42699999991"/>
    <d v="2021-03-01T00:00:00"/>
    <n v="3"/>
    <s v="Mar"/>
    <n v="2021"/>
  </r>
  <r>
    <s v="Shoping Mall"/>
    <x v="15"/>
    <x v="0"/>
    <x v="3"/>
    <n v="44.2"/>
    <n v="5579.4"/>
    <n v="9299"/>
    <n v="411015.80000000005"/>
    <n v="61652.37"/>
    <n v="349363.43000000005"/>
    <n v="272503.47540000005"/>
    <n v="76859.954599999997"/>
    <d v="2020-09-01T00:00:00"/>
    <n v="9"/>
    <s v="Sep"/>
    <n v="2020"/>
  </r>
  <r>
    <s v="Shoping Mall"/>
    <x v="5"/>
    <x v="1"/>
    <x v="3"/>
    <n v="98.25"/>
    <n v="8999.4"/>
    <n v="14999"/>
    <n v="1473651.75"/>
    <n v="221047.76249999998"/>
    <n v="1252603.9875"/>
    <n v="977031.11025000003"/>
    <n v="275572.87725000002"/>
    <d v="2021-01-01T00:00:00"/>
    <n v="1"/>
    <s v="Jan"/>
    <n v="2021"/>
  </r>
  <r>
    <s v="Shoping Mall"/>
    <x v="6"/>
    <x v="1"/>
    <x v="3"/>
    <n v="129.80000000000001"/>
    <n v="8999.4"/>
    <n v="14999"/>
    <n v="1946870.2000000002"/>
    <n v="292030.53000000003"/>
    <n v="1654839.6700000002"/>
    <n v="1290774.9426000002"/>
    <n v="364064.72739999997"/>
    <d v="2021-02-01T00:00:00"/>
    <n v="2"/>
    <s v="Feb"/>
    <n v="2021"/>
  </r>
  <r>
    <s v="Channel Partners"/>
    <x v="13"/>
    <x v="1"/>
    <x v="3"/>
    <n v="60.400000000000006"/>
    <n v="8999.4"/>
    <n v="14999"/>
    <n v="905939.60000000009"/>
    <n v="135890.94"/>
    <n v="770048.66000000015"/>
    <n v="462029.19600000005"/>
    <n v="308019.46400000009"/>
    <d v="2021-06-01T00:00:00"/>
    <n v="6"/>
    <s v="Jun"/>
    <n v="2021"/>
  </r>
  <r>
    <s v="Shoping Mall"/>
    <x v="7"/>
    <x v="1"/>
    <x v="3"/>
    <n v="225.5"/>
    <n v="8999.4"/>
    <n v="14999"/>
    <n v="3382274.5"/>
    <n v="507341.17499999999"/>
    <n v="2874933.3250000002"/>
    <n v="2242447.9935000003"/>
    <n v="632485.33149999985"/>
    <d v="2021-07-01T00:00:00"/>
    <n v="7"/>
    <s v="Jul"/>
    <n v="2021"/>
  </r>
  <r>
    <s v="Shoping Mall"/>
    <x v="4"/>
    <x v="1"/>
    <x v="3"/>
    <n v="124.9"/>
    <n v="8999.4"/>
    <n v="14999"/>
    <n v="1873375.1"/>
    <n v="281006.26500000001"/>
    <n v="1592368.835"/>
    <n v="1242047.6913000001"/>
    <n v="350321.1436999999"/>
    <d v="2021-10-01T00:00:00"/>
    <n v="10"/>
    <s v="Oct"/>
    <n v="2021"/>
  </r>
  <r>
    <s v="Shoping Mall"/>
    <x v="8"/>
    <x v="2"/>
    <x v="3"/>
    <n v="143.85"/>
    <n v="11999.4"/>
    <n v="19999"/>
    <n v="2876856.15"/>
    <n v="431528.42249999999"/>
    <n v="2445327.7275"/>
    <n v="1907355.62745"/>
    <n v="537972.10005000001"/>
    <d v="2021-01-01T00:00:00"/>
    <n v="1"/>
    <s v="Jan"/>
    <n v="2021"/>
  </r>
  <r>
    <s v="Small Business"/>
    <x v="14"/>
    <x v="2"/>
    <x v="3"/>
    <n v="80.7"/>
    <n v="11999.4"/>
    <n v="19999"/>
    <n v="1613919.3"/>
    <n v="242087.89499999999"/>
    <n v="1371831.405"/>
    <n v="987718.61159999995"/>
    <n v="384112.79340000008"/>
    <d v="2021-01-01T00:00:00"/>
    <n v="1"/>
    <s v="Jan"/>
    <n v="2021"/>
  </r>
  <r>
    <s v="Shoping Mall"/>
    <x v="10"/>
    <x v="2"/>
    <x v="3"/>
    <n v="264.10000000000002"/>
    <n v="11999.4"/>
    <n v="19999"/>
    <n v="5281735.9000000004"/>
    <n v="792260.38500000001"/>
    <n v="4489475.5150000006"/>
    <n v="3501790.9017000007"/>
    <n v="987684.61329999985"/>
    <d v="2021-02-01T00:00:00"/>
    <n v="2"/>
    <s v="Feb"/>
    <n v="2021"/>
  </r>
  <r>
    <s v="Shoping Mall"/>
    <x v="2"/>
    <x v="2"/>
    <x v="3"/>
    <n v="270.8"/>
    <n v="11999.4"/>
    <n v="19999"/>
    <n v="5415729.2000000002"/>
    <n v="812359.38"/>
    <n v="4603369.82"/>
    <n v="3590628.4596000002"/>
    <n v="1012741.3604000001"/>
    <d v="2021-02-01T00:00:00"/>
    <n v="2"/>
    <s v="Feb"/>
    <n v="2021"/>
  </r>
  <r>
    <s v="Shoping Mall"/>
    <x v="11"/>
    <x v="2"/>
    <x v="3"/>
    <n v="263.2"/>
    <n v="11999.4"/>
    <n v="19999"/>
    <n v="5263736.8"/>
    <n v="789560.5199999999"/>
    <n v="4474176.28"/>
    <n v="3489857.4984000004"/>
    <n v="984318.78159999987"/>
    <d v="2021-06-01T00:00:00"/>
    <n v="6"/>
    <s v="Jun"/>
    <n v="2021"/>
  </r>
  <r>
    <s v="Enterprise"/>
    <x v="9"/>
    <x v="2"/>
    <x v="3"/>
    <n v="158.30000000000001"/>
    <n v="11999.4"/>
    <n v="19999"/>
    <n v="3165841.7"/>
    <n v="474876.255"/>
    <n v="2690965.4450000003"/>
    <n v="2098953.0471000001"/>
    <n v="592012.39790000021"/>
    <d v="2021-06-01T00:00:00"/>
    <n v="6"/>
    <s v="Jun"/>
    <n v="2021"/>
  </r>
  <r>
    <s v="Channel Partners"/>
    <x v="1"/>
    <x v="2"/>
    <x v="3"/>
    <n v="57.1"/>
    <n v="11999.4"/>
    <n v="19999"/>
    <n v="1141942.9000000001"/>
    <n v="171291.43500000003"/>
    <n v="970651.46500000008"/>
    <n v="582390.87900000007"/>
    <n v="388260.58600000001"/>
    <d v="2021-07-01T00:00:00"/>
    <n v="7"/>
    <s v="Jul"/>
    <n v="2021"/>
  </r>
  <r>
    <s v="Shoping Mall"/>
    <x v="12"/>
    <x v="2"/>
    <x v="3"/>
    <n v="269.60000000000002"/>
    <n v="11999.4"/>
    <n v="19999"/>
    <n v="5391730.4000000004"/>
    <n v="808759.56"/>
    <n v="4582970.84"/>
    <n v="3574717.2552"/>
    <n v="1008253.5847999998"/>
    <d v="2021-08-01T00:00:00"/>
    <n v="8"/>
    <s v="Aug"/>
    <n v="2021"/>
  </r>
  <r>
    <s v="Midmarket"/>
    <x v="0"/>
    <x v="2"/>
    <x v="3"/>
    <n v="156.5"/>
    <n v="11999.4"/>
    <n v="19999"/>
    <n v="3129843.5"/>
    <n v="469476.52499999997"/>
    <n v="2660366.9750000001"/>
    <n v="1729238.5337500002"/>
    <n v="931128.44124999992"/>
    <d v="2021-10-01T00:00:00"/>
    <n v="10"/>
    <s v="Oct"/>
    <n v="2021"/>
  </r>
  <r>
    <s v="Shoping Mall"/>
    <x v="1"/>
    <x v="2"/>
    <x v="3"/>
    <n v="124.9"/>
    <n v="11999.4"/>
    <n v="19999"/>
    <n v="2497875.1"/>
    <n v="374681.26500000001"/>
    <n v="2123193.835"/>
    <n v="1656091.1913000001"/>
    <n v="467102.6436999999"/>
    <d v="2021-10-01T00:00:00"/>
    <n v="10"/>
    <s v="Oct"/>
    <n v="2021"/>
  </r>
  <r>
    <s v="Shoping Mall"/>
    <x v="16"/>
    <x v="2"/>
    <x v="3"/>
    <n v="35.700000000000003"/>
    <n v="11999.4"/>
    <n v="19999"/>
    <n v="713964.3"/>
    <n v="107094.645"/>
    <n v="606869.65500000003"/>
    <n v="473358.33090000006"/>
    <n v="133511.32409999997"/>
    <d v="2021-11-01T00:00:00"/>
    <n v="11"/>
    <s v="Nov"/>
    <n v="2021"/>
  </r>
  <r>
    <s v="Channel Partners"/>
    <x v="3"/>
    <x v="2"/>
    <x v="3"/>
    <n v="101.30000000000001"/>
    <n v="11999.4"/>
    <n v="19999"/>
    <n v="2025898.7000000002"/>
    <n v="303884.80499999999"/>
    <n v="1722013.8950000003"/>
    <n v="1033208.3370000001"/>
    <n v="688805.55800000019"/>
    <d v="2021-12-01T00:00:00"/>
    <n v="12"/>
    <s v="Dec"/>
    <n v="2021"/>
  </r>
  <r>
    <s v="Midmarket"/>
    <x v="15"/>
    <x v="3"/>
    <x v="3"/>
    <n v="399.75"/>
    <n v="19794"/>
    <n v="32990"/>
    <n v="13187752.5"/>
    <n v="1978162.875"/>
    <n v="11209589.625"/>
    <n v="7286233.2562500006"/>
    <n v="3923356.3687499994"/>
    <d v="2021-01-01T00:00:00"/>
    <n v="1"/>
    <s v="Jan"/>
    <n v="2021"/>
  </r>
  <r>
    <s v="Shoping Mall"/>
    <x v="5"/>
    <x v="3"/>
    <x v="3"/>
    <n v="263.2"/>
    <n v="19794"/>
    <n v="32990"/>
    <n v="8682968"/>
    <n v="1302445.2"/>
    <n v="7380522.7999999998"/>
    <n v="5756807.784"/>
    <n v="1623715.0159999998"/>
    <d v="2021-06-01T00:00:00"/>
    <n v="6"/>
    <s v="Jun"/>
    <n v="2021"/>
  </r>
  <r>
    <s v="Shoping Mall"/>
    <x v="6"/>
    <x v="3"/>
    <x v="3"/>
    <n v="119"/>
    <n v="19794"/>
    <n v="32990"/>
    <n v="3925810"/>
    <n v="588871.5"/>
    <n v="3336938.5"/>
    <n v="2602812.0300000003"/>
    <n v="734126.46999999974"/>
    <d v="2021-06-01T00:00:00"/>
    <n v="6"/>
    <s v="Jun"/>
    <n v="2021"/>
  </r>
  <r>
    <s v="Channel Partners"/>
    <x v="13"/>
    <x v="3"/>
    <x v="3"/>
    <n v="60.400000000000006"/>
    <n v="19794"/>
    <n v="32990"/>
    <n v="1992596.0000000002"/>
    <n v="298889.40000000002"/>
    <n v="1693706.6"/>
    <n v="1016223.96"/>
    <n v="677482.64000000013"/>
    <d v="2021-06-01T00:00:00"/>
    <n v="6"/>
    <s v="Jun"/>
    <n v="2021"/>
  </r>
  <r>
    <s v="Midmarket"/>
    <x v="7"/>
    <x v="3"/>
    <x v="3"/>
    <n v="66"/>
    <n v="19794"/>
    <n v="32990"/>
    <n v="2177340"/>
    <n v="326601"/>
    <n v="1850739"/>
    <n v="1202980.3500000001"/>
    <n v="647758.64999999991"/>
    <d v="2020-09-01T00:00:00"/>
    <n v="9"/>
    <s v="Sep"/>
    <n v="2020"/>
  </r>
  <r>
    <s v="Channel Partners"/>
    <x v="4"/>
    <x v="3"/>
    <x v="3"/>
    <n v="41"/>
    <n v="19794"/>
    <n v="32990"/>
    <n v="1352590"/>
    <n v="202888.5"/>
    <n v="1149701.5"/>
    <n v="689820.9"/>
    <n v="459880.6"/>
    <d v="2021-10-01T00:00:00"/>
    <n v="10"/>
    <s v="Oct"/>
    <n v="2021"/>
  </r>
  <r>
    <s v="Small Business"/>
    <x v="8"/>
    <x v="3"/>
    <x v="3"/>
    <n v="260.5"/>
    <n v="19794"/>
    <n v="32990"/>
    <n v="8593895"/>
    <n v="1289084.25"/>
    <n v="7304810.75"/>
    <n v="5259463.74"/>
    <n v="2045347.0099999998"/>
    <d v="2020-11-01T00:00:00"/>
    <n v="11"/>
    <s v="Nov"/>
    <n v="2020"/>
  </r>
  <r>
    <s v="Channel Partners"/>
    <x v="14"/>
    <x v="3"/>
    <x v="3"/>
    <n v="101.30000000000001"/>
    <n v="19794"/>
    <n v="32990"/>
    <n v="3341887.0000000005"/>
    <n v="501283.05000000005"/>
    <n v="2840603.95"/>
    <n v="1704362.37"/>
    <n v="1136241.58"/>
    <d v="2021-12-01T00:00:00"/>
    <n v="12"/>
    <s v="Dec"/>
    <n v="2021"/>
  </r>
  <r>
    <s v="Enterprise"/>
    <x v="10"/>
    <x v="4"/>
    <x v="3"/>
    <n v="158.30000000000001"/>
    <n v="13938"/>
    <n v="23230"/>
    <n v="3677309.0000000005"/>
    <n v="551596.35000000009"/>
    <n v="3125712.6500000004"/>
    <n v="2438055.8670000006"/>
    <n v="687656.78299999982"/>
    <d v="2021-06-01T00:00:00"/>
    <n v="6"/>
    <s v="Jun"/>
    <n v="2021"/>
  </r>
  <r>
    <s v="Midmarket"/>
    <x v="2"/>
    <x v="4"/>
    <x v="3"/>
    <n v="156.5"/>
    <n v="13938"/>
    <n v="23230"/>
    <n v="3635495"/>
    <n v="545324.25"/>
    <n v="3090170.75"/>
    <n v="2008610.9875"/>
    <n v="1081559.7625"/>
    <d v="2021-10-01T00:00:00"/>
    <n v="10"/>
    <s v="Oct"/>
    <n v="2021"/>
  </r>
  <r>
    <s v="Enterprise"/>
    <x v="11"/>
    <x v="5"/>
    <x v="3"/>
    <n v="165.9"/>
    <n v="11999.4"/>
    <n v="19999"/>
    <n v="3317834.1"/>
    <n v="497675.11499999999"/>
    <n v="2820158.9850000003"/>
    <n v="2199724.0083000003"/>
    <n v="620434.9767"/>
    <d v="2021-01-01T00:00:00"/>
    <n v="1"/>
    <s v="Jan"/>
    <n v="2021"/>
  </r>
  <r>
    <s v="Shoping Mall"/>
    <x v="9"/>
    <x v="5"/>
    <x v="3"/>
    <n v="119"/>
    <n v="11999.4"/>
    <n v="19999"/>
    <n v="2379881"/>
    <n v="356982.14999999997"/>
    <n v="2022898.85"/>
    <n v="1577861.1030000001"/>
    <n v="445037.74699999997"/>
    <d v="2021-06-01T00:00:00"/>
    <n v="6"/>
    <s v="Jun"/>
    <n v="2021"/>
  </r>
  <r>
    <s v="Channel Partners"/>
    <x v="1"/>
    <x v="5"/>
    <x v="3"/>
    <n v="41"/>
    <n v="11999.4"/>
    <n v="19999"/>
    <n v="819959"/>
    <n v="122993.84999999999"/>
    <n v="696965.15"/>
    <n v="418179.09"/>
    <n v="278786.06"/>
    <d v="2021-10-01T00:00:00"/>
    <n v="10"/>
    <s v="Oct"/>
    <n v="2021"/>
  </r>
  <r>
    <s v="Channel Partners"/>
    <x v="12"/>
    <x v="5"/>
    <x v="3"/>
    <n v="177"/>
    <n v="11999.4"/>
    <n v="19999"/>
    <n v="3539823"/>
    <n v="530973.44999999995"/>
    <n v="3008849.55"/>
    <n v="1805309.7299999997"/>
    <n v="1203539.82"/>
    <d v="2020-12-01T00:00:00"/>
    <n v="12"/>
    <s v="Dec"/>
    <n v="2020"/>
  </r>
  <r>
    <s v="Shoping Mall"/>
    <x v="0"/>
    <x v="0"/>
    <x v="3"/>
    <n v="257.90000000000003"/>
    <n v="5579.4"/>
    <n v="9299"/>
    <n v="2398212.1"/>
    <n v="359731.815"/>
    <n v="2038480.2850000001"/>
    <n v="1590014.6223000002"/>
    <n v="448465.66269999999"/>
    <d v="2021-04-01T00:00:00"/>
    <n v="4"/>
    <s v="Apr"/>
    <n v="2021"/>
  </r>
  <r>
    <s v="Shoping Mall"/>
    <x v="1"/>
    <x v="0"/>
    <x v="3"/>
    <n v="174.3"/>
    <n v="5579.4"/>
    <n v="9299"/>
    <n v="1620815.7000000002"/>
    <n v="243122.35500000001"/>
    <n v="1377693.3450000002"/>
    <n v="1074600.8091000002"/>
    <n v="303092.53590000002"/>
    <d v="2021-05-01T00:00:00"/>
    <n v="5"/>
    <s v="May"/>
    <n v="2021"/>
  </r>
  <r>
    <s v="Shoping Mall"/>
    <x v="16"/>
    <x v="0"/>
    <x v="3"/>
    <n v="299.60000000000002"/>
    <n v="5579.4"/>
    <n v="9299"/>
    <n v="2785980.4000000004"/>
    <n v="417897.06000000006"/>
    <n v="2368083.3400000003"/>
    <n v="1847105.0052000002"/>
    <n v="520978.33480000007"/>
    <d v="2020-10-01T00:00:00"/>
    <n v="10"/>
    <s v="Oct"/>
    <n v="2020"/>
  </r>
  <r>
    <s v="Shoping Mall"/>
    <x v="3"/>
    <x v="0"/>
    <x v="3"/>
    <n v="28"/>
    <n v="5579.4"/>
    <n v="9299"/>
    <n v="260372"/>
    <n v="39055.799999999996"/>
    <n v="221316.2"/>
    <n v="172626.63600000003"/>
    <n v="48689.563999999984"/>
    <d v="2021-12-01T00:00:00"/>
    <n v="12"/>
    <s v="Dec"/>
    <n v="2021"/>
  </r>
  <r>
    <s v="Shoping Mall"/>
    <x v="15"/>
    <x v="1"/>
    <x v="3"/>
    <n v="29.3"/>
    <n v="8999.4"/>
    <n v="14999"/>
    <n v="439470.7"/>
    <n v="65920.604999999996"/>
    <n v="373550.09500000003"/>
    <n v="291369.07410000003"/>
    <n v="82181.020900000003"/>
    <d v="2021-02-01T00:00:00"/>
    <n v="2"/>
    <s v="Feb"/>
    <n v="2021"/>
  </r>
  <r>
    <s v="Shoping Mall"/>
    <x v="5"/>
    <x v="1"/>
    <x v="3"/>
    <n v="299.60000000000002"/>
    <n v="8999.4"/>
    <n v="14999"/>
    <n v="4493700.4000000004"/>
    <n v="674055.06"/>
    <n v="3819645.3400000003"/>
    <n v="2979323.3652000003"/>
    <n v="840321.97479999997"/>
    <d v="2020-10-01T00:00:00"/>
    <n v="10"/>
    <s v="Oct"/>
    <n v="2020"/>
  </r>
  <r>
    <s v="Midmarket"/>
    <x v="6"/>
    <x v="2"/>
    <x v="3"/>
    <n v="27.8"/>
    <n v="11999.4"/>
    <n v="19999"/>
    <n v="555972.20000000007"/>
    <n v="83395.83"/>
    <n v="472576.37000000005"/>
    <n v="307174.64050000004"/>
    <n v="165401.72950000002"/>
    <d v="2021-02-01T00:00:00"/>
    <n v="2"/>
    <s v="Feb"/>
    <n v="2021"/>
  </r>
  <r>
    <s v="Shoping Mall"/>
    <x v="13"/>
    <x v="2"/>
    <x v="3"/>
    <n v="242.8"/>
    <n v="11999.4"/>
    <n v="19999"/>
    <n v="4855757.2"/>
    <n v="728363.58"/>
    <n v="4127393.62"/>
    <n v="3219367.0236000004"/>
    <n v="908026.59639999969"/>
    <d v="2021-03-01T00:00:00"/>
    <n v="3"/>
    <s v="Mar"/>
    <n v="2021"/>
  </r>
  <r>
    <s v="Midmarket"/>
    <x v="7"/>
    <x v="2"/>
    <x v="3"/>
    <n v="176.70000000000002"/>
    <n v="11999.4"/>
    <n v="19999"/>
    <n v="3533823.3000000003"/>
    <n v="530073.495"/>
    <n v="3003749.8050000002"/>
    <n v="1952437.3732500002"/>
    <n v="1051312.43175"/>
    <d v="2021-09-01T00:00:00"/>
    <n v="9"/>
    <s v="Sep"/>
    <n v="2021"/>
  </r>
  <r>
    <s v="Channel Partners"/>
    <x v="4"/>
    <x v="2"/>
    <x v="3"/>
    <n v="139.30000000000001"/>
    <n v="11999.4"/>
    <n v="19999"/>
    <n v="2785860.7"/>
    <n v="417879.10500000004"/>
    <n v="2367981.5950000002"/>
    <n v="1420788.9570000002"/>
    <n v="947192.63800000004"/>
    <d v="2021-10-01T00:00:00"/>
    <n v="10"/>
    <s v="Oct"/>
    <n v="2021"/>
  </r>
  <r>
    <s v="Shoping Mall"/>
    <x v="8"/>
    <x v="4"/>
    <x v="3"/>
    <n v="28"/>
    <n v="13938"/>
    <n v="23230"/>
    <n v="650440"/>
    <n v="97566"/>
    <n v="552874"/>
    <n v="431241.72000000003"/>
    <n v="121632.27999999997"/>
    <d v="2021-12-01T00:00:00"/>
    <n v="12"/>
    <s v="Dec"/>
    <n v="2021"/>
  </r>
  <r>
    <s v="Channel Partners"/>
    <x v="14"/>
    <x v="5"/>
    <x v="3"/>
    <n v="139.30000000000001"/>
    <n v="11999.4"/>
    <n v="19999"/>
    <n v="2785860.7"/>
    <n v="417879.10500000004"/>
    <n v="2367981.5950000002"/>
    <n v="1420788.9570000002"/>
    <n v="947192.63800000004"/>
    <d v="2021-10-01T00:00:00"/>
    <n v="10"/>
    <s v="Oct"/>
    <n v="2021"/>
  </r>
  <r>
    <s v="Channel Partners"/>
    <x v="10"/>
    <x v="5"/>
    <x v="3"/>
    <n v="201.5"/>
    <n v="11999.4"/>
    <n v="19999"/>
    <n v="4029798.5"/>
    <n v="604469.77500000002"/>
    <n v="3425328.7250000001"/>
    <n v="2055197.2349999999"/>
    <n v="1370131.4900000002"/>
    <d v="2020-12-01T00:00:00"/>
    <n v="12"/>
    <s v="Dec"/>
    <n v="2020"/>
  </r>
  <r>
    <s v="Small Business"/>
    <x v="2"/>
    <x v="0"/>
    <x v="3"/>
    <n v="80.100000000000009"/>
    <n v="5579.4"/>
    <n v="9299"/>
    <n v="744849.9"/>
    <n v="111727.485"/>
    <n v="633122.41500000004"/>
    <n v="455848.13880000002"/>
    <n v="177274.27620000002"/>
    <d v="2021-07-01T00:00:00"/>
    <n v="7"/>
    <s v="Jul"/>
    <n v="2021"/>
  </r>
  <r>
    <s v="Enterprise"/>
    <x v="11"/>
    <x v="0"/>
    <x v="3"/>
    <n v="102.30000000000001"/>
    <n v="5579.4"/>
    <n v="9299"/>
    <n v="951287.70000000007"/>
    <n v="142693.155"/>
    <n v="808594.54500000004"/>
    <n v="630703.74510000006"/>
    <n v="177890.79989999998"/>
    <d v="2020-09-01T00:00:00"/>
    <n v="9"/>
    <s v="Sep"/>
    <n v="2020"/>
  </r>
  <r>
    <s v="Small Business"/>
    <x v="9"/>
    <x v="0"/>
    <x v="3"/>
    <n v="149.6"/>
    <n v="5579.4"/>
    <n v="9299"/>
    <n v="1391130.4"/>
    <n v="208669.55999999997"/>
    <n v="1182460.8399999999"/>
    <n v="851371.80479999981"/>
    <n v="331089.03520000004"/>
    <d v="2021-10-01T00:00:00"/>
    <n v="10"/>
    <s v="Oct"/>
    <n v="2021"/>
  </r>
  <r>
    <s v="Small Business"/>
    <x v="1"/>
    <x v="0"/>
    <x v="3"/>
    <n v="101"/>
    <n v="5579.4"/>
    <n v="9299"/>
    <n v="939199"/>
    <n v="140879.85"/>
    <n v="798319.15"/>
    <n v="574789.78799999994"/>
    <n v="223529.36200000008"/>
    <d v="2021-10-01T00:00:00"/>
    <n v="10"/>
    <s v="Oct"/>
    <n v="2021"/>
  </r>
  <r>
    <s v="Midmarket"/>
    <x v="12"/>
    <x v="0"/>
    <x v="3"/>
    <n v="151.30000000000001"/>
    <n v="5579.4"/>
    <n v="9299"/>
    <n v="1406938.7000000002"/>
    <n v="211040.80500000002"/>
    <n v="1195897.8950000003"/>
    <n v="777333.63175000018"/>
    <n v="418564.26325000008"/>
    <d v="2021-11-01T00:00:00"/>
    <n v="11"/>
    <s v="Nov"/>
    <n v="2021"/>
  </r>
  <r>
    <s v="Midmarket"/>
    <x v="0"/>
    <x v="0"/>
    <x v="3"/>
    <n v="230"/>
    <n v="5579.4"/>
    <n v="9299"/>
    <n v="2138770"/>
    <n v="320815.5"/>
    <n v="1817954.5"/>
    <n v="1181670.425"/>
    <n v="636284.07499999995"/>
    <d v="2021-12-01T00:00:00"/>
    <n v="12"/>
    <s v="Dec"/>
    <n v="2021"/>
  </r>
  <r>
    <s v="Enterprise"/>
    <x v="1"/>
    <x v="0"/>
    <x v="3"/>
    <n v="282.10000000000002"/>
    <n v="5579.4"/>
    <n v="9299"/>
    <n v="2623247.9000000004"/>
    <n v="393487.18500000006"/>
    <n v="2229760.7150000003"/>
    <n v="1739213.3577000003"/>
    <n v="490547.35730000003"/>
    <d v="2020-12-01T00:00:00"/>
    <n v="12"/>
    <s v="Dec"/>
    <n v="2020"/>
  </r>
  <r>
    <s v="Shoping Mall"/>
    <x v="16"/>
    <x v="1"/>
    <x v="3"/>
    <n v="222.75"/>
    <n v="8999.4"/>
    <n v="14999"/>
    <n v="3341027.25"/>
    <n v="501154.08749999997"/>
    <n v="2839873.1625000001"/>
    <n v="2215101.0667500002"/>
    <n v="624772.09574999986"/>
    <d v="2021-01-01T00:00:00"/>
    <n v="1"/>
    <s v="Jan"/>
    <n v="2021"/>
  </r>
  <r>
    <s v="Shoping Mall"/>
    <x v="3"/>
    <x v="1"/>
    <x v="3"/>
    <n v="119.9"/>
    <n v="8999.4"/>
    <n v="14999"/>
    <n v="1798380.1"/>
    <n v="269757.01500000001"/>
    <n v="1528623.085"/>
    <n v="1192326.0063"/>
    <n v="336297.07869999995"/>
    <d v="2021-04-01T00:00:00"/>
    <n v="4"/>
    <s v="Apr"/>
    <n v="2021"/>
  </r>
  <r>
    <s v="Shoping Mall"/>
    <x v="15"/>
    <x v="1"/>
    <x v="3"/>
    <n v="20"/>
    <n v="8999.4"/>
    <n v="14999"/>
    <n v="299980"/>
    <n v="44997"/>
    <n v="254983"/>
    <n v="198886.74000000002"/>
    <n v="56096.25999999998"/>
    <d v="2021-05-01T00:00:00"/>
    <n v="5"/>
    <s v="May"/>
    <n v="2021"/>
  </r>
  <r>
    <s v="Shoping Mall"/>
    <x v="5"/>
    <x v="1"/>
    <x v="3"/>
    <n v="38.800000000000004"/>
    <n v="8999.4"/>
    <n v="14999"/>
    <n v="581961.20000000007"/>
    <n v="87294.180000000008"/>
    <n v="494667.02000000008"/>
    <n v="385840.27560000005"/>
    <n v="108826.74440000003"/>
    <d v="2021-09-01T00:00:00"/>
    <n v="9"/>
    <s v="Sep"/>
    <n v="2021"/>
  </r>
  <r>
    <s v="Shoping Mall"/>
    <x v="6"/>
    <x v="1"/>
    <x v="3"/>
    <n v="172.70000000000002"/>
    <n v="8999.4"/>
    <n v="14999"/>
    <n v="2590327.3000000003"/>
    <n v="388549.09500000003"/>
    <n v="2201778.2050000001"/>
    <n v="1717386.9999000002"/>
    <n v="484391.2050999999"/>
    <d v="2020-10-01T00:00:00"/>
    <n v="10"/>
    <s v="Oct"/>
    <n v="2020"/>
  </r>
  <r>
    <s v="Midmarket"/>
    <x v="13"/>
    <x v="1"/>
    <x v="3"/>
    <n v="230"/>
    <n v="8999.4"/>
    <n v="14999"/>
    <n v="3449770"/>
    <n v="517465.5"/>
    <n v="2932304.5"/>
    <n v="1905997.925"/>
    <n v="1026306.575"/>
    <d v="2021-12-01T00:00:00"/>
    <n v="12"/>
    <s v="Dec"/>
    <n v="2021"/>
  </r>
  <r>
    <s v="Shoping Mall"/>
    <x v="7"/>
    <x v="2"/>
    <x v="3"/>
    <n v="26"/>
    <n v="11999.4"/>
    <n v="19999"/>
    <n v="519974"/>
    <n v="77996.099999999991"/>
    <n v="441977.9"/>
    <n v="344742.76200000005"/>
    <n v="97235.137999999977"/>
    <d v="2021-02-01T00:00:00"/>
    <n v="2"/>
    <s v="Feb"/>
    <n v="2021"/>
  </r>
  <r>
    <s v="Midmarket"/>
    <x v="4"/>
    <x v="2"/>
    <x v="3"/>
    <n v="247"/>
    <n v="11999.4"/>
    <n v="19999"/>
    <n v="4939753"/>
    <n v="740962.95"/>
    <n v="4198790.05"/>
    <n v="2729213.5324999997"/>
    <n v="1469576.5175000001"/>
    <d v="2020-09-01T00:00:00"/>
    <n v="9"/>
    <s v="Sep"/>
    <n v="2020"/>
  </r>
  <r>
    <s v="Midmarket"/>
    <x v="8"/>
    <x v="2"/>
    <x v="3"/>
    <n v="174.3"/>
    <n v="11999.4"/>
    <n v="19999"/>
    <n v="3485825.7"/>
    <n v="522873.85499999998"/>
    <n v="2962951.8450000002"/>
    <n v="1925918.6992500003"/>
    <n v="1037033.1457499999"/>
    <d v="2020-10-01T00:00:00"/>
    <n v="10"/>
    <s v="Oct"/>
    <n v="2020"/>
  </r>
  <r>
    <s v="Channel Partners"/>
    <x v="14"/>
    <x v="2"/>
    <x v="3"/>
    <n v="291.40000000000003"/>
    <n v="11999.4"/>
    <n v="19999"/>
    <n v="5827708.6000000006"/>
    <n v="874156.29"/>
    <n v="4953552.3100000005"/>
    <n v="2972131.3860000004"/>
    <n v="1981420.9240000001"/>
    <d v="2021-10-01T00:00:00"/>
    <n v="10"/>
    <s v="Oct"/>
    <n v="2021"/>
  </r>
  <r>
    <s v="Shoping Mall"/>
    <x v="10"/>
    <x v="2"/>
    <x v="3"/>
    <n v="173.10000000000002"/>
    <n v="11999.4"/>
    <n v="19999"/>
    <n v="3461826.9000000004"/>
    <n v="519274.03500000003"/>
    <n v="2942552.8650000002"/>
    <n v="2295191.2347000004"/>
    <n v="647361.63029999984"/>
    <d v="2021-10-01T00:00:00"/>
    <n v="10"/>
    <s v="Oct"/>
    <n v="2021"/>
  </r>
  <r>
    <s v="Shoping Mall"/>
    <x v="2"/>
    <x v="2"/>
    <x v="3"/>
    <n v="70"/>
    <n v="11999.4"/>
    <n v="19999"/>
    <n v="1399930"/>
    <n v="209989.5"/>
    <n v="1189940.5"/>
    <n v="928153.59000000008"/>
    <n v="261786.90999999992"/>
    <d v="2021-11-01T00:00:00"/>
    <n v="11"/>
    <s v="Nov"/>
    <n v="2021"/>
  </r>
  <r>
    <s v="Channel Partners"/>
    <x v="11"/>
    <x v="2"/>
    <x v="3"/>
    <n v="222.20000000000002"/>
    <n v="11999.4"/>
    <n v="19999"/>
    <n v="4443777.8000000007"/>
    <n v="666566.67000000004"/>
    <n v="3777211.1300000008"/>
    <n v="2266326.6780000003"/>
    <n v="1510884.4520000005"/>
    <d v="2020-11-01T00:00:00"/>
    <n v="11"/>
    <s v="Nov"/>
    <n v="2020"/>
  </r>
  <r>
    <s v="Shoping Mall"/>
    <x v="9"/>
    <x v="2"/>
    <x v="3"/>
    <n v="117.7"/>
    <n v="11999.4"/>
    <n v="19999"/>
    <n v="2353882.3000000003"/>
    <n v="353082.34500000003"/>
    <n v="2000799.9550000003"/>
    <n v="1560623.9649000003"/>
    <n v="440175.99010000005"/>
    <d v="2021-11-01T00:00:00"/>
    <n v="11"/>
    <s v="Nov"/>
    <n v="2021"/>
  </r>
  <r>
    <s v="Shoping Mall"/>
    <x v="1"/>
    <x v="2"/>
    <x v="3"/>
    <n v="192.20000000000002"/>
    <n v="11999.4"/>
    <n v="19999"/>
    <n v="3843807.8000000003"/>
    <n v="576571.17000000004"/>
    <n v="3267236.6300000004"/>
    <n v="2548444.5714000002"/>
    <n v="718792.05860000011"/>
    <d v="2020-11-01T00:00:00"/>
    <n v="11"/>
    <s v="Nov"/>
    <n v="2020"/>
  </r>
  <r>
    <s v="Enterprise"/>
    <x v="12"/>
    <x v="3"/>
    <x v="3"/>
    <n v="157.5"/>
    <n v="19794"/>
    <n v="32990"/>
    <n v="5195925"/>
    <n v="779388.75"/>
    <n v="4416536.25"/>
    <n v="3444898.2749999999"/>
    <n v="971637.97500000009"/>
    <d v="2021-02-01T00:00:00"/>
    <n v="2"/>
    <s v="Feb"/>
    <n v="2021"/>
  </r>
  <r>
    <s v="Shoping Mall"/>
    <x v="0"/>
    <x v="3"/>
    <x v="3"/>
    <n v="60.6"/>
    <n v="19794"/>
    <n v="32990"/>
    <n v="1999194"/>
    <n v="299879.09999999998"/>
    <n v="1699314.9"/>
    <n v="1325465.622"/>
    <n v="373849.27799999993"/>
    <d v="2021-04-01T00:00:00"/>
    <n v="4"/>
    <s v="Apr"/>
    <n v="2021"/>
  </r>
  <r>
    <s v="Small Business"/>
    <x v="17"/>
    <x v="3"/>
    <x v="3"/>
    <n v="246"/>
    <n v="19794"/>
    <n v="32990"/>
    <n v="8115540"/>
    <n v="1217331"/>
    <n v="6898209"/>
    <n v="4966710.4799999995"/>
    <n v="1931498.5200000005"/>
    <d v="2021-07-01T00:00:00"/>
    <n v="7"/>
    <s v="Jul"/>
    <n v="2021"/>
  </r>
  <r>
    <s v="Small Business"/>
    <x v="16"/>
    <x v="3"/>
    <x v="3"/>
    <n v="26.900000000000002"/>
    <n v="19794"/>
    <n v="32990"/>
    <n v="887431.00000000012"/>
    <n v="133114.65000000002"/>
    <n v="754316.35000000009"/>
    <n v="543107.772"/>
    <n v="211208.5780000001"/>
    <d v="2020-10-01T00:00:00"/>
    <n v="10"/>
    <s v="Oct"/>
    <n v="2020"/>
  </r>
  <r>
    <s v="Small Business"/>
    <x v="3"/>
    <x v="3"/>
    <x v="3"/>
    <n v="253.60000000000002"/>
    <n v="19794"/>
    <n v="32990"/>
    <n v="8366264.0000000009"/>
    <n v="1254939.6000000001"/>
    <n v="7111324.4000000004"/>
    <n v="5120153.568"/>
    <n v="1991170.8320000004"/>
    <d v="2020-11-01T00:00:00"/>
    <n v="11"/>
    <s v="Nov"/>
    <n v="2020"/>
  </r>
  <r>
    <s v="Shoping Mall"/>
    <x v="15"/>
    <x v="4"/>
    <x v="3"/>
    <n v="290.3"/>
    <n v="13938"/>
    <n v="23230"/>
    <n v="6743669"/>
    <n v="1011550.35"/>
    <n v="5732118.6500000004"/>
    <n v="4471052.5470000003"/>
    <n v="1261066.1030000001"/>
    <d v="2021-03-01T00:00:00"/>
    <n v="3"/>
    <s v="Mar"/>
    <n v="2021"/>
  </r>
  <r>
    <s v="Small Business"/>
    <x v="5"/>
    <x v="4"/>
    <x v="3"/>
    <n v="254.10000000000002"/>
    <n v="13938"/>
    <n v="23230"/>
    <n v="5902743.0000000009"/>
    <n v="885411.45000000007"/>
    <n v="5017331.5500000007"/>
    <n v="3612478.7160000005"/>
    <n v="1404852.8340000003"/>
    <d v="2021-08-01T00:00:00"/>
    <n v="8"/>
    <s v="Aug"/>
    <n v="2021"/>
  </r>
  <r>
    <s v="Small Business"/>
    <x v="6"/>
    <x v="4"/>
    <x v="3"/>
    <n v="26.900000000000002"/>
    <n v="13938"/>
    <n v="23230"/>
    <n v="624887"/>
    <n v="93733.05"/>
    <n v="531153.94999999995"/>
    <n v="382430.84399999992"/>
    <n v="148723.10600000003"/>
    <d v="2020-10-01T00:00:00"/>
    <n v="10"/>
    <s v="Oct"/>
    <n v="2020"/>
  </r>
  <r>
    <s v="Small Business"/>
    <x v="13"/>
    <x v="4"/>
    <x v="3"/>
    <n v="149.6"/>
    <n v="13938"/>
    <n v="23230"/>
    <n v="3475208"/>
    <n v="521281.19999999995"/>
    <n v="2953926.8"/>
    <n v="2126827.2959999996"/>
    <n v="827099.50400000019"/>
    <d v="2021-10-01T00:00:00"/>
    <n v="10"/>
    <s v="Oct"/>
    <n v="2021"/>
  </r>
  <r>
    <s v="Small Business"/>
    <x v="7"/>
    <x v="4"/>
    <x v="3"/>
    <n v="101"/>
    <n v="13938"/>
    <n v="23230"/>
    <n v="2346230"/>
    <n v="351934.5"/>
    <n v="1994295.5"/>
    <n v="1435892.76"/>
    <n v="558402.74"/>
    <d v="2021-10-01T00:00:00"/>
    <n v="10"/>
    <s v="Oct"/>
    <n v="2021"/>
  </r>
  <r>
    <s v="Shoping Mall"/>
    <x v="4"/>
    <x v="4"/>
    <x v="3"/>
    <n v="128.1"/>
    <n v="13938"/>
    <n v="23230"/>
    <n v="2975763"/>
    <n v="446364.45"/>
    <n v="2529398.5499999998"/>
    <n v="1972930.8689999999"/>
    <n v="556467.68099999987"/>
    <d v="2020-12-01T00:00:00"/>
    <n v="12"/>
    <s v="Dec"/>
    <n v="2020"/>
  </r>
  <r>
    <s v="Small Business"/>
    <x v="8"/>
    <x v="5"/>
    <x v="3"/>
    <n v="88.800000000000011"/>
    <n v="11999.4"/>
    <n v="19999"/>
    <n v="1775911.2000000002"/>
    <n v="266386.68"/>
    <n v="1509524.5200000003"/>
    <n v="1086857.6544000001"/>
    <n v="422666.86560000014"/>
    <d v="2021-03-01T00:00:00"/>
    <n v="3"/>
    <s v="Mar"/>
    <n v="2021"/>
  </r>
  <r>
    <s v="Enterprise"/>
    <x v="14"/>
    <x v="5"/>
    <x v="3"/>
    <n v="284.40000000000003"/>
    <n v="11999.4"/>
    <n v="19999"/>
    <n v="5687715.6000000006"/>
    <n v="853157.34000000008"/>
    <n v="4834558.2600000007"/>
    <n v="3770955.4428000008"/>
    <n v="1063602.8171999999"/>
    <d v="2021-05-01T00:00:00"/>
    <n v="5"/>
    <s v="May"/>
    <n v="2021"/>
  </r>
  <r>
    <s v="Channel Partners"/>
    <x v="10"/>
    <x v="5"/>
    <x v="3"/>
    <n v="247.5"/>
    <n v="11999.4"/>
    <n v="19999"/>
    <n v="4949752.5"/>
    <n v="742462.875"/>
    <n v="4207289.625"/>
    <n v="2524373.7749999999"/>
    <n v="1682915.85"/>
    <d v="2021-08-01T00:00:00"/>
    <n v="8"/>
    <s v="Aug"/>
    <n v="2021"/>
  </r>
  <r>
    <s v="Midmarket"/>
    <x v="2"/>
    <x v="5"/>
    <x v="3"/>
    <n v="174.3"/>
    <n v="11999.4"/>
    <n v="19999"/>
    <n v="3485825.7"/>
    <n v="522873.85499999998"/>
    <n v="2962951.8450000002"/>
    <n v="1925918.6992500003"/>
    <n v="1037033.1457499999"/>
    <d v="2020-10-01T00:00:00"/>
    <n v="10"/>
    <s v="Oct"/>
    <n v="2020"/>
  </r>
  <r>
    <s v="Channel Partners"/>
    <x v="11"/>
    <x v="5"/>
    <x v="3"/>
    <n v="291.40000000000003"/>
    <n v="11999.4"/>
    <n v="19999"/>
    <n v="5827708.6000000006"/>
    <n v="874156.29"/>
    <n v="4953552.3100000005"/>
    <n v="2972131.3860000004"/>
    <n v="1981420.9240000001"/>
    <d v="2021-10-01T00:00:00"/>
    <n v="10"/>
    <s v="Oct"/>
    <n v="2021"/>
  </r>
  <r>
    <s v="Shoping Mall"/>
    <x v="9"/>
    <x v="5"/>
    <x v="3"/>
    <n v="173.10000000000002"/>
    <n v="11999.4"/>
    <n v="19999"/>
    <n v="3461826.9000000004"/>
    <n v="519274.03500000003"/>
    <n v="2942552.8650000002"/>
    <n v="2295191.2347000004"/>
    <n v="647361.63029999984"/>
    <d v="2021-10-01T00:00:00"/>
    <n v="10"/>
    <s v="Oct"/>
    <n v="2021"/>
  </r>
  <r>
    <s v="Shoping Mall"/>
    <x v="1"/>
    <x v="5"/>
    <x v="3"/>
    <n v="172.70000000000002"/>
    <n v="11999.4"/>
    <n v="19999"/>
    <n v="3453827.3000000003"/>
    <n v="518074.09500000003"/>
    <n v="2935753.2050000001"/>
    <n v="2289887.4999000002"/>
    <n v="645865.7050999999"/>
    <d v="2020-10-01T00:00:00"/>
    <n v="10"/>
    <s v="Oct"/>
    <n v="2020"/>
  </r>
  <r>
    <s v="Midmarket"/>
    <x v="12"/>
    <x v="5"/>
    <x v="3"/>
    <n v="187"/>
    <n v="11999.4"/>
    <n v="19999"/>
    <n v="3739813"/>
    <n v="560971.94999999995"/>
    <n v="3178841.05"/>
    <n v="2066246.6824999999"/>
    <n v="1112594.3674999999"/>
    <d v="2020-11-01T00:00:00"/>
    <n v="11"/>
    <s v="Nov"/>
    <n v="2020"/>
  </r>
  <r>
    <s v="Enterprise"/>
    <x v="0"/>
    <x v="0"/>
    <x v="3"/>
    <n v="117.4"/>
    <n v="5579.4"/>
    <n v="9299"/>
    <n v="1091702.6000000001"/>
    <n v="163755.39000000001"/>
    <n v="927947.21000000008"/>
    <n v="723798.82380000013"/>
    <n v="204148.38619999995"/>
    <d v="2021-08-01T00:00:00"/>
    <n v="8"/>
    <s v="Aug"/>
    <n v="2021"/>
  </r>
  <r>
    <s v="Enterprise"/>
    <x v="17"/>
    <x v="0"/>
    <x v="3"/>
    <n v="276.7"/>
    <n v="5579.4"/>
    <n v="9299"/>
    <n v="2573033.2999999998"/>
    <n v="385954.99499999994"/>
    <n v="2187078.3049999997"/>
    <n v="1705921.0778999999"/>
    <n v="481157.22709999979"/>
    <d v="2021-08-01T00:00:00"/>
    <n v="8"/>
    <s v="Aug"/>
    <n v="2021"/>
  </r>
  <r>
    <s v="Enterprise"/>
    <x v="16"/>
    <x v="0"/>
    <x v="3"/>
    <n v="108.5"/>
    <n v="5579.4"/>
    <n v="9299"/>
    <n v="1008941.5"/>
    <n v="151341.22500000001"/>
    <n v="857600.27500000002"/>
    <n v="668928.2145"/>
    <n v="188672.06050000002"/>
    <d v="2021-10-01T00:00:00"/>
    <n v="10"/>
    <s v="Oct"/>
    <n v="2021"/>
  </r>
  <r>
    <s v="Small Business"/>
    <x v="3"/>
    <x v="1"/>
    <x v="3"/>
    <n v="54.6"/>
    <n v="8999.4"/>
    <n v="14999"/>
    <n v="818945.4"/>
    <n v="122841.81"/>
    <n v="696103.59000000008"/>
    <n v="501194.58480000007"/>
    <n v="194909.00520000001"/>
    <d v="2021-10-01T00:00:00"/>
    <n v="10"/>
    <s v="Oct"/>
    <n v="2021"/>
  </r>
  <r>
    <s v="Shoping Mall"/>
    <x v="15"/>
    <x v="2"/>
    <x v="3"/>
    <n v="115.80000000000001"/>
    <n v="11999.4"/>
    <n v="19999"/>
    <n v="2315884.2000000002"/>
    <n v="347382.63"/>
    <n v="1968501.5700000003"/>
    <n v="1535431.2246000003"/>
    <n v="433070.34539999999"/>
    <d v="2021-03-01T00:00:00"/>
    <n v="3"/>
    <s v="Mar"/>
    <n v="2021"/>
  </r>
  <r>
    <s v="Midmarket"/>
    <x v="5"/>
    <x v="2"/>
    <x v="3"/>
    <n v="161.4"/>
    <n v="11999.4"/>
    <n v="19999"/>
    <n v="3227838.6"/>
    <n v="484175.79"/>
    <n v="2743662.81"/>
    <n v="1783380.8265000002"/>
    <n v="960281.98349999986"/>
    <d v="2021-04-01T00:00:00"/>
    <n v="4"/>
    <s v="Apr"/>
    <n v="2021"/>
  </r>
  <r>
    <s v="Shoping Mall"/>
    <x v="6"/>
    <x v="2"/>
    <x v="3"/>
    <n v="253.5"/>
    <n v="11999.4"/>
    <n v="19999"/>
    <n v="5069746.5"/>
    <n v="760461.97499999998"/>
    <n v="4309284.5250000004"/>
    <n v="3361241.9295000006"/>
    <n v="948042.59549999982"/>
    <d v="2021-04-01T00:00:00"/>
    <n v="4"/>
    <s v="Apr"/>
    <n v="2021"/>
  </r>
  <r>
    <s v="Shoping Mall"/>
    <x v="13"/>
    <x v="2"/>
    <x v="3"/>
    <n v="285.10000000000002"/>
    <n v="11999.4"/>
    <n v="19999"/>
    <n v="5701714.9000000004"/>
    <n v="855257.23499999999"/>
    <n v="4846457.665"/>
    <n v="3780236.9787000003"/>
    <n v="1066220.6862999997"/>
    <d v="2021-05-01T00:00:00"/>
    <n v="5"/>
    <s v="May"/>
    <n v="2021"/>
  </r>
  <r>
    <s v="Midmarket"/>
    <x v="7"/>
    <x v="2"/>
    <x v="3"/>
    <n v="255.9"/>
    <n v="11999.4"/>
    <n v="19999"/>
    <n v="5117744.1000000006"/>
    <n v="767661.61500000011"/>
    <n v="4350082.4850000003"/>
    <n v="2827553.6152500003"/>
    <n v="1522528.8697500001"/>
    <d v="2021-08-01T00:00:00"/>
    <n v="8"/>
    <s v="Aug"/>
    <n v="2021"/>
  </r>
  <r>
    <s v="Shoping Mall"/>
    <x v="4"/>
    <x v="2"/>
    <x v="3"/>
    <n v="26.700000000000003"/>
    <n v="11999.4"/>
    <n v="19999"/>
    <n v="533973.30000000005"/>
    <n v="80095.99500000001"/>
    <n v="453877.30500000005"/>
    <n v="354024.29790000006"/>
    <n v="99853.007099999988"/>
    <d v="2020-10-01T00:00:00"/>
    <n v="10"/>
    <s v="Oct"/>
    <n v="2020"/>
  </r>
  <r>
    <s v="Enterprise"/>
    <x v="8"/>
    <x v="2"/>
    <x v="3"/>
    <n v="108.5"/>
    <n v="11999.4"/>
    <n v="19999"/>
    <n v="2169891.5"/>
    <n v="325483.72499999998"/>
    <n v="1844407.7749999999"/>
    <n v="1438638.0644999999"/>
    <n v="405769.71050000004"/>
    <d v="2021-10-01T00:00:00"/>
    <n v="10"/>
    <s v="Oct"/>
    <n v="2021"/>
  </r>
  <r>
    <s v="Midmarket"/>
    <x v="14"/>
    <x v="2"/>
    <x v="3"/>
    <n v="117.5"/>
    <n v="11999.4"/>
    <n v="19999"/>
    <n v="2349882.5"/>
    <n v="352482.375"/>
    <n v="1997400.125"/>
    <n v="1298310.08125"/>
    <n v="699090.04374999995"/>
    <d v="2021-10-01T00:00:00"/>
    <n v="10"/>
    <s v="Oct"/>
    <n v="2021"/>
  </r>
  <r>
    <s v="Shoping Mall"/>
    <x v="10"/>
    <x v="2"/>
    <x v="3"/>
    <n v="200.70000000000002"/>
    <n v="11999.4"/>
    <n v="19999"/>
    <n v="4013799.3000000003"/>
    <n v="602069.89500000002"/>
    <n v="3411729.4050000003"/>
    <n v="2661148.9359000004"/>
    <n v="750580.46909999987"/>
    <d v="2020-11-01T00:00:00"/>
    <n v="11"/>
    <s v="Nov"/>
    <n v="2020"/>
  </r>
  <r>
    <s v="Shoping Mall"/>
    <x v="2"/>
    <x v="2"/>
    <x v="3"/>
    <n v="215.10000000000002"/>
    <n v="11999.4"/>
    <n v="19999"/>
    <n v="4301784.9000000004"/>
    <n v="645267.73499999999"/>
    <n v="3656517.1650000005"/>
    <n v="2852083.3887000005"/>
    <n v="804433.77630000003"/>
    <d v="2020-11-01T00:00:00"/>
    <n v="11"/>
    <s v="Nov"/>
    <n v="2020"/>
  </r>
  <r>
    <s v="Channel Partners"/>
    <x v="11"/>
    <x v="2"/>
    <x v="3"/>
    <n v="91.4"/>
    <n v="11999.4"/>
    <n v="19999"/>
    <n v="1827908.6"/>
    <n v="274186.28999999998"/>
    <n v="1553722.31"/>
    <n v="932233.38600000006"/>
    <n v="621488.924"/>
    <d v="2021-12-01T00:00:00"/>
    <n v="12"/>
    <s v="Dec"/>
    <n v="2021"/>
  </r>
  <r>
    <s v="Shoping Mall"/>
    <x v="9"/>
    <x v="2"/>
    <x v="3"/>
    <n v="29.3"/>
    <n v="11999.4"/>
    <n v="19999"/>
    <n v="585970.70000000007"/>
    <n v="87895.60500000001"/>
    <n v="498075.09500000009"/>
    <n v="388498.57410000009"/>
    <n v="109576.5209"/>
    <d v="2021-12-01T00:00:00"/>
    <n v="12"/>
    <s v="Dec"/>
    <n v="2021"/>
  </r>
  <r>
    <s v="Channel Partners"/>
    <x v="1"/>
    <x v="3"/>
    <x v="3"/>
    <n v="50"/>
    <n v="19794"/>
    <n v="32990"/>
    <n v="1649500"/>
    <n v="247425"/>
    <n v="1402075"/>
    <n v="841245"/>
    <n v="560830"/>
    <d v="2021-03-01T00:00:00"/>
    <n v="3"/>
    <s v="Mar"/>
    <n v="2021"/>
  </r>
  <r>
    <s v="Midmarket"/>
    <x v="12"/>
    <x v="3"/>
    <x v="3"/>
    <n v="282.60000000000002"/>
    <n v="19794"/>
    <n v="32990"/>
    <n v="9322974"/>
    <n v="1398446.0999999999"/>
    <n v="7924527.9000000004"/>
    <n v="5150943.1350000007"/>
    <n v="2773584.7649999997"/>
    <d v="2021-05-01T00:00:00"/>
    <n v="5"/>
    <s v="May"/>
    <n v="2021"/>
  </r>
  <r>
    <s v="Enterprise"/>
    <x v="0"/>
    <x v="3"/>
    <x v="3"/>
    <n v="66.3"/>
    <n v="19794"/>
    <n v="32990"/>
    <n v="2187237"/>
    <n v="328085.55"/>
    <n v="1859151.45"/>
    <n v="1450138.1310000001"/>
    <n v="409013.3189999999"/>
    <d v="2021-09-01T00:00:00"/>
    <n v="9"/>
    <s v="Sep"/>
    <n v="2021"/>
  </r>
  <r>
    <s v="Small Business"/>
    <x v="17"/>
    <x v="3"/>
    <x v="3"/>
    <n v="257.40000000000003"/>
    <n v="19794"/>
    <n v="32990"/>
    <n v="8491626.0000000019"/>
    <n v="1273743.9000000001"/>
    <n v="7217882.1000000015"/>
    <n v="5196875.1120000007"/>
    <n v="2021006.9880000008"/>
    <d v="2020-11-01T00:00:00"/>
    <n v="11"/>
    <s v="Nov"/>
    <n v="2020"/>
  </r>
  <r>
    <s v="Enterprise"/>
    <x v="16"/>
    <x v="3"/>
    <x v="3"/>
    <n v="243.8"/>
    <n v="19794"/>
    <n v="32990"/>
    <n v="8042962"/>
    <n v="1206444.3"/>
    <n v="6836517.7000000002"/>
    <n v="5332483.8059999999"/>
    <n v="1504033.8940000003"/>
    <d v="2020-12-01T00:00:00"/>
    <n v="12"/>
    <s v="Dec"/>
    <n v="2020"/>
  </r>
  <r>
    <s v="Channel Partners"/>
    <x v="3"/>
    <x v="3"/>
    <x v="3"/>
    <n v="91.4"/>
    <n v="19794"/>
    <n v="32990"/>
    <n v="3015286"/>
    <n v="452292.89999999997"/>
    <n v="2562993.1"/>
    <n v="1537795.86"/>
    <n v="1025197.24"/>
    <d v="2021-12-01T00:00:00"/>
    <n v="12"/>
    <s v="Dec"/>
    <n v="2021"/>
  </r>
  <r>
    <s v="Shoping Mall"/>
    <x v="15"/>
    <x v="4"/>
    <x v="3"/>
    <n v="86.550000000000011"/>
    <n v="13938"/>
    <n v="23230"/>
    <n v="2010556.5000000002"/>
    <n v="301583.47500000003"/>
    <n v="1708973.0250000001"/>
    <n v="1332998.9595000001"/>
    <n v="375974.06550000003"/>
    <d v="2021-07-01T00:00:00"/>
    <n v="7"/>
    <s v="Jul"/>
    <n v="2021"/>
  </r>
  <r>
    <s v="Midmarket"/>
    <x v="5"/>
    <x v="4"/>
    <x v="3"/>
    <n v="49.2"/>
    <n v="13938"/>
    <n v="23230"/>
    <n v="1142916"/>
    <n v="171437.4"/>
    <n v="971478.6"/>
    <n v="631461.09"/>
    <n v="340017.51"/>
    <d v="2021-07-01T00:00:00"/>
    <n v="7"/>
    <s v="Jul"/>
    <n v="2021"/>
  </r>
  <r>
    <s v="Shoping Mall"/>
    <x v="6"/>
    <x v="4"/>
    <x v="3"/>
    <n v="26.700000000000003"/>
    <n v="13938"/>
    <n v="23230"/>
    <n v="620241.00000000012"/>
    <n v="93036.150000000009"/>
    <n v="527204.85000000009"/>
    <n v="411219.78300000011"/>
    <n v="115985.06699999998"/>
    <d v="2020-10-01T00:00:00"/>
    <n v="10"/>
    <s v="Oct"/>
    <n v="2020"/>
  </r>
  <r>
    <s v="Midmarket"/>
    <x v="13"/>
    <x v="4"/>
    <x v="3"/>
    <n v="117.5"/>
    <n v="13938"/>
    <n v="23230"/>
    <n v="2729525"/>
    <n v="409428.75"/>
    <n v="2320096.25"/>
    <n v="1508062.5625"/>
    <n v="812033.6875"/>
    <d v="2021-10-01T00:00:00"/>
    <n v="10"/>
    <s v="Oct"/>
    <n v="2021"/>
  </r>
  <r>
    <s v="Enterprise"/>
    <x v="7"/>
    <x v="4"/>
    <x v="3"/>
    <n v="295.40000000000003"/>
    <n v="13938"/>
    <n v="23230"/>
    <n v="6862142.0000000009"/>
    <n v="1029321.3"/>
    <n v="5832820.7000000011"/>
    <n v="4549600.1460000006"/>
    <n v="1283220.5540000005"/>
    <d v="2020-11-01T00:00:00"/>
    <n v="11"/>
    <s v="Nov"/>
    <n v="2020"/>
  </r>
  <r>
    <s v="Enterprise"/>
    <x v="4"/>
    <x v="4"/>
    <x v="3"/>
    <n v="55.2"/>
    <n v="13938"/>
    <n v="23230"/>
    <n v="1282296"/>
    <n v="192344.4"/>
    <n v="1089951.6000000001"/>
    <n v="850162.24800000014"/>
    <n v="239789.35199999996"/>
    <d v="2021-11-01T00:00:00"/>
    <n v="11"/>
    <s v="Nov"/>
    <n v="2021"/>
  </r>
  <r>
    <s v="Shoping Mall"/>
    <x v="8"/>
    <x v="4"/>
    <x v="3"/>
    <n v="29.3"/>
    <n v="13938"/>
    <n v="23230"/>
    <n v="680639"/>
    <n v="102095.84999999999"/>
    <n v="578543.15"/>
    <n v="451263.65700000001"/>
    <n v="127279.49300000002"/>
    <d v="2021-12-01T00:00:00"/>
    <n v="12"/>
    <s v="Dec"/>
    <n v="2021"/>
  </r>
  <r>
    <s v="Small Business"/>
    <x v="14"/>
    <x v="5"/>
    <x v="3"/>
    <n v="247.5"/>
    <n v="11999.4"/>
    <n v="19999"/>
    <n v="4949752.5"/>
    <n v="742462.875"/>
    <n v="4207289.625"/>
    <n v="3029248.53"/>
    <n v="1178041.0950000002"/>
    <d v="2021-03-01T00:00:00"/>
    <n v="3"/>
    <s v="Mar"/>
    <n v="2021"/>
  </r>
  <r>
    <s v="Small Business"/>
    <x v="10"/>
    <x v="5"/>
    <x v="3"/>
    <n v="54.6"/>
    <n v="11999.4"/>
    <n v="19999"/>
    <n v="1091945.4000000001"/>
    <n v="163791.81000000003"/>
    <n v="928153.59000000008"/>
    <n v="668270.58480000007"/>
    <n v="259883.00520000001"/>
    <d v="2021-10-01T00:00:00"/>
    <n v="10"/>
    <s v="Oct"/>
    <n v="2021"/>
  </r>
  <r>
    <s v="Shoping Mall"/>
    <x v="2"/>
    <x v="1"/>
    <x v="3"/>
    <n v="136.80000000000001"/>
    <n v="8999.4"/>
    <n v="14999"/>
    <n v="2051863.2000000002"/>
    <n v="307779.48000000004"/>
    <n v="1744083.7200000002"/>
    <n v="1360385.3016000001"/>
    <n v="383698.41840000008"/>
    <d v="2021-02-01T00:00:00"/>
    <n v="2"/>
    <s v="Feb"/>
    <n v="2021"/>
  </r>
  <r>
    <s v="Shoping Mall"/>
    <x v="11"/>
    <x v="2"/>
    <x v="3"/>
    <n v="72.3"/>
    <n v="11999.4"/>
    <n v="19999"/>
    <n v="1445927.7"/>
    <n v="216889.155"/>
    <n v="1229038.5449999999"/>
    <n v="958650.06510000001"/>
    <n v="270388.47989999992"/>
    <d v="2021-04-01T00:00:00"/>
    <n v="4"/>
    <s v="Apr"/>
    <n v="2021"/>
  </r>
  <r>
    <s v="Channel Partners"/>
    <x v="9"/>
    <x v="4"/>
    <x v="3"/>
    <n v="180.60000000000002"/>
    <n v="13938"/>
    <n v="23230"/>
    <n v="4195338.0000000009"/>
    <n v="629300.70000000007"/>
    <n v="3566037.3000000007"/>
    <n v="2139622.3800000004"/>
    <n v="1426414.9200000004"/>
    <d v="2021-05-01T00:00:00"/>
    <n v="5"/>
    <s v="May"/>
    <n v="202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s v="Andhra Pradesh"/>
    <s v="Xiaomi Redmi 9i 128GB"/>
    <s v="None"/>
    <n v="161.85000000000002"/>
    <n v="5579.4"/>
    <n v="9299"/>
    <n v="1505043.1500000001"/>
    <n v="0"/>
    <n v="1505043.1500000001"/>
    <n v="1173933.6570000001"/>
    <n v="331109.49300000002"/>
    <d v="2021-01-01T00:00:00"/>
    <x v="0"/>
    <s v="Jan"/>
    <n v="2021"/>
  </r>
  <r>
    <x v="0"/>
    <s v="Gujarat"/>
    <s v="Xiaomi Redmi 9i 128GB"/>
    <s v="None"/>
    <n v="132.1"/>
    <n v="5579.4"/>
    <n v="9299"/>
    <n v="1228397.8999999999"/>
    <n v="0"/>
    <n v="1228397.8999999999"/>
    <n v="958150.36199999996"/>
    <n v="270247.53799999994"/>
    <d v="2021-01-01T00:00:00"/>
    <x v="0"/>
    <s v="Jan"/>
    <n v="2021"/>
  </r>
  <r>
    <x v="1"/>
    <s v="Maharashtra "/>
    <s v="Xiaomi Redmi 9i 128GB"/>
    <s v="None"/>
    <n v="217.8"/>
    <n v="5579.4"/>
    <n v="9299"/>
    <n v="2025322.2000000002"/>
    <n v="0"/>
    <n v="2025322.2000000002"/>
    <n v="1316459.4300000002"/>
    <n v="708862.77"/>
    <d v="2021-06-01T00:00:00"/>
    <x v="1"/>
    <s v="Jun"/>
    <n v="2021"/>
  </r>
  <r>
    <x v="1"/>
    <s v="Haryana"/>
    <s v="Xiaomi Redmi 9i 128GB"/>
    <s v="None"/>
    <n v="88.800000000000011"/>
    <n v="5579.4"/>
    <n v="9299"/>
    <n v="825751.20000000007"/>
    <n v="0"/>
    <n v="825751.20000000007"/>
    <n v="536738.28"/>
    <n v="289012.92000000004"/>
    <d v="2021-06-01T00:00:00"/>
    <x v="1"/>
    <s v="Jun"/>
    <n v="2021"/>
  </r>
  <r>
    <x v="1"/>
    <s v="Tamil Nadu"/>
    <s v="Xiaomi Redmi 9i 128GB"/>
    <s v="None"/>
    <n v="247"/>
    <n v="5579.4"/>
    <n v="9299"/>
    <n v="2296853"/>
    <n v="0"/>
    <n v="2296853"/>
    <n v="1492954.45"/>
    <n v="803898.55"/>
    <d v="2021-06-01T00:00:00"/>
    <x v="1"/>
    <s v="Jun"/>
    <n v="2021"/>
  </r>
  <r>
    <x v="0"/>
    <s v="Karnataka"/>
    <s v="Xiaomi Redmi 9i 128GB"/>
    <s v="None"/>
    <n v="151.30000000000001"/>
    <n v="5579.4"/>
    <n v="9299"/>
    <n v="1406938.7000000002"/>
    <n v="0"/>
    <n v="1406938.7000000002"/>
    <n v="1097412.1860000002"/>
    <n v="309526.51399999997"/>
    <d v="2021-12-01T00:00:00"/>
    <x v="2"/>
    <s v="Dec"/>
    <n v="2021"/>
  </r>
  <r>
    <x v="1"/>
    <s v="Kerala"/>
    <s v="Realme 8"/>
    <s v="None"/>
    <n v="92.100000000000009"/>
    <n v="8999.4"/>
    <n v="14999"/>
    <n v="1381407.9000000001"/>
    <n v="0"/>
    <n v="1381407.9000000001"/>
    <n v="897915.13500000013"/>
    <n v="483492.76500000001"/>
    <d v="2021-03-01T00:00:00"/>
    <x v="3"/>
    <s v="Mar"/>
    <n v="2021"/>
  </r>
  <r>
    <x v="2"/>
    <s v="Karnataka"/>
    <s v="Realme 8"/>
    <s v="None"/>
    <n v="251.8"/>
    <n v="8999.4"/>
    <n v="14999"/>
    <n v="3776748.2"/>
    <n v="0"/>
    <n v="3776748.2"/>
    <n v="2266048.92"/>
    <n v="1510699.2800000003"/>
    <d v="2021-06-01T00:00:00"/>
    <x v="1"/>
    <s v="Jun"/>
    <n v="2021"/>
  </r>
  <r>
    <x v="0"/>
    <s v="Punjab"/>
    <s v="Realme 8"/>
    <s v="None"/>
    <n v="189.9"/>
    <n v="8999.4"/>
    <n v="14999"/>
    <n v="2848310.1"/>
    <n v="0"/>
    <n v="2848310.1"/>
    <n v="2221681.878"/>
    <n v="626628.22200000007"/>
    <d v="2021-06-01T00:00:00"/>
    <x v="1"/>
    <s v="Jun"/>
    <n v="2021"/>
  </r>
  <r>
    <x v="2"/>
    <s v="Tamil Nadu"/>
    <s v="Realme 8"/>
    <s v="None"/>
    <n v="154.5"/>
    <n v="8999.4"/>
    <n v="14999"/>
    <n v="2317345.5"/>
    <n v="0"/>
    <n v="2317345.5"/>
    <n v="1390407.3"/>
    <n v="926938.2"/>
    <d v="2021-06-01T00:00:00"/>
    <x v="1"/>
    <s v="Jun"/>
    <n v="2021"/>
  </r>
  <r>
    <x v="1"/>
    <s v="Telangana"/>
    <s v="Realme 8"/>
    <s v="None"/>
    <n v="247"/>
    <n v="8999.4"/>
    <n v="14999"/>
    <n v="3704753"/>
    <n v="0"/>
    <n v="3704753"/>
    <n v="2408089.4500000002"/>
    <n v="1296663.5499999998"/>
    <d v="2021-06-01T00:00:00"/>
    <x v="1"/>
    <s v="Jun"/>
    <n v="2021"/>
  </r>
  <r>
    <x v="3"/>
    <s v="Uttar Pradesh"/>
    <s v="Realme 8"/>
    <s v="None"/>
    <n v="266.55"/>
    <n v="8999.4"/>
    <n v="14999"/>
    <n v="3997983.45"/>
    <n v="0"/>
    <n v="3997983.45"/>
    <n v="3118427.0910000005"/>
    <n v="879556.35899999971"/>
    <d v="2021-07-01T00:00:00"/>
    <x v="4"/>
    <s v="Jul"/>
    <n v="2021"/>
  </r>
  <r>
    <x v="4"/>
    <s v="West Bengal"/>
    <s v="Realme 8"/>
    <s v="None"/>
    <n v="95.800000000000011"/>
    <n v="8999.4"/>
    <n v="14999"/>
    <n v="1436904.2000000002"/>
    <n v="0"/>
    <n v="1436904.2000000002"/>
    <n v="1034571.0240000001"/>
    <n v="402333.17600000009"/>
    <d v="2021-08-01T00:00:00"/>
    <x v="5"/>
    <s v="Aug"/>
    <n v="2021"/>
  </r>
  <r>
    <x v="0"/>
    <s v="Maharashtra "/>
    <s v="Realme 8"/>
    <s v="None"/>
    <n v="214.60000000000002"/>
    <n v="8999.4"/>
    <n v="14999"/>
    <n v="3218785.4000000004"/>
    <n v="0"/>
    <n v="3218785.4000000004"/>
    <n v="2510652.6120000002"/>
    <n v="708132.78800000018"/>
    <d v="2021-09-01T00:00:00"/>
    <x v="6"/>
    <s v="Sep"/>
    <n v="2021"/>
  </r>
  <r>
    <x v="3"/>
    <s v="Rajasthan"/>
    <s v="Realme 8"/>
    <s v="None"/>
    <n v="34.5"/>
    <n v="8999.4"/>
    <n v="14999"/>
    <n v="517465.5"/>
    <n v="0"/>
    <n v="517465.5"/>
    <n v="403623.09"/>
    <n v="113842.40999999997"/>
    <d v="2020-10-01T00:00:00"/>
    <x v="7"/>
    <s v="Oct"/>
    <n v="2020"/>
  </r>
  <r>
    <x v="1"/>
    <s v="Uttar Pradesh"/>
    <s v="Realme 8"/>
    <s v="None"/>
    <n v="61.5"/>
    <n v="8999.4"/>
    <n v="14999"/>
    <n v="922438.5"/>
    <n v="0"/>
    <n v="922438.5"/>
    <n v="599585.02500000002"/>
    <n v="322853.47499999998"/>
    <d v="2021-12-01T00:00:00"/>
    <x v="2"/>
    <s v="Dec"/>
    <n v="2021"/>
  </r>
  <r>
    <x v="0"/>
    <s v="Gujarat"/>
    <s v="Realme 8 Pro"/>
    <s v="None"/>
    <n v="29.200000000000003"/>
    <n v="11999.4"/>
    <n v="19999"/>
    <n v="583970.80000000005"/>
    <n v="0"/>
    <n v="583970.80000000005"/>
    <n v="455497.22400000005"/>
    <n v="128473.576"/>
    <d v="2021-02-01T00:00:00"/>
    <x v="8"/>
    <s v="Feb"/>
    <n v="2021"/>
  </r>
  <r>
    <x v="1"/>
    <s v="Madhya Pradesh"/>
    <s v="Realme 8 Pro"/>
    <s v="None"/>
    <n v="97.4"/>
    <n v="11999.4"/>
    <n v="19999"/>
    <n v="1947902.6"/>
    <n v="0"/>
    <n v="1947902.6"/>
    <n v="1266136.6900000002"/>
    <n v="681765.90999999992"/>
    <d v="2021-02-01T00:00:00"/>
    <x v="8"/>
    <s v="Feb"/>
    <n v="2021"/>
  </r>
  <r>
    <x v="2"/>
    <s v="Andhra Pradesh"/>
    <s v="Realme 8 Pro"/>
    <s v="None"/>
    <n v="251.8"/>
    <n v="11999.4"/>
    <n v="19999"/>
    <n v="5035748.2"/>
    <n v="0"/>
    <n v="5035748.2"/>
    <n v="3021448.92"/>
    <n v="2014299.2800000003"/>
    <d v="2021-06-01T00:00:00"/>
    <x v="1"/>
    <s v="Jun"/>
    <n v="2021"/>
  </r>
  <r>
    <x v="0"/>
    <s v="Gujarat"/>
    <s v="Realme 8 Pro"/>
    <s v="None"/>
    <n v="100.60000000000001"/>
    <n v="11999.4"/>
    <n v="19999"/>
    <n v="2011899.4000000001"/>
    <n v="0"/>
    <n v="2011899.4000000001"/>
    <n v="1569281.5320000001"/>
    <n v="442617.86800000002"/>
    <d v="2021-06-01T00:00:00"/>
    <x v="1"/>
    <s v="Jun"/>
    <n v="2021"/>
  </r>
  <r>
    <x v="2"/>
    <s v="Maharashtra "/>
    <s v="Realme 8 Pro"/>
    <s v="None"/>
    <n v="36.700000000000003"/>
    <n v="11999.4"/>
    <n v="19999"/>
    <n v="733963.3"/>
    <n v="0"/>
    <n v="733963.3"/>
    <n v="440377.98000000004"/>
    <n v="293585.32"/>
    <d v="2021-07-01T00:00:00"/>
    <x v="4"/>
    <s v="Jul"/>
    <n v="2021"/>
  </r>
  <r>
    <x v="0"/>
    <s v="Haryana"/>
    <s v="Realme 8 Pro"/>
    <s v="None"/>
    <n v="88.300000000000011"/>
    <n v="11999.4"/>
    <n v="19999"/>
    <n v="1765911.7000000002"/>
    <n v="0"/>
    <n v="1765911.7000000002"/>
    <n v="1377411.1260000002"/>
    <n v="388500.57400000002"/>
    <d v="2021-08-01T00:00:00"/>
    <x v="5"/>
    <s v="Aug"/>
    <n v="2021"/>
  </r>
  <r>
    <x v="1"/>
    <s v="Tamil Nadu"/>
    <s v="Realme 8 Pro"/>
    <s v="None"/>
    <n v="54.900000000000006"/>
    <n v="11999.4"/>
    <n v="19999"/>
    <n v="1097945.1000000001"/>
    <n v="0"/>
    <n v="1097945.1000000001"/>
    <n v="713664.31500000006"/>
    <n v="384280.78500000003"/>
    <d v="2020-09-01T00:00:00"/>
    <x v="6"/>
    <s v="Sep"/>
    <n v="2020"/>
  </r>
  <r>
    <x v="4"/>
    <s v="Karnataka"/>
    <s v="Realme 8 Pro"/>
    <s v="None"/>
    <n v="78.800000000000011"/>
    <n v="11999.4"/>
    <n v="19999"/>
    <n v="1575921.2000000002"/>
    <n v="0"/>
    <n v="1575921.2000000002"/>
    <n v="1134663.2640000002"/>
    <n v="441257.93599999999"/>
    <d v="2020-09-01T00:00:00"/>
    <x v="6"/>
    <s v="Sep"/>
    <n v="2020"/>
  </r>
  <r>
    <x v="1"/>
    <s v="Kerala"/>
    <s v="Realme 8 Pro"/>
    <s v="None"/>
    <n v="247.20000000000002"/>
    <n v="11999.4"/>
    <n v="19999"/>
    <n v="4943752.8000000007"/>
    <n v="0"/>
    <n v="4943752.8000000007"/>
    <n v="3213439.3200000008"/>
    <n v="1730313.48"/>
    <d v="2021-09-01T00:00:00"/>
    <x v="6"/>
    <s v="Sep"/>
    <n v="2021"/>
  </r>
  <r>
    <x v="0"/>
    <s v="Karnataka"/>
    <s v="Realme 8 Pro"/>
    <s v="None"/>
    <n v="114.30000000000001"/>
    <n v="11999.4"/>
    <n v="19999"/>
    <n v="2285885.7000000002"/>
    <n v="0"/>
    <n v="2285885.7000000002"/>
    <n v="1782990.8460000001"/>
    <n v="502894.85400000005"/>
    <d v="2021-10-01T00:00:00"/>
    <x v="7"/>
    <s v="Oct"/>
    <n v="2021"/>
  </r>
  <r>
    <x v="0"/>
    <s v="Punjab"/>
    <s v="Realme 8 Pro"/>
    <s v="None"/>
    <n v="172.5"/>
    <n v="11999.4"/>
    <n v="19999"/>
    <n v="3449827.5"/>
    <n v="0"/>
    <n v="3449827.5"/>
    <n v="2690865.45"/>
    <n v="758962.04999999981"/>
    <d v="2020-11-01T00:00:00"/>
    <x v="9"/>
    <s v="Nov"/>
    <n v="2020"/>
  </r>
  <r>
    <x v="2"/>
    <s v="Tamil Nadu"/>
    <s v="Realme 8 Pro"/>
    <s v="None"/>
    <n v="91.2"/>
    <n v="11999.4"/>
    <n v="19999"/>
    <n v="1823908.8"/>
    <n v="0"/>
    <n v="1823908.8"/>
    <n v="1094345.28"/>
    <n v="729563.52"/>
    <d v="2020-11-01T00:00:00"/>
    <x v="9"/>
    <s v="Nov"/>
    <n v="2020"/>
  </r>
  <r>
    <x v="1"/>
    <s v="Telangana"/>
    <s v="Realme 8 Pro"/>
    <s v="None"/>
    <n v="215.20000000000002"/>
    <n v="11999.4"/>
    <n v="19999"/>
    <n v="4303784.8000000007"/>
    <n v="0"/>
    <n v="4303784.8000000007"/>
    <n v="2797460.1200000006"/>
    <n v="1506324.6800000002"/>
    <d v="2020-12-01T00:00:00"/>
    <x v="2"/>
    <s v="Dec"/>
    <n v="2020"/>
  </r>
  <r>
    <x v="0"/>
    <s v="Uttar Pradesh"/>
    <s v="Realme 8 Pro"/>
    <s v="None"/>
    <n v="181.70000000000002"/>
    <n v="11999.4"/>
    <n v="19999"/>
    <n v="3633818.3000000003"/>
    <n v="0"/>
    <n v="3633818.3000000003"/>
    <n v="2834378.2740000002"/>
    <n v="799440.02600000007"/>
    <d v="2021-12-01T00:00:00"/>
    <x v="2"/>
    <s v="Dec"/>
    <n v="2021"/>
  </r>
  <r>
    <x v="0"/>
    <s v="West Bengal"/>
    <s v="Realme 8 Pro"/>
    <s v="None"/>
    <n v="151.30000000000001"/>
    <n v="11999.4"/>
    <n v="19999"/>
    <n v="3025848.7"/>
    <n v="0"/>
    <n v="3025848.7"/>
    <n v="2360161.986"/>
    <n v="665686.71400000015"/>
    <d v="2021-12-01T00:00:00"/>
    <x v="2"/>
    <s v="Dec"/>
    <n v="2021"/>
  </r>
  <r>
    <x v="0"/>
    <s v="Maharashtra "/>
    <s v="Vivo V17 Pro"/>
    <s v="None"/>
    <n v="149.30000000000001"/>
    <n v="19794"/>
    <n v="32990"/>
    <n v="4925407"/>
    <n v="0"/>
    <n v="4925407"/>
    <n v="3841817.46"/>
    <n v="1083589.54"/>
    <d v="2021-01-01T00:00:00"/>
    <x v="0"/>
    <s v="Jan"/>
    <n v="2021"/>
  </r>
  <r>
    <x v="3"/>
    <s v="Rajasthan"/>
    <s v="Vivo V17 Pro"/>
    <s v="None"/>
    <n v="180.4"/>
    <n v="19794"/>
    <n v="32990"/>
    <n v="5951396"/>
    <n v="0"/>
    <n v="5951396"/>
    <n v="4642088.88"/>
    <n v="1309307.1200000001"/>
    <d v="2021-02-01T00:00:00"/>
    <x v="8"/>
    <s v="Feb"/>
    <n v="2021"/>
  </r>
  <r>
    <x v="2"/>
    <s v="Uttar Pradesh"/>
    <s v="Vivo V17 Pro"/>
    <s v="None"/>
    <n v="216.10000000000002"/>
    <n v="19794"/>
    <n v="32990"/>
    <n v="7129139.0000000009"/>
    <n v="0"/>
    <n v="7129139.0000000009"/>
    <n v="4277483.4000000004"/>
    <n v="2851655.6000000006"/>
    <d v="2021-03-01T00:00:00"/>
    <x v="3"/>
    <s v="Mar"/>
    <n v="2021"/>
  </r>
  <r>
    <x v="0"/>
    <s v="Gujarat"/>
    <s v="Vivo V17 Pro"/>
    <s v="None"/>
    <n v="100.60000000000001"/>
    <n v="19794"/>
    <n v="32990"/>
    <n v="3318794.0000000005"/>
    <n v="0"/>
    <n v="3318794.0000000005"/>
    <n v="2588659.3200000003"/>
    <n v="730134.68000000017"/>
    <d v="2021-06-01T00:00:00"/>
    <x v="1"/>
    <s v="Jun"/>
    <n v="2021"/>
  </r>
  <r>
    <x v="2"/>
    <s v="Madhya Pradesh"/>
    <s v="Vivo V17 Pro"/>
    <s v="None"/>
    <n v="154.5"/>
    <n v="19794"/>
    <n v="32990"/>
    <n v="5096955"/>
    <n v="0"/>
    <n v="5096955"/>
    <n v="3058173"/>
    <n v="2038782"/>
    <d v="2021-06-01T00:00:00"/>
    <x v="1"/>
    <s v="Jun"/>
    <n v="2021"/>
  </r>
  <r>
    <x v="3"/>
    <s v="Andhra Pradesh"/>
    <s v="Vivo V17 Pro"/>
    <s v="None"/>
    <n v="282.10000000000002"/>
    <n v="19794"/>
    <n v="32990"/>
    <n v="9306479"/>
    <n v="0"/>
    <n v="9306479"/>
    <n v="7259053.6200000001"/>
    <n v="2047425.38"/>
    <d v="2021-08-01T00:00:00"/>
    <x v="5"/>
    <s v="Aug"/>
    <n v="2021"/>
  </r>
  <r>
    <x v="3"/>
    <s v="Gujarat"/>
    <s v="Vivo V17 Pro"/>
    <s v="None"/>
    <n v="34.5"/>
    <n v="19794"/>
    <n v="32990"/>
    <n v="1138155"/>
    <n v="0"/>
    <n v="1138155"/>
    <n v="887760.9"/>
    <n v="250394.09999999998"/>
    <d v="2020-10-01T00:00:00"/>
    <x v="7"/>
    <s v="Oct"/>
    <n v="2020"/>
  </r>
  <r>
    <x v="4"/>
    <s v="Maharashtra "/>
    <s v="Xiaomi Redmi K20 Pro 6GB"/>
    <s v="None"/>
    <n v="200.10000000000002"/>
    <n v="13938"/>
    <n v="23230"/>
    <n v="4648323.0000000009"/>
    <n v="0"/>
    <n v="4648323.0000000009"/>
    <n v="3346792.5600000005"/>
    <n v="1301530.4400000004"/>
    <d v="2021-02-01T00:00:00"/>
    <x v="8"/>
    <s v="Feb"/>
    <n v="2021"/>
  </r>
  <r>
    <x v="2"/>
    <s v="Haryana"/>
    <s v="Xiaomi Redmi K20 Pro 6GB"/>
    <s v="None"/>
    <n v="283.8"/>
    <n v="13938"/>
    <n v="23230"/>
    <n v="6592674"/>
    <n v="0"/>
    <n v="6592674"/>
    <n v="3955604.4"/>
    <n v="2637069.6"/>
    <d v="2021-04-01T00:00:00"/>
    <x v="10"/>
    <s v="Apr"/>
    <n v="2021"/>
  </r>
  <r>
    <x v="1"/>
    <s v="Tamil Nadu"/>
    <s v="Xiaomi Redmi K20 Pro 6GB"/>
    <s v="None"/>
    <n v="217.8"/>
    <n v="13938"/>
    <n v="23230"/>
    <n v="5059494"/>
    <n v="0"/>
    <n v="5059494"/>
    <n v="3288671.1"/>
    <n v="1770822.9"/>
    <d v="2021-06-01T00:00:00"/>
    <x v="1"/>
    <s v="Jun"/>
    <n v="2021"/>
  </r>
  <r>
    <x v="1"/>
    <s v="Karnataka"/>
    <s v="Xiaomi Redmi K20 Pro 6GB"/>
    <s v="None"/>
    <n v="88.800000000000011"/>
    <n v="13938"/>
    <n v="23230"/>
    <n v="2062824.0000000002"/>
    <n v="0"/>
    <n v="2062824.0000000002"/>
    <n v="1340835.6000000001"/>
    <n v="721988.40000000014"/>
    <d v="2021-06-01T00:00:00"/>
    <x v="1"/>
    <s v="Jun"/>
    <n v="2021"/>
  </r>
  <r>
    <x v="0"/>
    <s v="Kerala"/>
    <s v="Xiaomi Redmi K20 Pro 6GB"/>
    <s v="None"/>
    <n v="152.70000000000002"/>
    <n v="13938"/>
    <n v="23230"/>
    <n v="3547221.0000000005"/>
    <n v="0"/>
    <n v="3547221.0000000005"/>
    <n v="2766832.3800000004"/>
    <n v="780388.62000000011"/>
    <d v="2020-09-01T00:00:00"/>
    <x v="6"/>
    <s v="Sep"/>
    <n v="2020"/>
  </r>
  <r>
    <x v="4"/>
    <s v="Karnataka"/>
    <s v="Xiaomi Redmi K20 Pro 6GB"/>
    <s v="None"/>
    <n v="215.10000000000002"/>
    <n v="13938"/>
    <n v="23230"/>
    <n v="4996773.0000000009"/>
    <n v="0"/>
    <n v="4996773.0000000009"/>
    <n v="3597676.5600000005"/>
    <n v="1399096.4400000004"/>
    <d v="2021-09-01T00:00:00"/>
    <x v="6"/>
    <s v="Sep"/>
    <n v="2021"/>
  </r>
  <r>
    <x v="0"/>
    <s v="Punjab"/>
    <s v="Xiaomi Redmi K20 Pro 6GB"/>
    <s v="None"/>
    <n v="181.70000000000002"/>
    <n v="13938"/>
    <n v="23230"/>
    <n v="4220891"/>
    <n v="0"/>
    <n v="4220891"/>
    <n v="3292294.98"/>
    <n v="928596.02"/>
    <d v="2021-12-01T00:00:00"/>
    <x v="2"/>
    <s v="Dec"/>
    <n v="2021"/>
  </r>
  <r>
    <x v="0"/>
    <s v="Tamil Nadu"/>
    <s v="Samsung Galaxy F62"/>
    <s v="None"/>
    <n v="275"/>
    <n v="11999.4"/>
    <n v="19999"/>
    <n v="5499725"/>
    <n v="0"/>
    <n v="5499725"/>
    <n v="4289785.5"/>
    <n v="1209939.5"/>
    <d v="2021-02-01T00:00:00"/>
    <x v="8"/>
    <s v="Feb"/>
    <n v="2021"/>
  </r>
  <r>
    <x v="2"/>
    <s v="Telangana"/>
    <s v="Samsung Galaxy F62"/>
    <s v="None"/>
    <n v="195.3"/>
    <n v="11999.4"/>
    <n v="19999"/>
    <n v="3905804.7"/>
    <n v="0"/>
    <n v="3905804.7"/>
    <n v="2343482.8199999998"/>
    <n v="1562321.8800000004"/>
    <d v="2021-04-01T00:00:00"/>
    <x v="10"/>
    <s v="Apr"/>
    <n v="2021"/>
  </r>
  <r>
    <x v="3"/>
    <s v="Uttar Pradesh"/>
    <s v="Samsung Galaxy F62"/>
    <s v="None"/>
    <n v="421.95000000000005"/>
    <n v="11999.4"/>
    <n v="19999"/>
    <n v="8438578.0500000007"/>
    <n v="0"/>
    <n v="8438578.0500000007"/>
    <n v="6582090.8790000007"/>
    <n v="1856487.1710000001"/>
    <d v="2021-04-01T00:00:00"/>
    <x v="10"/>
    <s v="Apr"/>
    <n v="2021"/>
  </r>
  <r>
    <x v="0"/>
    <s v="West Bengal"/>
    <s v="Samsung Galaxy F62"/>
    <s v="None"/>
    <n v="189.9"/>
    <n v="11999.4"/>
    <n v="19999"/>
    <n v="3797810.1"/>
    <n v="0"/>
    <n v="3797810.1"/>
    <n v="2962291.878"/>
    <n v="835518.22200000007"/>
    <d v="2021-06-01T00:00:00"/>
    <x v="1"/>
    <s v="Jun"/>
    <n v="2021"/>
  </r>
  <r>
    <x v="0"/>
    <s v="Maharashtra "/>
    <s v="Samsung Galaxy F62"/>
    <s v="None"/>
    <n v="168.60000000000002"/>
    <n v="11999.4"/>
    <n v="19999"/>
    <n v="3371831.4000000004"/>
    <n v="0"/>
    <n v="3371831.4000000004"/>
    <n v="2630028.4920000006"/>
    <n v="741802.90799999982"/>
    <d v="2021-07-01T00:00:00"/>
    <x v="4"/>
    <s v="Jul"/>
    <n v="2021"/>
  </r>
  <r>
    <x v="2"/>
    <s v="Rajasthan"/>
    <s v="Samsung Galaxy F62"/>
    <s v="None"/>
    <n v="214.10000000000002"/>
    <n v="11999.4"/>
    <n v="19999"/>
    <n v="4281785.9000000004"/>
    <n v="0"/>
    <n v="4281785.9000000004"/>
    <n v="2569071.54"/>
    <n v="1712714.3600000003"/>
    <d v="2021-08-01T00:00:00"/>
    <x v="5"/>
    <s v="Aug"/>
    <n v="2021"/>
  </r>
  <r>
    <x v="0"/>
    <s v="Uttar Pradesh"/>
    <s v="Samsung Galaxy F62"/>
    <s v="None"/>
    <n v="114.30000000000001"/>
    <n v="11999.4"/>
    <n v="19999"/>
    <n v="2285885.7000000002"/>
    <n v="0"/>
    <n v="2285885.7000000002"/>
    <n v="1782990.8460000001"/>
    <n v="502894.85400000005"/>
    <d v="2021-10-01T00:00:00"/>
    <x v="7"/>
    <s v="Oct"/>
    <n v="2021"/>
  </r>
  <r>
    <x v="1"/>
    <s v="Gujarat"/>
    <s v="Samsung Galaxy F62"/>
    <s v="None"/>
    <n v="61.5"/>
    <n v="11999.4"/>
    <n v="19999"/>
    <n v="1229938.5"/>
    <n v="0"/>
    <n v="1229938.5"/>
    <n v="799460.02500000002"/>
    <n v="430478.47499999998"/>
    <d v="2021-12-01T00:00:00"/>
    <x v="2"/>
    <s v="Dec"/>
    <n v="2021"/>
  </r>
  <r>
    <x v="0"/>
    <s v="Madhya Pradesh"/>
    <s v="Realme 8 Pro"/>
    <s v="Low"/>
    <n v="394.5"/>
    <n v="11999.4"/>
    <n v="19999"/>
    <n v="7889605.5"/>
    <n v="394480.27500000002"/>
    <n v="7495125.2249999996"/>
    <n v="5846197.6754999999"/>
    <n v="1648927.5494999997"/>
    <d v="2021-01-01T00:00:00"/>
    <x v="0"/>
    <s v="Jan"/>
    <n v="2021"/>
  </r>
  <r>
    <x v="1"/>
    <s v="Andhra Pradesh"/>
    <s v="Realme 8 Pro"/>
    <s v="Low"/>
    <n v="229.60000000000002"/>
    <n v="11999.4"/>
    <n v="19999"/>
    <n v="4591770.4000000004"/>
    <n v="229588.52000000002"/>
    <n v="4362181.8800000008"/>
    <n v="2835418.2220000005"/>
    <n v="1526763.6580000003"/>
    <d v="2021-02-01T00:00:00"/>
    <x v="8"/>
    <s v="Feb"/>
    <n v="2021"/>
  </r>
  <r>
    <x v="0"/>
    <s v="Gujarat"/>
    <s v="Realme 8 Pro"/>
    <s v="Low"/>
    <n v="103"/>
    <n v="11999.4"/>
    <n v="19999"/>
    <n v="2059897"/>
    <n v="102994.85"/>
    <n v="1956902.15"/>
    <n v="1526383.6769999999"/>
    <n v="430518.473"/>
    <d v="2021-05-01T00:00:00"/>
    <x v="11"/>
    <s v="May"/>
    <n v="2021"/>
  </r>
  <r>
    <x v="0"/>
    <s v="Maharashtra "/>
    <s v="Vivo V17 Pro"/>
    <s v="Low"/>
    <n v="63.900000000000006"/>
    <n v="19794"/>
    <n v="32990"/>
    <n v="2108061"/>
    <n v="105403.05"/>
    <n v="2002657.95"/>
    <n v="1562073.2010000001"/>
    <n v="440584.74899999984"/>
    <d v="2021-11-01T00:00:00"/>
    <x v="9"/>
    <s v="Nov"/>
    <n v="2021"/>
  </r>
  <r>
    <x v="0"/>
    <s v="Haryana"/>
    <s v="Xiaomi Redmi K20 Pro 6GB"/>
    <s v="Low"/>
    <n v="132.6"/>
    <n v="13938"/>
    <n v="23230"/>
    <n v="3080298"/>
    <n v="154014.9"/>
    <n v="2926283.1"/>
    <n v="2282500.818"/>
    <n v="643782.28200000012"/>
    <d v="2021-03-01T00:00:00"/>
    <x v="3"/>
    <s v="Mar"/>
    <n v="2021"/>
  </r>
  <r>
    <x v="2"/>
    <s v="Tamil Nadu"/>
    <s v="Xiaomi Redmi 9i 128GB"/>
    <s v="Low"/>
    <n v="185.8"/>
    <n v="5579.4"/>
    <n v="9299"/>
    <n v="1727754.2000000002"/>
    <n v="86387.710000000021"/>
    <n v="1641366.4900000002"/>
    <n v="984819.89400000009"/>
    <n v="656546.59600000014"/>
    <d v="2021-02-01T00:00:00"/>
    <x v="8"/>
    <s v="Feb"/>
    <n v="2021"/>
  </r>
  <r>
    <x v="0"/>
    <s v="Karnataka"/>
    <s v="Xiaomi Redmi 9i 128GB"/>
    <s v="Low"/>
    <n v="121"/>
    <n v="5579.4"/>
    <n v="9299"/>
    <n v="1125179"/>
    <n v="56258.950000000004"/>
    <n v="1068920.05"/>
    <n v="833757.63900000008"/>
    <n v="235162.41099999996"/>
    <d v="2021-03-01T00:00:00"/>
    <x v="3"/>
    <s v="Mar"/>
    <n v="2021"/>
  </r>
  <r>
    <x v="0"/>
    <s v="Kerala"/>
    <s v="Xiaomi Redmi 9i 128GB"/>
    <s v="Low"/>
    <n v="252.9"/>
    <n v="5579.4"/>
    <n v="9299"/>
    <n v="2351717.1"/>
    <n v="117585.85500000001"/>
    <n v="2234131.2450000001"/>
    <n v="1742622.3711000001"/>
    <n v="491508.87390000001"/>
    <d v="2021-07-01T00:00:00"/>
    <x v="4"/>
    <s v="Jul"/>
    <n v="2021"/>
  </r>
  <r>
    <x v="2"/>
    <s v="Karnataka"/>
    <s v="Xiaomi Redmi 9i 128GB"/>
    <s v="Low"/>
    <n v="144.5"/>
    <n v="5579.4"/>
    <n v="9299"/>
    <n v="1343705.5"/>
    <n v="67185.275000000009"/>
    <n v="1276520.2250000001"/>
    <n v="765912.13500000001"/>
    <n v="510608.09000000008"/>
    <d v="2021-09-01T00:00:00"/>
    <x v="6"/>
    <s v="Sep"/>
    <n v="2021"/>
  </r>
  <r>
    <x v="3"/>
    <s v="Punjab"/>
    <s v="Xiaomi Redmi 9i 128GB"/>
    <s v="Low"/>
    <n v="33"/>
    <n v="5579.4"/>
    <n v="9299"/>
    <n v="306867"/>
    <n v="15343.35"/>
    <n v="291523.65000000002"/>
    <n v="227388.44700000001"/>
    <n v="64135.203000000009"/>
    <d v="2020-09-01T00:00:00"/>
    <x v="6"/>
    <s v="Sep"/>
    <n v="2020"/>
  </r>
  <r>
    <x v="2"/>
    <s v="Tamil Nadu"/>
    <s v="Xiaomi Redmi 9i 128GB"/>
    <s v="Low"/>
    <n v="267.10000000000002"/>
    <n v="5579.4"/>
    <n v="9299"/>
    <n v="2483762.9000000004"/>
    <n v="124188.14500000002"/>
    <n v="2359574.7550000004"/>
    <n v="1415744.8530000001"/>
    <n v="943829.90200000023"/>
    <d v="2021-09-01T00:00:00"/>
    <x v="6"/>
    <s v="Sep"/>
    <n v="2021"/>
  </r>
  <r>
    <x v="2"/>
    <s v="Telangana"/>
    <s v="Xiaomi Redmi 9i 128GB"/>
    <s v="Low"/>
    <n v="76.600000000000009"/>
    <n v="5579.4"/>
    <n v="9299"/>
    <n v="712303.4"/>
    <n v="35615.170000000006"/>
    <n v="676688.23"/>
    <n v="406012.93799999997"/>
    <n v="270675.29200000002"/>
    <d v="2020-10-01T00:00:00"/>
    <x v="7"/>
    <s v="Oct"/>
    <n v="2020"/>
  </r>
  <r>
    <x v="4"/>
    <s v="Uttar Pradesh"/>
    <s v="Xiaomi Redmi 9i 128GB"/>
    <s v="Low"/>
    <n v="49.400000000000006"/>
    <n v="5579.4"/>
    <n v="9299"/>
    <n v="459370.60000000003"/>
    <n v="22968.530000000002"/>
    <n v="436402.07"/>
    <n v="314209.49040000001"/>
    <n v="122192.5796"/>
    <d v="2020-10-01T00:00:00"/>
    <x v="7"/>
    <s v="Oct"/>
    <n v="2020"/>
  </r>
  <r>
    <x v="0"/>
    <s v="West Bengal"/>
    <s v="Xiaomi Redmi 9i 128GB"/>
    <s v="Low"/>
    <n v="139.70000000000002"/>
    <n v="5579.4"/>
    <n v="9299"/>
    <n v="1299070.3"/>
    <n v="64953.515000000007"/>
    <n v="1234116.7850000001"/>
    <n v="962611.09230000013"/>
    <n v="271505.69270000001"/>
    <d v="2021-10-01T00:00:00"/>
    <x v="7"/>
    <s v="Oct"/>
    <n v="2021"/>
  </r>
  <r>
    <x v="0"/>
    <s v="Maharashtra "/>
    <s v="Xiaomi Redmi 9i 128GB"/>
    <s v="Low"/>
    <n v="215.5"/>
    <n v="5579.4"/>
    <n v="9299"/>
    <n v="2003934.5"/>
    <n v="100196.72500000001"/>
    <n v="1903737.7749999999"/>
    <n v="1484915.4645"/>
    <n v="418822.31049999991"/>
    <d v="2021-12-01T00:00:00"/>
    <x v="2"/>
    <s v="Dec"/>
    <n v="2021"/>
  </r>
  <r>
    <x v="1"/>
    <s v="Rajasthan"/>
    <s v="Realme 8"/>
    <s v="Low"/>
    <n v="221.4"/>
    <n v="8999.4"/>
    <n v="14999"/>
    <n v="3320778.6"/>
    <n v="166038.93000000002"/>
    <n v="3154739.67"/>
    <n v="2050580.7855"/>
    <n v="1104158.8844999999"/>
    <d v="2021-03-01T00:00:00"/>
    <x v="3"/>
    <s v="Mar"/>
    <n v="2021"/>
  </r>
  <r>
    <x v="4"/>
    <s v="Uttar Pradesh"/>
    <s v="Realme 8"/>
    <s v="Low"/>
    <n v="230.10000000000002"/>
    <n v="8999.4"/>
    <n v="14999"/>
    <n v="3451269.9000000004"/>
    <n v="172563.49500000002"/>
    <n v="3278706.4050000003"/>
    <n v="2360668.6115999999"/>
    <n v="918037.79340000032"/>
    <d v="2021-04-01T00:00:00"/>
    <x v="10"/>
    <s v="Apr"/>
    <n v="2021"/>
  </r>
  <r>
    <x v="0"/>
    <s v="Gujarat"/>
    <s v="Realme 8"/>
    <s v="Low"/>
    <n v="137.55000000000001"/>
    <n v="8999.4"/>
    <n v="14999"/>
    <n v="2063112.4500000002"/>
    <n v="103155.62250000001"/>
    <n v="1959956.8275000001"/>
    <n v="1528766.3254500001"/>
    <n v="431190.50205000001"/>
    <d v="2021-07-01T00:00:00"/>
    <x v="4"/>
    <s v="Jul"/>
    <n v="2021"/>
  </r>
  <r>
    <x v="0"/>
    <s v="Madhya Pradesh"/>
    <s v="Realme 8"/>
    <s v="Low"/>
    <n v="183"/>
    <n v="8999.4"/>
    <n v="14999"/>
    <n v="2744817"/>
    <n v="137240.85"/>
    <n v="2607576.15"/>
    <n v="2033909.3969999999"/>
    <n v="573666.75300000003"/>
    <d v="2021-08-01T00:00:00"/>
    <x v="5"/>
    <s v="Aug"/>
    <n v="2021"/>
  </r>
  <r>
    <x v="4"/>
    <s v="Andhra Pradesh"/>
    <s v="Realme 8"/>
    <s v="Low"/>
    <n v="249.8"/>
    <n v="8999.4"/>
    <n v="14999"/>
    <n v="3746750.2"/>
    <n v="187337.51"/>
    <n v="3559412.6900000004"/>
    <n v="2562777.1368"/>
    <n v="996635.55320000043"/>
    <d v="2020-09-01T00:00:00"/>
    <x v="6"/>
    <s v="Sep"/>
    <n v="2020"/>
  </r>
  <r>
    <x v="3"/>
    <s v="Gujarat"/>
    <s v="Realme 8"/>
    <s v="Low"/>
    <n v="66.3"/>
    <n v="8999.4"/>
    <n v="14999"/>
    <n v="994433.7"/>
    <n v="49721.684999999998"/>
    <n v="944712.0149999999"/>
    <n v="736875.3716999999"/>
    <n v="207836.6433"/>
    <d v="2020-10-01T00:00:00"/>
    <x v="7"/>
    <s v="Oct"/>
    <n v="2020"/>
  </r>
  <r>
    <x v="1"/>
    <s v="Maharashtra "/>
    <s v="Realme 8 Pro"/>
    <s v="Low"/>
    <n v="151.4"/>
    <n v="11999.4"/>
    <n v="19999"/>
    <n v="3027848.6"/>
    <n v="151392.43000000002"/>
    <n v="2876456.17"/>
    <n v="1869696.5105000001"/>
    <n v="1006759.6594999998"/>
    <d v="2021-02-01T00:00:00"/>
    <x v="8"/>
    <s v="Feb"/>
    <n v="2021"/>
  </r>
  <r>
    <x v="0"/>
    <s v="Haryana"/>
    <s v="Realme 8 Pro"/>
    <s v="Low"/>
    <n v="449.25"/>
    <n v="11999.4"/>
    <n v="19999"/>
    <n v="8984550.75"/>
    <n v="449227.53750000003"/>
    <n v="8535323.2125000004"/>
    <n v="6657552.1057500001"/>
    <n v="1877771.1067500003"/>
    <d v="2021-04-01T00:00:00"/>
    <x v="10"/>
    <s v="Apr"/>
    <n v="2021"/>
  </r>
  <r>
    <x v="3"/>
    <s v="Tamil Nadu"/>
    <s v="Realme 8 Pro"/>
    <s v="Low"/>
    <n v="72.7"/>
    <n v="11999.4"/>
    <n v="19999"/>
    <n v="1453927.3"/>
    <n v="72696.365000000005"/>
    <n v="1381230.9350000001"/>
    <n v="1077360.1293000001"/>
    <n v="303870.80569999991"/>
    <d v="2021-06-01T00:00:00"/>
    <x v="1"/>
    <s v="Jun"/>
    <n v="2021"/>
  </r>
  <r>
    <x v="3"/>
    <s v="Karnataka"/>
    <s v="Realme 8 Pro"/>
    <s v="Low"/>
    <n v="78.7"/>
    <n v="11999.4"/>
    <n v="19999"/>
    <n v="1573921.3"/>
    <n v="78696.065000000002"/>
    <n v="1495225.2350000001"/>
    <n v="1166275.6833000001"/>
    <n v="328949.55169999995"/>
    <d v="2021-06-01T00:00:00"/>
    <x v="1"/>
    <s v="Jun"/>
    <n v="2021"/>
  </r>
  <r>
    <x v="3"/>
    <s v="Kerala"/>
    <s v="Realme 8 Pro"/>
    <s v="Low"/>
    <n v="182.3"/>
    <n v="11999.4"/>
    <n v="19999"/>
    <n v="3645817.7"/>
    <n v="182290.88500000001"/>
    <n v="3463526.8150000004"/>
    <n v="2701550.9157000002"/>
    <n v="761975.89930000016"/>
    <d v="2021-07-01T00:00:00"/>
    <x v="4"/>
    <s v="Jul"/>
    <n v="2021"/>
  </r>
  <r>
    <x v="1"/>
    <s v="Karnataka"/>
    <s v="Realme 8 Pro"/>
    <s v="Low"/>
    <n v="74.7"/>
    <n v="11999.4"/>
    <n v="19999"/>
    <n v="1493925.3"/>
    <n v="74696.264999999999"/>
    <n v="1419229.0350000001"/>
    <n v="922498.8727500001"/>
    <n v="496730.16225000005"/>
    <d v="2021-09-01T00:00:00"/>
    <x v="6"/>
    <s v="Sep"/>
    <n v="2021"/>
  </r>
  <r>
    <x v="2"/>
    <s v="Punjab"/>
    <s v="Realme 8 Pro"/>
    <s v="Low"/>
    <n v="76.600000000000009"/>
    <n v="11999.4"/>
    <n v="19999"/>
    <n v="1531923.4000000001"/>
    <n v="76596.170000000013"/>
    <n v="1455327.2300000002"/>
    <n v="873196.33800000011"/>
    <n v="582130.89200000011"/>
    <d v="2020-10-01T00:00:00"/>
    <x v="7"/>
    <s v="Oct"/>
    <n v="2020"/>
  </r>
  <r>
    <x v="4"/>
    <s v="Tamil Nadu"/>
    <s v="Realme 8 Pro"/>
    <s v="Low"/>
    <n v="290.5"/>
    <n v="11999.4"/>
    <n v="19999"/>
    <n v="5809709.5"/>
    <n v="290485.47500000003"/>
    <n v="5519224.0250000004"/>
    <n v="3973841.298"/>
    <n v="1545382.7270000004"/>
    <d v="2021-11-01T00:00:00"/>
    <x v="9"/>
    <s v="Nov"/>
    <n v="2021"/>
  </r>
  <r>
    <x v="0"/>
    <s v="Telangana"/>
    <s v="Realme 8 Pro"/>
    <s v="Low"/>
    <n v="215.5"/>
    <n v="11999.4"/>
    <n v="19999"/>
    <n v="4309784.5"/>
    <n v="215489.22500000001"/>
    <n v="4094295.2749999999"/>
    <n v="3193550.3144999999"/>
    <n v="900744.96050000004"/>
    <d v="2021-12-01T00:00:00"/>
    <x v="2"/>
    <s v="Dec"/>
    <n v="2021"/>
  </r>
  <r>
    <x v="0"/>
    <s v="Uttar Pradesh"/>
    <s v="Vivo V17 Pro"/>
    <s v="Low"/>
    <n v="386.40000000000003"/>
    <n v="19794"/>
    <n v="32990"/>
    <n v="12747336.000000002"/>
    <n v="637366.80000000016"/>
    <n v="12109969.200000001"/>
    <n v="9445775.9760000017"/>
    <n v="2664193.2239999995"/>
    <d v="2021-04-01T00:00:00"/>
    <x v="10"/>
    <s v="Apr"/>
    <n v="2021"/>
  </r>
  <r>
    <x v="0"/>
    <s v="West Bengal"/>
    <s v="Vivo V17 Pro"/>
    <s v="Low"/>
    <n v="36.200000000000003"/>
    <n v="19794"/>
    <n v="32990"/>
    <n v="1194238"/>
    <n v="59711.9"/>
    <n v="1134526.1000000001"/>
    <n v="884930.35800000012"/>
    <n v="249595.74199999997"/>
    <d v="2021-05-01T00:00:00"/>
    <x v="11"/>
    <s v="May"/>
    <n v="2021"/>
  </r>
  <r>
    <x v="3"/>
    <s v="Maharashtra "/>
    <s v="Vivo V17 Pro"/>
    <s v="Low"/>
    <n v="92.300000000000011"/>
    <n v="19794"/>
    <n v="32990"/>
    <n v="3044977.0000000005"/>
    <n v="152248.85000000003"/>
    <n v="2892728.1500000004"/>
    <n v="2256327.9570000004"/>
    <n v="636400.19299999997"/>
    <d v="2021-08-01T00:00:00"/>
    <x v="5"/>
    <s v="Aug"/>
    <n v="2021"/>
  </r>
  <r>
    <x v="3"/>
    <s v="Rajasthan"/>
    <s v="Vivo V17 Pro"/>
    <s v="Low"/>
    <n v="66.3"/>
    <n v="19794"/>
    <n v="32990"/>
    <n v="2187237"/>
    <n v="109361.85"/>
    <n v="2077875.15"/>
    <n v="1620742.6170000001"/>
    <n v="457132.53299999982"/>
    <d v="2020-10-01T00:00:00"/>
    <x v="7"/>
    <s v="Oct"/>
    <n v="2020"/>
  </r>
  <r>
    <x v="0"/>
    <s v="Uttar Pradesh"/>
    <s v="Vivo V17 Pro"/>
    <s v="Low"/>
    <n v="209.20000000000002"/>
    <n v="19794"/>
    <n v="32990"/>
    <n v="6901508.0000000009"/>
    <n v="345075.40000000008"/>
    <n v="6556432.6000000006"/>
    <n v="5114017.4280000003"/>
    <n v="1442415.1720000003"/>
    <d v="2020-11-01T00:00:00"/>
    <x v="9"/>
    <s v="Nov"/>
    <n v="2020"/>
  </r>
  <r>
    <x v="0"/>
    <s v="Gujarat"/>
    <s v="Xiaomi Redmi K20 Pro 6GB"/>
    <s v="Low"/>
    <n v="26.3"/>
    <n v="13938"/>
    <n v="23230"/>
    <n v="610949"/>
    <n v="30547.45"/>
    <n v="580401.55000000005"/>
    <n v="452713.20900000003"/>
    <n v="127688.34100000001"/>
    <d v="2021-03-01T00:00:00"/>
    <x v="3"/>
    <s v="Mar"/>
    <n v="2021"/>
  </r>
  <r>
    <x v="0"/>
    <s v="Madhya Pradesh"/>
    <s v="Xiaomi Redmi K20 Pro 6GB"/>
    <s v="Low"/>
    <n v="94.350000000000009"/>
    <n v="13938"/>
    <n v="23230"/>
    <n v="2191750.5"/>
    <n v="109587.52500000001"/>
    <n v="2082162.9750000001"/>
    <n v="1624087.1205000002"/>
    <n v="458075.8544999999"/>
    <d v="2021-04-01T00:00:00"/>
    <x v="10"/>
    <s v="Apr"/>
    <n v="2021"/>
  </r>
  <r>
    <x v="3"/>
    <s v="Andhra Pradesh"/>
    <s v="Xiaomi Redmi K20 Pro 6GB"/>
    <s v="Low"/>
    <n v="72.7"/>
    <n v="13938"/>
    <n v="23230"/>
    <n v="1688821"/>
    <n v="84441.05"/>
    <n v="1604379.95"/>
    <n v="1251416.361"/>
    <n v="352963.58899999992"/>
    <d v="2021-06-01T00:00:00"/>
    <x v="1"/>
    <s v="Jun"/>
    <n v="2021"/>
  </r>
  <r>
    <x v="3"/>
    <s v="Gujarat"/>
    <s v="Xiaomi Redmi K20 Pro 6GB"/>
    <s v="Low"/>
    <n v="78.7"/>
    <n v="13938"/>
    <n v="23230"/>
    <n v="1828201"/>
    <n v="91410.05"/>
    <n v="1736790.95"/>
    <n v="1354696.9410000001"/>
    <n v="382094.00899999985"/>
    <d v="2021-06-01T00:00:00"/>
    <x v="1"/>
    <s v="Jun"/>
    <n v="2021"/>
  </r>
  <r>
    <x v="4"/>
    <s v="Maharashtra "/>
    <s v="Xiaomi Redmi K20 Pro 6GB"/>
    <s v="Low"/>
    <n v="98.600000000000009"/>
    <n v="13938"/>
    <n v="23230"/>
    <n v="2290478"/>
    <n v="114523.90000000001"/>
    <n v="2175954.1"/>
    <n v="1566686.952"/>
    <n v="609267.14800000004"/>
    <d v="2021-09-01T00:00:00"/>
    <x v="6"/>
    <s v="Sep"/>
    <n v="2021"/>
  </r>
  <r>
    <x v="4"/>
    <s v="Haryana"/>
    <s v="Xiaomi Redmi K20 Pro 6GB"/>
    <s v="Low"/>
    <n v="49.400000000000006"/>
    <n v="13938"/>
    <n v="23230"/>
    <n v="1147562.0000000002"/>
    <n v="57378.100000000013"/>
    <n v="1090183.9000000001"/>
    <n v="784932.40800000005"/>
    <n v="305251.49200000009"/>
    <d v="2020-10-01T00:00:00"/>
    <x v="7"/>
    <s v="Oct"/>
    <n v="2020"/>
  </r>
  <r>
    <x v="0"/>
    <s v="Tamil Nadu"/>
    <s v="Xiaomi Redmi K20 Pro 6GB"/>
    <s v="Low"/>
    <n v="139.70000000000002"/>
    <n v="13938"/>
    <n v="23230"/>
    <n v="3245231.0000000005"/>
    <n v="162261.55000000005"/>
    <n v="3082969.45"/>
    <n v="2404716.1710000001"/>
    <n v="678253.2790000001"/>
    <d v="2021-10-01T00:00:00"/>
    <x v="7"/>
    <s v="Oct"/>
    <n v="2021"/>
  </r>
  <r>
    <x v="3"/>
    <s v="Karnataka"/>
    <s v="Xiaomi Redmi K20 Pro 6GB"/>
    <s v="Low"/>
    <n v="174.4"/>
    <n v="13938"/>
    <n v="23230"/>
    <n v="4051312"/>
    <n v="202565.6"/>
    <n v="3848746.4"/>
    <n v="3002022.1919999998"/>
    <n v="846724.2080000001"/>
    <d v="2021-11-01T00:00:00"/>
    <x v="9"/>
    <s v="Nov"/>
    <n v="2021"/>
  </r>
  <r>
    <x v="2"/>
    <s v="Kerala"/>
    <s v="Samsung Galaxy F62"/>
    <s v="Low"/>
    <n v="198.9"/>
    <n v="11999.4"/>
    <n v="19999"/>
    <n v="3977801.1"/>
    <n v="198890.05500000002"/>
    <n v="3778911.0449999999"/>
    <n v="2267346.6269999999"/>
    <n v="1511564.4180000001"/>
    <d v="2020-09-01T00:00:00"/>
    <x v="6"/>
    <s v="Sep"/>
    <n v="2020"/>
  </r>
  <r>
    <x v="1"/>
    <s v="Karnataka"/>
    <s v="Samsung Galaxy F62"/>
    <s v="Low"/>
    <n v="32.1"/>
    <n v="11999.4"/>
    <n v="19999"/>
    <n v="641967.9"/>
    <n v="32098.395000000004"/>
    <n v="609869.505"/>
    <n v="396415.17825"/>
    <n v="213454.32675000001"/>
    <d v="2020-11-01T00:00:00"/>
    <x v="9"/>
    <s v="Nov"/>
    <n v="2020"/>
  </r>
  <r>
    <x v="3"/>
    <s v="Punjab"/>
    <s v="Xiaomi Redmi 9i 128GB"/>
    <s v="Low"/>
    <n v="74.25"/>
    <n v="5579.4"/>
    <n v="9299"/>
    <n v="690450.75"/>
    <n v="34522.537499999999"/>
    <n v="655928.21250000002"/>
    <n v="511624.00575000001"/>
    <n v="144304.20675000001"/>
    <d v="2021-04-01T00:00:00"/>
    <x v="10"/>
    <s v="Apr"/>
    <n v="2021"/>
  </r>
  <r>
    <x v="2"/>
    <s v="Tamil Nadu"/>
    <s v="Xiaomi Redmi 9i 128GB"/>
    <s v="Low"/>
    <n v="129.5"/>
    <n v="5579.4"/>
    <n v="9299"/>
    <n v="1204220.5"/>
    <n v="60211.025000000001"/>
    <n v="1144009.4750000001"/>
    <n v="686405.68500000006"/>
    <n v="457603.79000000004"/>
    <d v="2021-10-01T00:00:00"/>
    <x v="7"/>
    <s v="Oct"/>
    <n v="2021"/>
  </r>
  <r>
    <x v="4"/>
    <s v="Telangana"/>
    <s v="Xiaomi Redmi 9i 128GB"/>
    <s v="Low"/>
    <n v="21.400000000000002"/>
    <n v="5579.4"/>
    <n v="9299"/>
    <n v="198998.6"/>
    <n v="9949.93"/>
    <n v="189048.67"/>
    <n v="136115.04240000001"/>
    <n v="52933.627600000007"/>
    <d v="2020-10-01T00:00:00"/>
    <x v="7"/>
    <s v="Oct"/>
    <n v="2020"/>
  </r>
  <r>
    <x v="0"/>
    <s v="Uttar Pradesh"/>
    <s v="Xiaomi Redmi 9i 128GB"/>
    <s v="Low"/>
    <n v="214.5"/>
    <n v="5579.4"/>
    <n v="9299"/>
    <n v="1994635.5"/>
    <n v="99731.775000000009"/>
    <n v="1894903.7250000001"/>
    <n v="1478024.9055000001"/>
    <n v="416878.81949999998"/>
    <d v="2020-11-01T00:00:00"/>
    <x v="9"/>
    <s v="Nov"/>
    <n v="2020"/>
  </r>
  <r>
    <x v="0"/>
    <s v="West Bengal"/>
    <s v="Xiaomi Redmi 9i 128GB"/>
    <s v="Low"/>
    <n v="285.2"/>
    <n v="5579.4"/>
    <n v="9299"/>
    <n v="2652074.7999999998"/>
    <n v="132603.74"/>
    <n v="2519471.0599999996"/>
    <n v="1965187.4267999998"/>
    <n v="554283.63319999981"/>
    <d v="2021-12-01T00:00:00"/>
    <x v="2"/>
    <s v="Dec"/>
    <n v="2021"/>
  </r>
  <r>
    <x v="2"/>
    <s v="Maharashtra "/>
    <s v="Realme 8"/>
    <s v="Low"/>
    <n v="114.2"/>
    <n v="8999.4"/>
    <n v="14999"/>
    <n v="1712885.8"/>
    <n v="85644.290000000008"/>
    <n v="1627241.51"/>
    <n v="976344.90599999996"/>
    <n v="650896.60400000005"/>
    <d v="2021-06-01T00:00:00"/>
    <x v="1"/>
    <s v="Jun"/>
    <n v="2021"/>
  </r>
  <r>
    <x v="0"/>
    <s v="Rajasthan"/>
    <s v="Realme 8"/>
    <s v="Low"/>
    <n v="156.60000000000002"/>
    <n v="8999.4"/>
    <n v="14999"/>
    <n v="2348843.4000000004"/>
    <n v="117442.17000000003"/>
    <n v="2231401.2300000004"/>
    <n v="1740492.9594000005"/>
    <n v="490908.27059999993"/>
    <d v="2021-10-01T00:00:00"/>
    <x v="7"/>
    <s v="Oct"/>
    <n v="2021"/>
  </r>
  <r>
    <x v="2"/>
    <s v="Uttar Pradesh"/>
    <s v="Realme 8"/>
    <s v="Low"/>
    <n v="69"/>
    <n v="8999.4"/>
    <n v="14999"/>
    <n v="1034931"/>
    <n v="51746.55"/>
    <n v="983184.45"/>
    <n v="589910.66999999993"/>
    <n v="393273.78"/>
    <d v="2021-11-01T00:00:00"/>
    <x v="9"/>
    <s v="Nov"/>
    <n v="2021"/>
  </r>
  <r>
    <x v="3"/>
    <s v="Gujarat"/>
    <s v="Realme 8"/>
    <s v="Low"/>
    <n v="166"/>
    <n v="8999.4"/>
    <n v="14999"/>
    <n v="2489834"/>
    <n v="124491.70000000001"/>
    <n v="2365342.2999999998"/>
    <n v="1844966.9939999999"/>
    <n v="520375.30599999987"/>
    <d v="2020-11-01T00:00:00"/>
    <x v="9"/>
    <s v="Nov"/>
    <n v="2020"/>
  </r>
  <r>
    <x v="1"/>
    <s v="Madhya Pradesh"/>
    <s v="Realme 8 Pro"/>
    <s v="Low"/>
    <n v="236.3"/>
    <n v="11999.4"/>
    <n v="19999"/>
    <n v="4725763.7"/>
    <n v="236288.18500000003"/>
    <n v="4489475.5150000006"/>
    <n v="2918159.0847500004"/>
    <n v="1571316.4302500002"/>
    <d v="2021-02-01T00:00:00"/>
    <x v="8"/>
    <s v="Feb"/>
    <n v="2021"/>
  </r>
  <r>
    <x v="4"/>
    <s v="Andhra Pradesh"/>
    <s v="Realme 8 Pro"/>
    <s v="Low"/>
    <n v="91.800000000000011"/>
    <n v="11999.4"/>
    <n v="19999"/>
    <n v="1835908.2000000002"/>
    <n v="91795.410000000018"/>
    <n v="1744112.7900000003"/>
    <n v="1255761.2088000001"/>
    <n v="488351.58120000013"/>
    <d v="2021-05-01T00:00:00"/>
    <x v="11"/>
    <s v="May"/>
    <n v="2021"/>
  </r>
  <r>
    <x v="4"/>
    <s v="Gujarat"/>
    <s v="Realme 8 Pro"/>
    <s v="Low"/>
    <n v="172.8"/>
    <n v="11999.4"/>
    <n v="19999"/>
    <n v="3455827.2"/>
    <n v="172791.36000000002"/>
    <n v="3283035.8400000003"/>
    <n v="2363785.8048"/>
    <n v="919250.03520000027"/>
    <d v="2021-05-01T00:00:00"/>
    <x v="11"/>
    <s v="May"/>
    <n v="2021"/>
  </r>
  <r>
    <x v="2"/>
    <s v="Maharashtra "/>
    <s v="Realme 8 Pro"/>
    <s v="Low"/>
    <n v="114.2"/>
    <n v="11999.4"/>
    <n v="19999"/>
    <n v="2283885.8000000003"/>
    <n v="114194.29000000002"/>
    <n v="2169691.5100000002"/>
    <n v="1301814.9060000002"/>
    <n v="867876.60400000005"/>
    <d v="2021-06-01T00:00:00"/>
    <x v="1"/>
    <s v="Jun"/>
    <n v="2021"/>
  </r>
  <r>
    <x v="3"/>
    <s v="Haryana"/>
    <s v="Realme 8 Pro"/>
    <s v="Low"/>
    <n v="66.2"/>
    <n v="11999.4"/>
    <n v="19999"/>
    <n v="1323933.8"/>
    <n v="66196.69"/>
    <n v="1257737.1100000001"/>
    <n v="981034.9458000001"/>
    <n v="276702.1642"/>
    <d v="2021-06-01T00:00:00"/>
    <x v="1"/>
    <s v="Jun"/>
    <n v="2021"/>
  </r>
  <r>
    <x v="2"/>
    <s v="Tamil Nadu"/>
    <s v="Realme 8 Pro"/>
    <s v="Low"/>
    <n v="129.5"/>
    <n v="11999.4"/>
    <n v="19999"/>
    <n v="2589870.5"/>
    <n v="129493.52500000001"/>
    <n v="2460376.9750000001"/>
    <n v="1476226.1850000001"/>
    <n v="984150.79"/>
    <d v="2021-10-01T00:00:00"/>
    <x v="7"/>
    <s v="Oct"/>
    <n v="2021"/>
  </r>
  <r>
    <x v="3"/>
    <s v="Karnataka"/>
    <s v="Realme 8 Pro"/>
    <s v="Low"/>
    <n v="80.900000000000006"/>
    <n v="11999.4"/>
    <n v="19999"/>
    <n v="1617919.1"/>
    <n v="80895.955000000016"/>
    <n v="1537023.145"/>
    <n v="1198878.0531000001"/>
    <n v="338145.09189999988"/>
    <d v="2020-10-01T00:00:00"/>
    <x v="7"/>
    <s v="Oct"/>
    <n v="2020"/>
  </r>
  <r>
    <x v="3"/>
    <s v="Kerala"/>
    <s v="Realme 8 Pro"/>
    <s v="Low"/>
    <n v="214.5"/>
    <n v="11999.4"/>
    <n v="19999"/>
    <n v="4289785.5"/>
    <n v="214489.27500000002"/>
    <n v="4075296.2250000001"/>
    <n v="3178731.0555000002"/>
    <n v="896565.16949999984"/>
    <d v="2020-10-01T00:00:00"/>
    <x v="7"/>
    <s v="Oct"/>
    <n v="2020"/>
  </r>
  <r>
    <x v="2"/>
    <s v="Karnataka"/>
    <s v="Realme 8 Pro"/>
    <s v="Low"/>
    <n v="178.5"/>
    <n v="11999.4"/>
    <n v="19999"/>
    <n v="3569821.5"/>
    <n v="178491.07500000001"/>
    <n v="3391330.4249999998"/>
    <n v="2034798.2549999999"/>
    <n v="1356532.17"/>
    <d v="2020-11-01T00:00:00"/>
    <x v="9"/>
    <s v="Nov"/>
    <n v="2020"/>
  </r>
  <r>
    <x v="4"/>
    <s v="Punjab"/>
    <s v="Realme 8 Pro"/>
    <s v="Low"/>
    <n v="191.60000000000002"/>
    <n v="11999.4"/>
    <n v="19999"/>
    <n v="3831808.4000000004"/>
    <n v="191590.42000000004"/>
    <n v="3640217.9800000004"/>
    <n v="2620956.9456000002"/>
    <n v="1019261.0344000002"/>
    <d v="2021-12-01T00:00:00"/>
    <x v="2"/>
    <s v="Dec"/>
    <n v="2021"/>
  </r>
  <r>
    <x v="0"/>
    <s v="Tamil Nadu"/>
    <s v="Realme 8 Pro"/>
    <s v="Low"/>
    <n v="285.2"/>
    <n v="11999.4"/>
    <n v="19999"/>
    <n v="5703714.7999999998"/>
    <n v="285185.74"/>
    <n v="5418529.0599999996"/>
    <n v="4226452.6667999998"/>
    <n v="1192076.3931999998"/>
    <d v="2021-12-01T00:00:00"/>
    <x v="2"/>
    <s v="Dec"/>
    <n v="2021"/>
  </r>
  <r>
    <x v="3"/>
    <s v="Telangana"/>
    <s v="Realme 8 Pro"/>
    <s v="Low"/>
    <n v="272.90000000000003"/>
    <n v="11999.4"/>
    <n v="19999"/>
    <n v="5457727.1000000006"/>
    <n v="272886.35500000004"/>
    <n v="5184840.7450000001"/>
    <n v="4044175.7811000003"/>
    <n v="1140664.9638999999"/>
    <d v="2021-12-01T00:00:00"/>
    <x v="2"/>
    <s v="Dec"/>
    <n v="2021"/>
  </r>
  <r>
    <x v="1"/>
    <s v="Uttar Pradesh"/>
    <s v="Realme 8 Pro"/>
    <s v="Low"/>
    <n v="192.5"/>
    <n v="11999.4"/>
    <n v="19999"/>
    <n v="3849807.5"/>
    <n v="192490.375"/>
    <n v="3657317.125"/>
    <n v="2377256.1312500001"/>
    <n v="1280060.9937499999"/>
    <d v="2020-12-01T00:00:00"/>
    <x v="2"/>
    <s v="Dec"/>
    <n v="2020"/>
  </r>
  <r>
    <x v="0"/>
    <s v="West Bengal"/>
    <s v="Realme 8 Pro"/>
    <s v="Low"/>
    <n v="201.3"/>
    <n v="11999.4"/>
    <n v="19999"/>
    <n v="4025798.7"/>
    <n v="201289.93500000003"/>
    <n v="3824508.7650000001"/>
    <n v="2983116.8367000003"/>
    <n v="841391.9282999998"/>
    <d v="2020-12-01T00:00:00"/>
    <x v="2"/>
    <s v="Dec"/>
    <n v="2020"/>
  </r>
  <r>
    <x v="2"/>
    <s v="Maharashtra "/>
    <s v="Realme 8 Pro"/>
    <s v="Low"/>
    <n v="105.5"/>
    <n v="11999.4"/>
    <n v="19999"/>
    <n v="2109894.5"/>
    <n v="105494.72500000001"/>
    <n v="2004399.7749999999"/>
    <n v="1202639.865"/>
    <n v="801759.90999999992"/>
    <d v="2021-12-01T00:00:00"/>
    <x v="2"/>
    <s v="Dec"/>
    <n v="2021"/>
  </r>
  <r>
    <x v="2"/>
    <s v="Rajasthan"/>
    <s v="Realme 8 Pro"/>
    <s v="Low"/>
    <n v="108.4"/>
    <n v="11999.4"/>
    <n v="19999"/>
    <n v="2167891.6"/>
    <n v="108394.58000000002"/>
    <n v="2059497.02"/>
    <n v="1235698.2120000001"/>
    <n v="823798.80799999996"/>
    <d v="2021-12-01T00:00:00"/>
    <x v="2"/>
    <s v="Dec"/>
    <n v="2021"/>
  </r>
  <r>
    <x v="0"/>
    <s v="Uttar Pradesh"/>
    <s v="Vivo V17 Pro"/>
    <s v="Low"/>
    <n v="156.60000000000002"/>
    <n v="19794"/>
    <n v="32990"/>
    <n v="5166234.0000000009"/>
    <n v="258311.70000000007"/>
    <n v="4907922.3000000007"/>
    <n v="3828179.3940000008"/>
    <n v="1079742.906"/>
    <d v="2021-10-01T00:00:00"/>
    <x v="7"/>
    <s v="Oct"/>
    <n v="2021"/>
  </r>
  <r>
    <x v="0"/>
    <s v="Gujarat"/>
    <s v="Vivo V17 Pro"/>
    <s v="Low"/>
    <n v="296.60000000000002"/>
    <n v="19794"/>
    <n v="32990"/>
    <n v="9784834"/>
    <n v="489241.7"/>
    <n v="9295592.3000000007"/>
    <n v="7250561.9940000009"/>
    <n v="2045030.3059999999"/>
    <d v="2020-10-01T00:00:00"/>
    <x v="7"/>
    <s v="Oct"/>
    <n v="2020"/>
  </r>
  <r>
    <x v="0"/>
    <s v="Madhya Pradesh"/>
    <s v="Vivo V17 Pro"/>
    <s v="Low"/>
    <n v="287.7"/>
    <n v="19794"/>
    <n v="32990"/>
    <n v="9491223"/>
    <n v="474561.15"/>
    <n v="9016661.8499999996"/>
    <n v="7032996.2429999998"/>
    <n v="1983665.6069999998"/>
    <d v="2021-10-01T00:00:00"/>
    <x v="7"/>
    <s v="Oct"/>
    <n v="2021"/>
  </r>
  <r>
    <x v="3"/>
    <s v="Andhra Pradesh"/>
    <s v="Vivo V17 Pro"/>
    <s v="Low"/>
    <n v="80.900000000000006"/>
    <n v="19794"/>
    <n v="32990"/>
    <n v="2668891"/>
    <n v="133444.55000000002"/>
    <n v="2535446.4500000002"/>
    <n v="1977648.2310000001"/>
    <n v="557798.21900000004"/>
    <d v="2020-10-01T00:00:00"/>
    <x v="7"/>
    <s v="Oct"/>
    <n v="2020"/>
  </r>
  <r>
    <x v="3"/>
    <s v="Gujarat"/>
    <s v="Vivo V17 Pro"/>
    <s v="Low"/>
    <n v="214.5"/>
    <n v="19794"/>
    <n v="32990"/>
    <n v="7076355"/>
    <n v="353817.75"/>
    <n v="6722537.25"/>
    <n v="5243579.0550000006"/>
    <n v="1478958.1949999994"/>
    <d v="2020-10-01T00:00:00"/>
    <x v="7"/>
    <s v="Oct"/>
    <n v="2020"/>
  </r>
  <r>
    <x v="2"/>
    <s v="Maharashtra "/>
    <s v="Vivo V17 Pro"/>
    <s v="Low"/>
    <n v="105.5"/>
    <n v="19794"/>
    <n v="32990"/>
    <n v="3480445"/>
    <n v="174022.25"/>
    <n v="3306422.75"/>
    <n v="1983853.65"/>
    <n v="1322569.1000000001"/>
    <d v="2021-12-01T00:00:00"/>
    <x v="2"/>
    <s v="Dec"/>
    <n v="2021"/>
  </r>
  <r>
    <x v="0"/>
    <s v="Haryana"/>
    <s v="Vivo V17 Pro"/>
    <s v="Low"/>
    <n v="54.400000000000006"/>
    <n v="19794"/>
    <n v="32990"/>
    <n v="1794656.0000000002"/>
    <n v="89732.800000000017"/>
    <n v="1704923.2000000002"/>
    <n v="1329840.0960000001"/>
    <n v="375083.10400000005"/>
    <d v="2020-12-01T00:00:00"/>
    <x v="2"/>
    <s v="Dec"/>
    <n v="2020"/>
  </r>
  <r>
    <x v="2"/>
    <s v="Tamil Nadu"/>
    <s v="Vivo V17 Pro"/>
    <s v="Low"/>
    <n v="108.4"/>
    <n v="19794"/>
    <n v="32990"/>
    <n v="3576116"/>
    <n v="178805.80000000002"/>
    <n v="3397310.2"/>
    <n v="2038386.12"/>
    <n v="1358924.08"/>
    <d v="2021-12-01T00:00:00"/>
    <x v="2"/>
    <s v="Dec"/>
    <n v="2021"/>
  </r>
  <r>
    <x v="3"/>
    <s v="Karnataka"/>
    <s v="Xiaomi Redmi K20 Pro 6GB"/>
    <s v="Low"/>
    <n v="66.2"/>
    <n v="13938"/>
    <n v="23230"/>
    <n v="1537826"/>
    <n v="76891.3"/>
    <n v="1460934.7"/>
    <n v="1139529.0660000001"/>
    <n v="321405.63399999985"/>
    <d v="2021-06-01T00:00:00"/>
    <x v="1"/>
    <s v="Jun"/>
    <n v="2021"/>
  </r>
  <r>
    <x v="4"/>
    <s v="Kerala"/>
    <s v="Xiaomi Redmi K20 Pro 6GB"/>
    <s v="Low"/>
    <n v="21.400000000000002"/>
    <n v="13938"/>
    <n v="23230"/>
    <n v="497122.00000000006"/>
    <n v="24856.100000000006"/>
    <n v="472265.9"/>
    <n v="340031.44800000003"/>
    <n v="132234.45199999999"/>
    <d v="2020-10-01T00:00:00"/>
    <x v="7"/>
    <s v="Oct"/>
    <n v="2020"/>
  </r>
  <r>
    <x v="0"/>
    <s v="Karnataka"/>
    <s v="Xiaomi Redmi K20 Pro 6GB"/>
    <s v="Low"/>
    <n v="287.7"/>
    <n v="13938"/>
    <n v="23230"/>
    <n v="6683271"/>
    <n v="334163.55000000005"/>
    <n v="6349107.4500000002"/>
    <n v="4952303.8110000007"/>
    <n v="1396803.6389999995"/>
    <d v="2021-10-01T00:00:00"/>
    <x v="7"/>
    <s v="Oct"/>
    <n v="2021"/>
  </r>
  <r>
    <x v="3"/>
    <s v="Punjab"/>
    <s v="Xiaomi Redmi K20 Pro 6GB"/>
    <s v="Low"/>
    <n v="272.90000000000003"/>
    <n v="13938"/>
    <n v="23230"/>
    <n v="6339467.0000000009"/>
    <n v="316973.35000000009"/>
    <n v="6022493.6500000004"/>
    <n v="4697545.0470000003"/>
    <n v="1324948.6030000001"/>
    <d v="2021-12-01T00:00:00"/>
    <x v="2"/>
    <s v="Dec"/>
    <n v="2021"/>
  </r>
  <r>
    <x v="0"/>
    <s v="Tamil Nadu"/>
    <s v="Xiaomi Redmi K20 Pro 6GB"/>
    <s v="Low"/>
    <n v="26.6"/>
    <n v="13938"/>
    <n v="23230"/>
    <n v="617918"/>
    <n v="30895.9"/>
    <n v="587022.1"/>
    <n v="457877.23800000001"/>
    <n v="129144.86199999996"/>
    <d v="2020-12-01T00:00:00"/>
    <x v="2"/>
    <s v="Dec"/>
    <n v="2020"/>
  </r>
  <r>
    <x v="0"/>
    <s v="Telangana"/>
    <s v="Xiaomi Redmi K20 Pro 6GB"/>
    <s v="Low"/>
    <n v="194"/>
    <n v="13938"/>
    <n v="23230"/>
    <n v="4506620"/>
    <n v="225331"/>
    <n v="4281289"/>
    <n v="3339405.42"/>
    <n v="941883.58000000007"/>
    <d v="2020-12-01T00:00:00"/>
    <x v="2"/>
    <s v="Dec"/>
    <n v="2020"/>
  </r>
  <r>
    <x v="4"/>
    <s v="Uttar Pradesh"/>
    <s v="Samsung Galaxy F62"/>
    <s v="Low"/>
    <n v="25.900000000000002"/>
    <n v="11999.4"/>
    <n v="19999"/>
    <n v="517974.10000000003"/>
    <n v="25898.705000000002"/>
    <n v="492075.39500000002"/>
    <n v="354294.2844"/>
    <n v="137781.11060000001"/>
    <d v="2021-03-01T00:00:00"/>
    <x v="3"/>
    <s v="Mar"/>
    <n v="2021"/>
  </r>
  <r>
    <x v="4"/>
    <s v="West Bengal"/>
    <s v="Samsung Galaxy F62"/>
    <s v="Low"/>
    <n v="110.10000000000001"/>
    <n v="11999.4"/>
    <n v="19999"/>
    <n v="2201889.9000000004"/>
    <n v="110094.49500000002"/>
    <n v="2091795.4050000003"/>
    <n v="1506092.6916"/>
    <n v="585702.71340000024"/>
    <d v="2021-03-01T00:00:00"/>
    <x v="3"/>
    <s v="Mar"/>
    <n v="2021"/>
  </r>
  <r>
    <x v="3"/>
    <s v="Maharashtra "/>
    <s v="Samsung Galaxy F62"/>
    <s v="Low"/>
    <n v="227.60000000000002"/>
    <n v="11999.4"/>
    <n v="19999"/>
    <n v="4551772.4000000004"/>
    <n v="227588.62000000002"/>
    <n v="4324183.78"/>
    <n v="3372863.3484000005"/>
    <n v="951320.43159999978"/>
    <d v="2021-05-01T00:00:00"/>
    <x v="11"/>
    <s v="May"/>
    <n v="2021"/>
  </r>
  <r>
    <x v="0"/>
    <s v="Rajasthan"/>
    <s v="Samsung Galaxy F62"/>
    <s v="Low"/>
    <n v="296.60000000000002"/>
    <n v="11999.4"/>
    <n v="19999"/>
    <n v="5931703.4000000004"/>
    <n v="296585.17000000004"/>
    <n v="5635118.2300000004"/>
    <n v="4395392.2194000008"/>
    <n v="1239726.0105999997"/>
    <d v="2020-10-01T00:00:00"/>
    <x v="7"/>
    <s v="Oct"/>
    <n v="2020"/>
  </r>
  <r>
    <x v="0"/>
    <s v="Uttar Pradesh"/>
    <s v="Samsung Galaxy F62"/>
    <s v="Low"/>
    <n v="123.60000000000001"/>
    <n v="11999.4"/>
    <n v="19999"/>
    <n v="2471876.4000000004"/>
    <n v="123593.82000000002"/>
    <n v="2348282.5800000005"/>
    <n v="1831660.4124000005"/>
    <n v="516622.16760000004"/>
    <d v="2021-11-01T00:00:00"/>
    <x v="9"/>
    <s v="Nov"/>
    <n v="2021"/>
  </r>
  <r>
    <x v="0"/>
    <s v="Gujarat"/>
    <s v="Samsung Galaxy F62"/>
    <s v="Low"/>
    <n v="94.100000000000009"/>
    <n v="11999.4"/>
    <n v="19999"/>
    <n v="1881905.9000000001"/>
    <n v="94095.295000000013"/>
    <n v="1787810.6050000002"/>
    <n v="1394492.2719000003"/>
    <n v="393318.33309999993"/>
    <d v="2021-11-01T00:00:00"/>
    <x v="9"/>
    <s v="Nov"/>
    <n v="2021"/>
  </r>
  <r>
    <x v="4"/>
    <s v="Madhya Pradesh"/>
    <s v="Samsung Galaxy F62"/>
    <s v="Low"/>
    <n v="191.60000000000002"/>
    <n v="11999.4"/>
    <n v="19999"/>
    <n v="3831808.4000000004"/>
    <n v="191590.42000000004"/>
    <n v="3640217.9800000004"/>
    <n v="2620956.9456000002"/>
    <n v="1019261.0344000002"/>
    <d v="2021-12-01T00:00:00"/>
    <x v="2"/>
    <s v="Dec"/>
    <n v="2021"/>
  </r>
  <r>
    <x v="3"/>
    <s v="Andhra Pradesh"/>
    <s v="Xiaomi Redmi 9i 128GB"/>
    <s v="Low"/>
    <n v="424.35"/>
    <n v="5579.4"/>
    <n v="9299"/>
    <n v="3946030.6500000004"/>
    <n v="197301.53250000003"/>
    <n v="3748729.1175000002"/>
    <n v="2924008.7116500004"/>
    <n v="824720.40584999975"/>
    <d v="2021-04-01T00:00:00"/>
    <x v="10"/>
    <s v="Apr"/>
    <n v="2021"/>
  </r>
  <r>
    <x v="0"/>
    <s v="Gujarat"/>
    <s v="Xiaomi Redmi 9i 128GB"/>
    <s v="Low"/>
    <n v="258"/>
    <n v="5579.4"/>
    <n v="9299"/>
    <n v="2399142"/>
    <n v="119957.1"/>
    <n v="2279184.9"/>
    <n v="1777764.2220000001"/>
    <n v="501420.67799999984"/>
    <d v="2021-04-01T00:00:00"/>
    <x v="10"/>
    <s v="Apr"/>
    <n v="2021"/>
  </r>
  <r>
    <x v="4"/>
    <s v="Maharashtra "/>
    <s v="Xiaomi Redmi 9i 128GB"/>
    <s v="Low"/>
    <n v="68.900000000000006"/>
    <n v="5579.4"/>
    <n v="9299"/>
    <n v="640701.10000000009"/>
    <n v="32035.055000000008"/>
    <n v="608666.04500000004"/>
    <n v="438239.55239999999"/>
    <n v="170426.49260000006"/>
    <d v="2021-06-01T00:00:00"/>
    <x v="1"/>
    <s v="Jun"/>
    <n v="2021"/>
  </r>
  <r>
    <x v="2"/>
    <s v="Haryana"/>
    <s v="Xiaomi Redmi 9i 128GB"/>
    <s v="Low"/>
    <n v="194.70000000000002"/>
    <n v="5579.4"/>
    <n v="9299"/>
    <n v="1810515.3"/>
    <n v="90525.765000000014"/>
    <n v="1719989.5350000001"/>
    <n v="1031993.721"/>
    <n v="687995.81400000013"/>
    <d v="2021-09-01T00:00:00"/>
    <x v="6"/>
    <s v="Sep"/>
    <n v="2021"/>
  </r>
  <r>
    <x v="2"/>
    <s v="Tamil Nadu"/>
    <s v="Xiaomi Redmi 9i 128GB"/>
    <s v="Low"/>
    <n v="90.800000000000011"/>
    <n v="5579.4"/>
    <n v="9299"/>
    <n v="844349.20000000007"/>
    <n v="42217.460000000006"/>
    <n v="802131.74000000011"/>
    <n v="481279.04400000005"/>
    <n v="320852.69600000005"/>
    <d v="2020-12-01T00:00:00"/>
    <x v="2"/>
    <s v="Dec"/>
    <n v="2020"/>
  </r>
  <r>
    <x v="0"/>
    <s v="Karnataka"/>
    <s v="Realme 8"/>
    <s v="Low"/>
    <n v="195.8"/>
    <n v="8999.4"/>
    <n v="14999"/>
    <n v="2936804.2"/>
    <n v="146840.21000000002"/>
    <n v="2789963.99"/>
    <n v="2176171.9122000001"/>
    <n v="613792.07780000009"/>
    <d v="2021-02-01T00:00:00"/>
    <x v="8"/>
    <s v="Feb"/>
    <n v="2021"/>
  </r>
  <r>
    <x v="2"/>
    <s v="Kerala"/>
    <s v="Realme 8"/>
    <s v="Low"/>
    <n v="190.10000000000002"/>
    <n v="8999.4"/>
    <n v="14999"/>
    <n v="2851309.9000000004"/>
    <n v="142565.49500000002"/>
    <n v="2708744.4050000003"/>
    <n v="1625246.6430000002"/>
    <n v="1083497.7620000001"/>
    <d v="2021-06-01T00:00:00"/>
    <x v="1"/>
    <s v="Jun"/>
    <n v="2021"/>
  </r>
  <r>
    <x v="0"/>
    <s v="Karnataka"/>
    <s v="Realme 8"/>
    <s v="Low"/>
    <n v="54.400000000000006"/>
    <n v="8999.4"/>
    <n v="14999"/>
    <n v="815945.60000000009"/>
    <n v="40797.280000000006"/>
    <n v="775148.32000000007"/>
    <n v="604615.68960000004"/>
    <n v="170532.63040000002"/>
    <d v="2021-09-01T00:00:00"/>
    <x v="6"/>
    <s v="Sep"/>
    <n v="2021"/>
  </r>
  <r>
    <x v="0"/>
    <s v="Punjab"/>
    <s v="Realme 8"/>
    <s v="Low"/>
    <n v="179.70000000000002"/>
    <n v="8999.4"/>
    <n v="14999"/>
    <n v="2695320.3000000003"/>
    <n v="134766.01500000001"/>
    <n v="2560554.2850000001"/>
    <n v="1997232.3423000001"/>
    <n v="563321.94270000001"/>
    <d v="2020-09-01T00:00:00"/>
    <x v="6"/>
    <s v="Sep"/>
    <n v="2020"/>
  </r>
  <r>
    <x v="3"/>
    <s v="Tamil Nadu"/>
    <s v="Realme 8"/>
    <s v="Low"/>
    <n v="128.70000000000002"/>
    <n v="8999.4"/>
    <n v="14999"/>
    <n v="1930371.3000000003"/>
    <n v="96518.565000000017"/>
    <n v="1833852.7350000003"/>
    <n v="1430405.1333000003"/>
    <n v="403447.6017"/>
    <d v="2021-12-01T00:00:00"/>
    <x v="2"/>
    <s v="Dec"/>
    <n v="2021"/>
  </r>
  <r>
    <x v="3"/>
    <s v="Telangana"/>
    <s v="Realme 8"/>
    <s v="Low"/>
    <n v="170.60000000000002"/>
    <n v="8999.4"/>
    <n v="14999"/>
    <n v="2558829.4000000004"/>
    <n v="127941.47000000003"/>
    <n v="2430887.9300000002"/>
    <n v="1896092.5854000002"/>
    <n v="534795.34459999995"/>
    <d v="2021-12-01T00:00:00"/>
    <x v="2"/>
    <s v="Dec"/>
    <n v="2021"/>
  </r>
  <r>
    <x v="4"/>
    <s v="Uttar Pradesh"/>
    <s v="Realme 8 Pro"/>
    <s v="Low"/>
    <n v="243.45000000000002"/>
    <n v="11999.4"/>
    <n v="19999"/>
    <n v="4868756.5500000007"/>
    <n v="243437.82750000004"/>
    <n v="4625318.7225000011"/>
    <n v="3330229.4802000006"/>
    <n v="1295089.2423000005"/>
    <d v="2021-01-01T00:00:00"/>
    <x v="0"/>
    <s v="Jan"/>
    <n v="2021"/>
  </r>
  <r>
    <x v="3"/>
    <s v="West Bengal"/>
    <s v="Realme 8 Pro"/>
    <s v="Low"/>
    <n v="177.4"/>
    <n v="11999.4"/>
    <n v="19999"/>
    <n v="3547822.6"/>
    <n v="177391.13"/>
    <n v="3370431.47"/>
    <n v="2628936.5466000005"/>
    <n v="741494.92339999974"/>
    <d v="2021-03-01T00:00:00"/>
    <x v="3"/>
    <s v="Mar"/>
    <n v="2021"/>
  </r>
  <r>
    <x v="2"/>
    <s v="Maharashtra "/>
    <s v="Realme 8 Pro"/>
    <s v="Low"/>
    <n v="190.10000000000002"/>
    <n v="11999.4"/>
    <n v="19999"/>
    <n v="3801809.9000000004"/>
    <n v="190090.49500000002"/>
    <n v="3611719.4050000003"/>
    <n v="2167031.6430000002"/>
    <n v="1444687.7620000001"/>
    <d v="2021-06-01T00:00:00"/>
    <x v="1"/>
    <s v="Jun"/>
    <n v="2021"/>
  </r>
  <r>
    <x v="4"/>
    <s v="Rajasthan"/>
    <s v="Realme 8 Pro"/>
    <s v="Low"/>
    <n v="68.900000000000006"/>
    <n v="11999.4"/>
    <n v="19999"/>
    <n v="1377931.1"/>
    <n v="68896.555000000008"/>
    <n v="1309034.5450000002"/>
    <n v="942504.87240000011"/>
    <n v="366529.67260000005"/>
    <d v="2021-06-01T00:00:00"/>
    <x v="1"/>
    <s v="Jun"/>
    <n v="2021"/>
  </r>
  <r>
    <x v="3"/>
    <s v="Uttar Pradesh"/>
    <s v="Realme 8 Pro"/>
    <s v="Low"/>
    <n v="157"/>
    <n v="11999.4"/>
    <n v="19999"/>
    <n v="3139843"/>
    <n v="156992.15"/>
    <n v="2982850.85"/>
    <n v="2326623.6630000002"/>
    <n v="656227.18699999992"/>
    <d v="2021-06-01T00:00:00"/>
    <x v="1"/>
    <s v="Jun"/>
    <n v="2021"/>
  </r>
  <r>
    <x v="2"/>
    <s v="Gujarat"/>
    <s v="Realme 8 Pro"/>
    <s v="Low"/>
    <n v="136.95000000000002"/>
    <n v="11999.4"/>
    <n v="19999"/>
    <n v="2738863.0500000003"/>
    <n v="136943.15250000003"/>
    <n v="2601919.8975000004"/>
    <n v="1561151.9385000002"/>
    <n v="1040767.9590000003"/>
    <d v="2021-07-01T00:00:00"/>
    <x v="4"/>
    <s v="Jul"/>
    <n v="2021"/>
  </r>
  <r>
    <x v="3"/>
    <s v="Madhya Pradesh"/>
    <s v="Realme 8 Pro"/>
    <s v="Low"/>
    <n v="200.9"/>
    <n v="11999.4"/>
    <n v="19999"/>
    <n v="4017799.1"/>
    <n v="200889.95500000002"/>
    <n v="3816909.145"/>
    <n v="2977189.1331000002"/>
    <n v="839720.01189999981"/>
    <d v="2021-10-01T00:00:00"/>
    <x v="7"/>
    <s v="Oct"/>
    <n v="2021"/>
  </r>
  <r>
    <x v="1"/>
    <s v="Andhra Pradesh"/>
    <s v="Realme 8 Pro"/>
    <s v="Low"/>
    <n v="194.5"/>
    <n v="11999.4"/>
    <n v="19999"/>
    <n v="3889805.5"/>
    <n v="194490.27500000002"/>
    <n v="3695315.2250000001"/>
    <n v="2401954.8962500002"/>
    <n v="1293360.3287499999"/>
    <d v="2020-10-01T00:00:00"/>
    <x v="7"/>
    <s v="Oct"/>
    <n v="2020"/>
  </r>
  <r>
    <x v="3"/>
    <s v="Gujarat"/>
    <s v="Realme 8 Pro"/>
    <s v="Low"/>
    <n v="128.70000000000002"/>
    <n v="11999.4"/>
    <n v="19999"/>
    <n v="2573871.3000000003"/>
    <n v="128693.56500000002"/>
    <n v="2445177.7350000003"/>
    <n v="1907238.6333000003"/>
    <n v="537939.1017"/>
    <d v="2021-12-01T00:00:00"/>
    <x v="2"/>
    <s v="Dec"/>
    <n v="2021"/>
  </r>
  <r>
    <x v="3"/>
    <s v="Maharashtra "/>
    <s v="Realme 8 Pro"/>
    <s v="Low"/>
    <n v="170.60000000000002"/>
    <n v="11999.4"/>
    <n v="19999"/>
    <n v="3411829.4000000004"/>
    <n v="170591.47000000003"/>
    <n v="3241237.93"/>
    <n v="2528165.5854000002"/>
    <n v="713072.34459999995"/>
    <d v="2021-12-01T00:00:00"/>
    <x v="2"/>
    <s v="Dec"/>
    <n v="2021"/>
  </r>
  <r>
    <x v="3"/>
    <s v="Haryana"/>
    <s v="Vivo V17 Pro"/>
    <s v="Low"/>
    <n v="200.9"/>
    <n v="19794"/>
    <n v="32990"/>
    <n v="6627691"/>
    <n v="331384.55000000005"/>
    <n v="6296306.4500000002"/>
    <n v="4911119.0310000004"/>
    <n v="1385187.4189999998"/>
    <d v="2021-10-01T00:00:00"/>
    <x v="7"/>
    <s v="Oct"/>
    <n v="2021"/>
  </r>
  <r>
    <x v="4"/>
    <s v="Tamil Nadu"/>
    <s v="Xiaomi Redmi K20 Pro 6GB"/>
    <s v="Low"/>
    <n v="284.40000000000003"/>
    <n v="13938"/>
    <n v="23230"/>
    <n v="6606612.0000000009"/>
    <n v="330330.60000000009"/>
    <n v="6276281.4000000004"/>
    <n v="4518922.608"/>
    <n v="1757358.7920000004"/>
    <d v="2021-02-01T00:00:00"/>
    <x v="8"/>
    <s v="Feb"/>
    <n v="2021"/>
  </r>
  <r>
    <x v="2"/>
    <s v="Karnataka"/>
    <s v="Xiaomi Redmi K20 Pro 6GB"/>
    <s v="Low"/>
    <n v="191.60000000000002"/>
    <n v="13938"/>
    <n v="23230"/>
    <n v="4450868.0000000009"/>
    <n v="222543.40000000005"/>
    <n v="4228324.6000000006"/>
    <n v="2536994.7600000002"/>
    <n v="1691329.8400000003"/>
    <d v="2021-04-01T00:00:00"/>
    <x v="10"/>
    <s v="Apr"/>
    <n v="2021"/>
  </r>
  <r>
    <x v="3"/>
    <s v="Kerala"/>
    <s v="Xiaomi Redmi K20 Pro 6GB"/>
    <s v="Low"/>
    <n v="157"/>
    <n v="13938"/>
    <n v="23230"/>
    <n v="3647110"/>
    <n v="182355.5"/>
    <n v="3464754.5"/>
    <n v="2702508.5100000002"/>
    <n v="762245.98999999976"/>
    <d v="2021-06-01T00:00:00"/>
    <x v="1"/>
    <s v="Jun"/>
    <n v="2021"/>
  </r>
  <r>
    <x v="4"/>
    <s v="Karnataka"/>
    <s v="Xiaomi Redmi K20 Pro 6GB"/>
    <s v="Low"/>
    <n v="187.4"/>
    <n v="13938"/>
    <n v="23230"/>
    <n v="4353302"/>
    <n v="217665.1"/>
    <n v="4135636.9"/>
    <n v="2977658.568"/>
    <n v="1157978.3319999999"/>
    <d v="2021-08-01T00:00:00"/>
    <x v="5"/>
    <s v="Aug"/>
    <n v="2021"/>
  </r>
  <r>
    <x v="0"/>
    <s v="Punjab"/>
    <s v="Xiaomi Redmi K20 Pro 6GB"/>
    <s v="Low"/>
    <n v="164.20000000000002"/>
    <n v="13938"/>
    <n v="23230"/>
    <n v="3814366.0000000005"/>
    <n v="190718.30000000005"/>
    <n v="3623647.7"/>
    <n v="2826445.2060000002"/>
    <n v="797202.49399999995"/>
    <d v="2021-08-01T00:00:00"/>
    <x v="5"/>
    <s v="Aug"/>
    <n v="2021"/>
  </r>
  <r>
    <x v="1"/>
    <s v="Tamil Nadu"/>
    <s v="Xiaomi Redmi K20 Pro 6GB"/>
    <s v="Low"/>
    <n v="194.5"/>
    <n v="13938"/>
    <n v="23230"/>
    <n v="4518235"/>
    <n v="225911.75"/>
    <n v="4292323.25"/>
    <n v="2790010.1125000003"/>
    <n v="1502313.1374999997"/>
    <d v="2020-10-01T00:00:00"/>
    <x v="7"/>
    <s v="Oct"/>
    <n v="2020"/>
  </r>
  <r>
    <x v="0"/>
    <s v="Telangana"/>
    <s v="Xiaomi Redmi 9i 128GB"/>
    <s v="Low"/>
    <n v="83.100000000000009"/>
    <n v="5579.4"/>
    <n v="9299"/>
    <n v="772746.9"/>
    <n v="38637.345000000001"/>
    <n v="734109.55500000005"/>
    <n v="572605.45290000003"/>
    <n v="161504.10210000002"/>
    <d v="2021-05-01T00:00:00"/>
    <x v="11"/>
    <s v="May"/>
    <n v="2021"/>
  </r>
  <r>
    <x v="0"/>
    <s v="Uttar Pradesh"/>
    <s v="Realme 8 Pro"/>
    <s v="Low"/>
    <n v="176"/>
    <n v="11999.4"/>
    <n v="19999"/>
    <n v="3519824"/>
    <n v="175991.2"/>
    <n v="3343832.8"/>
    <n v="2608189.5839999998"/>
    <n v="735643.21600000001"/>
    <d v="2020-09-01T00:00:00"/>
    <x v="6"/>
    <s v="Sep"/>
    <n v="2020"/>
  </r>
  <r>
    <x v="0"/>
    <s v="West Bengal"/>
    <s v="Vivo V17 Pro"/>
    <s v="Low"/>
    <n v="385.05"/>
    <n v="19794"/>
    <n v="32990"/>
    <n v="12702799.5"/>
    <n v="635139.97500000009"/>
    <n v="12067659.525"/>
    <n v="9412774.4295000006"/>
    <n v="2654885.0954999998"/>
    <d v="2021-04-01T00:00:00"/>
    <x v="10"/>
    <s v="Apr"/>
    <n v="2021"/>
  </r>
  <r>
    <x v="2"/>
    <s v="Maharashtra "/>
    <s v="Xiaomi Redmi K20 Pro 6GB"/>
    <s v="Low"/>
    <n v="247.9"/>
    <n v="13938"/>
    <n v="23230"/>
    <n v="5758717"/>
    <n v="287935.85000000003"/>
    <n v="5470781.1500000004"/>
    <n v="3282468.69"/>
    <n v="2188312.4600000004"/>
    <d v="2021-01-01T00:00:00"/>
    <x v="0"/>
    <s v="Jan"/>
    <n v="2021"/>
  </r>
  <r>
    <x v="1"/>
    <s v="Rajasthan"/>
    <s v="Realme 8"/>
    <s v="Low"/>
    <n v="203.10000000000002"/>
    <n v="8999.4"/>
    <n v="14999"/>
    <n v="3046296.9000000004"/>
    <n v="152314.84500000003"/>
    <n v="2893982.0550000002"/>
    <n v="1881088.3357500001"/>
    <n v="1012893.7192500001"/>
    <d v="2021-10-01T00:00:00"/>
    <x v="7"/>
    <s v="Oct"/>
    <n v="2021"/>
  </r>
  <r>
    <x v="1"/>
    <s v="Uttar Pradesh"/>
    <s v="Realme 8 Pro"/>
    <s v="Low"/>
    <n v="203.10000000000002"/>
    <n v="11999.4"/>
    <n v="19999"/>
    <n v="4061796.9000000004"/>
    <n v="203089.84500000003"/>
    <n v="3858707.0550000002"/>
    <n v="2508159.5857500001"/>
    <n v="1350547.4692500001"/>
    <d v="2021-10-01T00:00:00"/>
    <x v="7"/>
    <s v="Oct"/>
    <n v="2021"/>
  </r>
  <r>
    <x v="1"/>
    <s v="Gujarat"/>
    <s v="Realme 8 Pro"/>
    <s v="Low"/>
    <n v="226.10000000000002"/>
    <n v="11999.4"/>
    <n v="19999"/>
    <n v="4521773.9000000004"/>
    <n v="226088.69500000004"/>
    <n v="4295685.2050000001"/>
    <n v="2792195.38325"/>
    <n v="1503489.8217500001"/>
    <d v="2020-12-01T00:00:00"/>
    <x v="2"/>
    <s v="Dec"/>
    <n v="2020"/>
  </r>
  <r>
    <x v="0"/>
    <s v="Madhya Pradesh"/>
    <s v="Vivo V17 Pro"/>
    <s v="Low"/>
    <n v="73.600000000000009"/>
    <n v="19794"/>
    <n v="32990"/>
    <n v="2428064.0000000005"/>
    <n v="121403.20000000003"/>
    <n v="2306660.8000000003"/>
    <n v="1799195.4240000003"/>
    <n v="507465.37599999993"/>
    <d v="2020-09-01T00:00:00"/>
    <x v="6"/>
    <s v="Sep"/>
    <n v="2020"/>
  </r>
  <r>
    <x v="0"/>
    <s v="Andhra Pradesh"/>
    <s v="Xiaomi Redmi 9i 128GB"/>
    <s v="Low"/>
    <n v="285.10000000000002"/>
    <n v="5579.4"/>
    <n v="9299"/>
    <n v="2651144.9000000004"/>
    <n v="132557.24500000002"/>
    <n v="2518587.6550000003"/>
    <n v="1964498.3709000002"/>
    <n v="554089.28410000005"/>
    <d v="2020-10-01T00:00:00"/>
    <x v="7"/>
    <s v="Oct"/>
    <n v="2020"/>
  </r>
  <r>
    <x v="4"/>
    <s v="Gujarat"/>
    <s v="Xiaomi Redmi 9i 128GB"/>
    <s v="Low"/>
    <n v="202.10000000000002"/>
    <n v="5579.4"/>
    <n v="9299"/>
    <n v="1879327.9000000001"/>
    <n v="93966.395000000019"/>
    <n v="1785361.5050000001"/>
    <n v="1285460.2836"/>
    <n v="499901.22140000015"/>
    <d v="2021-10-01T00:00:00"/>
    <x v="7"/>
    <s v="Oct"/>
    <n v="2021"/>
  </r>
  <r>
    <x v="0"/>
    <s v="Maharashtra "/>
    <s v="Xiaomi Redmi 9i 128GB"/>
    <s v="Low"/>
    <n v="27.400000000000002"/>
    <n v="5579.4"/>
    <n v="9299"/>
    <n v="254792.6"/>
    <n v="12739.630000000001"/>
    <n v="242052.97"/>
    <n v="188801.31660000002"/>
    <n v="53251.653399999981"/>
    <d v="2021-12-01T00:00:00"/>
    <x v="2"/>
    <s v="Dec"/>
    <n v="2021"/>
  </r>
  <r>
    <x v="1"/>
    <s v="Haryana"/>
    <s v="Realme 8"/>
    <s v="Low"/>
    <n v="196.70000000000002"/>
    <n v="8999.4"/>
    <n v="14999"/>
    <n v="2950303.3000000003"/>
    <n v="147515.16500000001"/>
    <n v="2802788.1350000002"/>
    <n v="1821812.2877500001"/>
    <n v="980975.84725000011"/>
    <d v="2021-03-01T00:00:00"/>
    <x v="3"/>
    <s v="Mar"/>
    <n v="2021"/>
  </r>
  <r>
    <x v="4"/>
    <s v="Tamil Nadu"/>
    <s v="Realme 8"/>
    <s v="Low"/>
    <n v="185.9"/>
    <n v="8999.4"/>
    <n v="14999"/>
    <n v="2788314.1"/>
    <n v="139415.70500000002"/>
    <n v="2648898.395"/>
    <n v="1907206.8443999998"/>
    <n v="741691.55060000019"/>
    <d v="2021-08-01T00:00:00"/>
    <x v="5"/>
    <s v="Aug"/>
    <n v="2021"/>
  </r>
  <r>
    <x v="0"/>
    <s v="Karnataka"/>
    <s v="Realme 8"/>
    <s v="Low"/>
    <n v="285.10000000000002"/>
    <n v="8999.4"/>
    <n v="14999"/>
    <n v="4276214.9000000004"/>
    <n v="213810.74500000002"/>
    <n v="4062404.1550000003"/>
    <n v="3168675.2409000001"/>
    <n v="893728.91410000017"/>
    <d v="2020-10-01T00:00:00"/>
    <x v="7"/>
    <s v="Oct"/>
    <n v="2020"/>
  </r>
  <r>
    <x v="4"/>
    <s v="Kerala"/>
    <s v="Realme 8"/>
    <s v="Low"/>
    <n v="202.10000000000002"/>
    <n v="8999.4"/>
    <n v="14999"/>
    <n v="3031297.9000000004"/>
    <n v="151564.89500000002"/>
    <n v="2879733.0050000004"/>
    <n v="2073407.7636000002"/>
    <n v="806325.24140000017"/>
    <d v="2021-10-01T00:00:00"/>
    <x v="7"/>
    <s v="Oct"/>
    <n v="2021"/>
  </r>
  <r>
    <x v="3"/>
    <s v="Karnataka"/>
    <s v="Realme 8"/>
    <s v="Low"/>
    <n v="113.80000000000001"/>
    <n v="8999.4"/>
    <n v="14999"/>
    <n v="1706886.2000000002"/>
    <n v="85344.310000000012"/>
    <n v="1621541.8900000001"/>
    <n v="1264802.6742000002"/>
    <n v="356739.21579999989"/>
    <d v="2021-12-01T00:00:00"/>
    <x v="2"/>
    <s v="Dec"/>
    <n v="2021"/>
  </r>
  <r>
    <x v="0"/>
    <s v="Punjab"/>
    <s v="Realme 8 Pro"/>
    <s v="Low"/>
    <n v="425.1"/>
    <n v="11999.4"/>
    <n v="19999"/>
    <n v="8501574.9000000004"/>
    <n v="425078.74500000005"/>
    <n v="8076496.1550000003"/>
    <n v="6299667.0009000003"/>
    <n v="1776829.1540999999"/>
    <d v="2021-01-01T00:00:00"/>
    <x v="0"/>
    <s v="Jan"/>
    <n v="2021"/>
  </r>
  <r>
    <x v="3"/>
    <s v="Tamil Nadu"/>
    <s v="Realme 8 Pro"/>
    <s v="Low"/>
    <n v="79.5"/>
    <n v="11999.4"/>
    <n v="19999"/>
    <n v="1589920.5"/>
    <n v="79496.025000000009"/>
    <n v="1510424.4750000001"/>
    <n v="1178131.0905000002"/>
    <n v="332293.38449999993"/>
    <d v="2021-03-01T00:00:00"/>
    <x v="3"/>
    <s v="Mar"/>
    <n v="2021"/>
  </r>
  <r>
    <x v="4"/>
    <s v="Telangana"/>
    <s v="Realme 8 Pro"/>
    <s v="Low"/>
    <n v="141.45000000000002"/>
    <n v="11999.4"/>
    <n v="19999"/>
    <n v="2828858.5500000003"/>
    <n v="141442.92750000002"/>
    <n v="2687415.6225000001"/>
    <n v="1934939.2482"/>
    <n v="752476.37430000002"/>
    <d v="2021-04-01T00:00:00"/>
    <x v="10"/>
    <s v="Apr"/>
    <n v="2021"/>
  </r>
  <r>
    <x v="4"/>
    <s v="Uttar Pradesh"/>
    <s v="Realme 8 Pro"/>
    <s v="Low"/>
    <n v="291.8"/>
    <n v="11999.4"/>
    <n v="19999"/>
    <n v="5835708.2000000002"/>
    <n v="291785.41000000003"/>
    <n v="5543922.79"/>
    <n v="3991624.4087999999"/>
    <n v="1552298.3812000002"/>
    <d v="2021-05-01T00:00:00"/>
    <x v="11"/>
    <s v="May"/>
    <n v="2021"/>
  </r>
  <r>
    <x v="0"/>
    <s v="West Bengal"/>
    <s v="Realme 8 Pro"/>
    <s v="Low"/>
    <n v="345"/>
    <n v="11999.4"/>
    <n v="19999"/>
    <n v="6899655"/>
    <n v="344982.75"/>
    <n v="6554672.25"/>
    <n v="5112644.3550000004"/>
    <n v="1442027.8949999996"/>
    <d v="2021-07-01T00:00:00"/>
    <x v="4"/>
    <s v="Jul"/>
    <n v="2021"/>
  </r>
  <r>
    <x v="3"/>
    <s v="Maharashtra "/>
    <s v="Realme 8 Pro"/>
    <s v="Low"/>
    <n v="298.8"/>
    <n v="11999.4"/>
    <n v="19999"/>
    <n v="5975701.2000000002"/>
    <n v="298785.06"/>
    <n v="5676916.1400000006"/>
    <n v="4427994.5892000003"/>
    <n v="1248921.5508000003"/>
    <d v="2021-07-01T00:00:00"/>
    <x v="4"/>
    <s v="Jul"/>
    <n v="2021"/>
  </r>
  <r>
    <x v="1"/>
    <s v="Rajasthan"/>
    <s v="Realme 8 Pro"/>
    <s v="Low"/>
    <n v="21.8"/>
    <n v="11999.4"/>
    <n v="19999"/>
    <n v="435978.2"/>
    <n v="21798.910000000003"/>
    <n v="414179.29000000004"/>
    <n v="269216.53850000002"/>
    <n v="144962.75150000001"/>
    <d v="2021-09-01T00:00:00"/>
    <x v="6"/>
    <s v="Sep"/>
    <n v="2021"/>
  </r>
  <r>
    <x v="0"/>
    <s v="Uttar Pradesh"/>
    <s v="Realme 8 Pro"/>
    <s v="Low"/>
    <n v="207.4"/>
    <n v="11999.4"/>
    <n v="19999"/>
    <n v="4147792.6"/>
    <n v="207389.63"/>
    <n v="3940402.97"/>
    <n v="3073514.3166000005"/>
    <n v="866888.65339999972"/>
    <d v="2021-09-01T00:00:00"/>
    <x v="6"/>
    <s v="Sep"/>
    <n v="2021"/>
  </r>
  <r>
    <x v="0"/>
    <s v="Gujarat"/>
    <s v="Realme 8 Pro"/>
    <s v="Low"/>
    <n v="105.60000000000001"/>
    <n v="11999.4"/>
    <n v="19999"/>
    <n v="2111894.4000000004"/>
    <n v="105594.72000000003"/>
    <n v="2006299.6800000004"/>
    <n v="1564913.7504000003"/>
    <n v="441385.92960000015"/>
    <d v="2021-09-01T00:00:00"/>
    <x v="6"/>
    <s v="Sep"/>
    <n v="2021"/>
  </r>
  <r>
    <x v="1"/>
    <s v="Madhya Pradesh"/>
    <s v="Realme 8 Pro"/>
    <s v="Low"/>
    <n v="67.100000000000009"/>
    <n v="11999.4"/>
    <n v="19999"/>
    <n v="1341932.9000000001"/>
    <n v="67096.645000000004"/>
    <n v="1274836.2550000001"/>
    <n v="828643.56575000007"/>
    <n v="446192.68925000005"/>
    <d v="2020-10-01T00:00:00"/>
    <x v="7"/>
    <s v="Oct"/>
    <n v="2020"/>
  </r>
  <r>
    <x v="1"/>
    <s v="Andhra Pradesh"/>
    <s v="Realme 8 Pro"/>
    <s v="Low"/>
    <n v="151.4"/>
    <n v="11999.4"/>
    <n v="19999"/>
    <n v="3027848.6"/>
    <n v="151392.43000000002"/>
    <n v="2876456.17"/>
    <n v="1869696.5105000001"/>
    <n v="1006759.6594999998"/>
    <d v="2020-10-01T00:00:00"/>
    <x v="7"/>
    <s v="Oct"/>
    <n v="2020"/>
  </r>
  <r>
    <x v="0"/>
    <s v="Gujarat"/>
    <s v="Realme 8 Pro"/>
    <s v="Low"/>
    <n v="27.400000000000002"/>
    <n v="11999.4"/>
    <n v="19999"/>
    <n v="547972.60000000009"/>
    <n v="27398.630000000005"/>
    <n v="520573.97000000009"/>
    <n v="406047.69660000008"/>
    <n v="114526.27340000001"/>
    <d v="2021-12-01T00:00:00"/>
    <x v="2"/>
    <s v="Dec"/>
    <n v="2021"/>
  </r>
  <r>
    <x v="3"/>
    <s v="Maharashtra "/>
    <s v="Realme 8 Pro"/>
    <s v="Low"/>
    <n v="113.80000000000001"/>
    <n v="11999.4"/>
    <n v="19999"/>
    <n v="2275886.2000000002"/>
    <n v="113794.31000000001"/>
    <n v="2162091.89"/>
    <n v="1686431.6742000002"/>
    <n v="475660.21579999989"/>
    <d v="2021-12-01T00:00:00"/>
    <x v="2"/>
    <s v="Dec"/>
    <n v="2021"/>
  </r>
  <r>
    <x v="2"/>
    <s v="Haryana"/>
    <s v="Vivo V17 Pro"/>
    <s v="Low"/>
    <n v="146.5"/>
    <n v="19794"/>
    <n v="32990"/>
    <n v="4833035"/>
    <n v="241651.75"/>
    <n v="4591383.25"/>
    <n v="2754829.9499999997"/>
    <n v="1836553.3000000003"/>
    <d v="2021-03-01T00:00:00"/>
    <x v="3"/>
    <s v="Mar"/>
    <n v="2021"/>
  </r>
  <r>
    <x v="0"/>
    <s v="Tamil Nadu"/>
    <s v="Vivo V17 Pro"/>
    <s v="Low"/>
    <n v="264.60000000000002"/>
    <n v="19794"/>
    <n v="32990"/>
    <n v="8729154"/>
    <n v="436457.7"/>
    <n v="8292696.2999999998"/>
    <n v="6468303.1140000001"/>
    <n v="1824393.1859999998"/>
    <d v="2020-09-01T00:00:00"/>
    <x v="6"/>
    <s v="Sep"/>
    <n v="2020"/>
  </r>
  <r>
    <x v="0"/>
    <s v="Karnataka"/>
    <s v="Vivo V17 Pro"/>
    <s v="Low"/>
    <n v="217.70000000000002"/>
    <n v="19794"/>
    <n v="32990"/>
    <n v="7181923.0000000009"/>
    <n v="359096.15000000008"/>
    <n v="6822826.8500000006"/>
    <n v="5321804.9430000009"/>
    <n v="1501021.9069999997"/>
    <d v="2021-10-01T00:00:00"/>
    <x v="7"/>
    <s v="Oct"/>
    <n v="2021"/>
  </r>
  <r>
    <x v="2"/>
    <s v="Kerala"/>
    <s v="Xiaomi Redmi K20 Pro 6GB"/>
    <s v="Low"/>
    <n v="86.600000000000009"/>
    <n v="13938"/>
    <n v="23230"/>
    <n v="2011718.0000000002"/>
    <n v="100585.90000000002"/>
    <n v="1911132.1"/>
    <n v="1146679.26"/>
    <n v="764452.84000000008"/>
    <d v="2021-05-01T00:00:00"/>
    <x v="11"/>
    <s v="May"/>
    <n v="2021"/>
  </r>
  <r>
    <x v="0"/>
    <s v="Karnataka"/>
    <s v="Xiaomi Redmi K20 Pro 6GB"/>
    <s v="Low"/>
    <n v="34.9"/>
    <n v="13938"/>
    <n v="23230"/>
    <n v="810727"/>
    <n v="40536.350000000006"/>
    <n v="770190.65"/>
    <n v="600748.70700000005"/>
    <n v="169441.94299999997"/>
    <d v="2020-09-01T00:00:00"/>
    <x v="6"/>
    <s v="Sep"/>
    <n v="2020"/>
  </r>
  <r>
    <x v="0"/>
    <s v="Punjab"/>
    <s v="Xiaomi Redmi K20 Pro 6GB"/>
    <s v="Low"/>
    <n v="217.70000000000002"/>
    <n v="13938"/>
    <n v="23230"/>
    <n v="5057171"/>
    <n v="252858.55000000002"/>
    <n v="4804312.45"/>
    <n v="3747363.7110000001"/>
    <n v="1056948.7390000001"/>
    <d v="2021-10-01T00:00:00"/>
    <x v="7"/>
    <s v="Oct"/>
    <n v="2021"/>
  </r>
  <r>
    <x v="1"/>
    <s v="Tamil Nadu"/>
    <s v="Xiaomi Redmi K20 Pro 6GB"/>
    <s v="Low"/>
    <n v="151.4"/>
    <n v="13938"/>
    <n v="23230"/>
    <n v="3517022"/>
    <n v="175851.1"/>
    <n v="3341170.9"/>
    <n v="2171761.085"/>
    <n v="1169409.8149999999"/>
    <d v="2020-10-01T00:00:00"/>
    <x v="7"/>
    <s v="Oct"/>
    <n v="2020"/>
  </r>
  <r>
    <x v="0"/>
    <s v="Telangana"/>
    <s v="Samsung Galaxy F62"/>
    <s v="Low"/>
    <n v="186.5"/>
    <n v="11999.4"/>
    <n v="19999"/>
    <n v="3729813.5"/>
    <n v="186490.67500000002"/>
    <n v="3543322.8250000002"/>
    <n v="2763791.8035000004"/>
    <n v="779531.0214999998"/>
    <d v="2021-02-01T00:00:00"/>
    <x v="8"/>
    <s v="Feb"/>
    <n v="2021"/>
  </r>
  <r>
    <x v="3"/>
    <s v="Uttar Pradesh"/>
    <s v="Samsung Galaxy F62"/>
    <s v="Low"/>
    <n v="107.4"/>
    <n v="11999.4"/>
    <n v="19999"/>
    <n v="2147892.6"/>
    <n v="107394.63"/>
    <n v="2040497.9700000002"/>
    <n v="1591588.4166000001"/>
    <n v="448909.55340000009"/>
    <d v="2021-04-01T00:00:00"/>
    <x v="10"/>
    <s v="Apr"/>
    <n v="2021"/>
  </r>
  <r>
    <x v="0"/>
    <s v="West Bengal"/>
    <s v="Samsung Galaxy F62"/>
    <s v="Low"/>
    <n v="190.70000000000002"/>
    <n v="11999.4"/>
    <n v="19999"/>
    <n v="3813809.3000000003"/>
    <n v="190690.46500000003"/>
    <n v="3623118.8350000004"/>
    <n v="2826032.6913000005"/>
    <n v="797086.1436999999"/>
    <d v="2021-09-01T00:00:00"/>
    <x v="6"/>
    <s v="Sep"/>
    <n v="2021"/>
  </r>
  <r>
    <x v="1"/>
    <s v="Maharashtra "/>
    <s v="Samsung Galaxy F62"/>
    <s v="Low"/>
    <n v="67.100000000000009"/>
    <n v="11999.4"/>
    <n v="19999"/>
    <n v="1341932.9000000001"/>
    <n v="67096.645000000004"/>
    <n v="1274836.2550000001"/>
    <n v="828643.56575000007"/>
    <n v="446192.68925000005"/>
    <d v="2020-10-01T00:00:00"/>
    <x v="7"/>
    <s v="Oct"/>
    <n v="2020"/>
  </r>
  <r>
    <x v="0"/>
    <s v="Rajasthan"/>
    <s v="Samsung Galaxy F62"/>
    <s v="Low"/>
    <n v="177.8"/>
    <n v="11999.4"/>
    <n v="19999"/>
    <n v="3555822.2"/>
    <n v="177791.11000000002"/>
    <n v="3378031.0900000003"/>
    <n v="2634864.2502000001"/>
    <n v="743166.83980000019"/>
    <d v="2020-12-01T00:00:00"/>
    <x v="2"/>
    <s v="Dec"/>
    <n v="2020"/>
  </r>
  <r>
    <x v="0"/>
    <s v="Uttar Pradesh"/>
    <s v="Realme 8"/>
    <s v="Medium"/>
    <n v="115.9"/>
    <n v="8999.4"/>
    <n v="14999"/>
    <n v="1738384.1"/>
    <n v="173838.41000000003"/>
    <n v="1564545.69"/>
    <n v="1220345.6381999999"/>
    <n v="344200.05180000002"/>
    <d v="2020-10-01T00:00:00"/>
    <x v="7"/>
    <s v="Oct"/>
    <n v="2020"/>
  </r>
  <r>
    <x v="0"/>
    <s v="Gujarat"/>
    <s v="Realme 8 Pro"/>
    <s v="Medium"/>
    <n v="137.20000000000002"/>
    <n v="11999.4"/>
    <n v="19999"/>
    <n v="2743862.8000000003"/>
    <n v="274386.28000000003"/>
    <n v="2469476.5200000005"/>
    <n v="1926191.6856000004"/>
    <n v="543284.83440000005"/>
    <d v="2021-01-01T00:00:00"/>
    <x v="0"/>
    <s v="Jan"/>
    <n v="2021"/>
  </r>
  <r>
    <x v="0"/>
    <s v="Madhya Pradesh"/>
    <s v="Realme 8 Pro"/>
    <s v="Medium"/>
    <n v="234.9"/>
    <n v="11999.4"/>
    <n v="19999"/>
    <n v="4697765.1000000006"/>
    <n v="469776.51000000007"/>
    <n v="4227988.5900000008"/>
    <n v="3297831.1002000007"/>
    <n v="930157.4898000001"/>
    <d v="2020-09-01T00:00:00"/>
    <x v="6"/>
    <s v="Sep"/>
    <n v="2020"/>
  </r>
  <r>
    <x v="0"/>
    <s v="Andhra Pradesh"/>
    <s v="Realme 8 Pro"/>
    <s v="Medium"/>
    <n v="268.90000000000003"/>
    <n v="11999.4"/>
    <n v="19999"/>
    <n v="5377731.1000000006"/>
    <n v="537773.1100000001"/>
    <n v="4839957.99"/>
    <n v="3775167.2322000004"/>
    <n v="1064790.7577999998"/>
    <d v="2021-10-01T00:00:00"/>
    <x v="7"/>
    <s v="Oct"/>
    <n v="2021"/>
  </r>
  <r>
    <x v="2"/>
    <s v="Gujarat"/>
    <s v="Realme 8 Pro"/>
    <s v="Medium"/>
    <n v="243.10000000000002"/>
    <n v="11999.4"/>
    <n v="19999"/>
    <n v="4861756.9000000004"/>
    <n v="486175.69000000006"/>
    <n v="4375581.21"/>
    <n v="2625348.7259999998"/>
    <n v="1750232.4840000002"/>
    <d v="2021-12-01T00:00:00"/>
    <x v="2"/>
    <s v="Dec"/>
    <n v="2021"/>
  </r>
  <r>
    <x v="2"/>
    <s v="Maharashtra "/>
    <s v="Vivo V17 Pro"/>
    <s v="Medium"/>
    <n v="243.10000000000002"/>
    <n v="19794"/>
    <n v="32990"/>
    <n v="8019869.0000000009"/>
    <n v="801986.90000000014"/>
    <n v="7217882.1000000006"/>
    <n v="4330729.26"/>
    <n v="2887152.8400000008"/>
    <d v="2021-12-01T00:00:00"/>
    <x v="2"/>
    <s v="Dec"/>
    <n v="2021"/>
  </r>
  <r>
    <x v="0"/>
    <s v="Haryana"/>
    <s v="Xiaomi Redmi K20 Pro 6GB"/>
    <s v="Medium"/>
    <n v="268.90000000000003"/>
    <n v="13938"/>
    <n v="23230"/>
    <n v="6246547.0000000009"/>
    <n v="624654.70000000007"/>
    <n v="5621892.3000000007"/>
    <n v="4385075.9940000009"/>
    <n v="1236816.3059999999"/>
    <d v="2021-10-01T00:00:00"/>
    <x v="7"/>
    <s v="Oct"/>
    <n v="2021"/>
  </r>
  <r>
    <x v="0"/>
    <s v="Tamil Nadu"/>
    <s v="Samsung Galaxy F62"/>
    <s v="Medium"/>
    <n v="168.3"/>
    <n v="11999.4"/>
    <n v="19999"/>
    <n v="3365831.7"/>
    <n v="336583.17000000004"/>
    <n v="3029248.5300000003"/>
    <n v="2362813.8534000004"/>
    <n v="666434.67659999989"/>
    <d v="2021-07-01T00:00:00"/>
    <x v="4"/>
    <s v="Jul"/>
    <n v="2021"/>
  </r>
  <r>
    <x v="2"/>
    <s v="Karnataka"/>
    <s v="Samsung Galaxy F62"/>
    <s v="Medium"/>
    <n v="112.30000000000001"/>
    <n v="11999.4"/>
    <n v="19999"/>
    <n v="2245887.7000000002"/>
    <n v="224588.77000000002"/>
    <n v="2021298.9300000002"/>
    <n v="1212779.358"/>
    <n v="808519.57200000016"/>
    <d v="2021-08-01T00:00:00"/>
    <x v="5"/>
    <s v="Aug"/>
    <n v="2021"/>
  </r>
  <r>
    <x v="0"/>
    <s v="Kerala"/>
    <s v="Samsung Galaxy F62"/>
    <s v="Medium"/>
    <n v="115.9"/>
    <n v="11999.4"/>
    <n v="19999"/>
    <n v="2317884.1"/>
    <n v="231788.41000000003"/>
    <n v="2086095.69"/>
    <n v="1627154.6381999999"/>
    <n v="458941.05180000002"/>
    <d v="2020-10-01T00:00:00"/>
    <x v="7"/>
    <s v="Oct"/>
    <n v="2020"/>
  </r>
  <r>
    <x v="2"/>
    <s v="Karnataka"/>
    <s v="Xiaomi Redmi 9i 128GB"/>
    <s v="Medium"/>
    <n v="186.5"/>
    <n v="5579.4"/>
    <n v="9299"/>
    <n v="1734263.5"/>
    <n v="173426.35"/>
    <n v="1560837.15"/>
    <n v="936502.28999999992"/>
    <n v="624334.86"/>
    <d v="2021-02-01T00:00:00"/>
    <x v="8"/>
    <s v="Feb"/>
    <n v="2021"/>
  </r>
  <r>
    <x v="2"/>
    <s v="Punjab"/>
    <s v="Xiaomi Redmi 9i 128GB"/>
    <s v="Medium"/>
    <n v="111.60000000000001"/>
    <n v="5579.4"/>
    <n v="9299"/>
    <n v="1037768.4"/>
    <n v="103776.84000000001"/>
    <n v="933991.56"/>
    <n v="560394.93599999999"/>
    <n v="373596.62400000007"/>
    <d v="2021-02-01T00:00:00"/>
    <x v="8"/>
    <s v="Feb"/>
    <n v="2021"/>
  </r>
  <r>
    <x v="0"/>
    <s v="Tamil Nadu"/>
    <s v="Xiaomi Redmi 9i 128GB"/>
    <s v="Medium"/>
    <n v="156.30000000000001"/>
    <n v="5579.4"/>
    <n v="9299"/>
    <n v="1453433.7000000002"/>
    <n v="145343.37000000002"/>
    <n v="1308090.33"/>
    <n v="1020310.4574000001"/>
    <n v="287779.8726"/>
    <d v="2021-05-01T00:00:00"/>
    <x v="11"/>
    <s v="May"/>
    <n v="2021"/>
  </r>
  <r>
    <x v="4"/>
    <s v="Telangana"/>
    <s v="Xiaomi Redmi 9i 128GB"/>
    <s v="Medium"/>
    <n v="99.100000000000009"/>
    <n v="5579.4"/>
    <n v="9299"/>
    <n v="921530.9"/>
    <n v="92153.090000000011"/>
    <n v="829377.81"/>
    <n v="597152.02320000005"/>
    <n v="232225.7868"/>
    <d v="2021-06-01T00:00:00"/>
    <x v="1"/>
    <s v="Jun"/>
    <n v="2021"/>
  </r>
  <r>
    <x v="0"/>
    <s v="Uttar Pradesh"/>
    <s v="Xiaomi Redmi 9i 128GB"/>
    <s v="Medium"/>
    <n v="101.60000000000001"/>
    <n v="5579.4"/>
    <n v="9299"/>
    <n v="944778.4"/>
    <n v="94477.840000000011"/>
    <n v="850300.56"/>
    <n v="663234.43680000002"/>
    <n v="187066.12320000003"/>
    <d v="2020-11-01T00:00:00"/>
    <x v="9"/>
    <s v="Nov"/>
    <n v="2020"/>
  </r>
  <r>
    <x v="1"/>
    <s v="West Bengal"/>
    <s v="Xiaomi Redmi 9i 128GB"/>
    <s v="Medium"/>
    <n v="279.10000000000002"/>
    <n v="5579.4"/>
    <n v="9299"/>
    <n v="2595350.9000000004"/>
    <n v="259535.09000000005"/>
    <n v="2335815.8100000005"/>
    <n v="1518280.2765000004"/>
    <n v="817535.53350000014"/>
    <d v="2021-11-01T00:00:00"/>
    <x v="9"/>
    <s v="Nov"/>
    <n v="2021"/>
  </r>
  <r>
    <x v="0"/>
    <s v="Maharashtra "/>
    <s v="Xiaomi Redmi 9i 128GB"/>
    <s v="Medium"/>
    <n v="57"/>
    <n v="5579.4"/>
    <n v="9299"/>
    <n v="530043"/>
    <n v="53004.3"/>
    <n v="477038.7"/>
    <n v="372090.18600000005"/>
    <n v="104948.51399999997"/>
    <d v="2021-12-01T00:00:00"/>
    <x v="2"/>
    <s v="Dec"/>
    <n v="2021"/>
  </r>
  <r>
    <x v="0"/>
    <s v="Rajasthan"/>
    <s v="Xiaomi Redmi 9i 128GB"/>
    <s v="Medium"/>
    <n v="248.70000000000002"/>
    <n v="5579.4"/>
    <n v="9299"/>
    <n v="2312661.3000000003"/>
    <n v="231266.13000000003"/>
    <n v="2081395.1700000002"/>
    <n v="1623488.2326000002"/>
    <n v="457906.93739999994"/>
    <d v="2021-12-01T00:00:00"/>
    <x v="2"/>
    <s v="Dec"/>
    <n v="2021"/>
  </r>
  <r>
    <x v="0"/>
    <s v="Uttar Pradesh"/>
    <s v="Realme 8"/>
    <s v="Medium"/>
    <n v="138.45000000000002"/>
    <n v="8999.4"/>
    <n v="14999"/>
    <n v="2076611.5500000003"/>
    <n v="207661.15500000003"/>
    <n v="1868950.3950000003"/>
    <n v="1457781.3081000003"/>
    <n v="411169.08689999999"/>
    <d v="2021-01-01T00:00:00"/>
    <x v="0"/>
    <s v="Jan"/>
    <n v="2021"/>
  </r>
  <r>
    <x v="3"/>
    <s v="Gujarat"/>
    <s v="Realme 8"/>
    <s v="Medium"/>
    <n v="362.70000000000005"/>
    <n v="8999.4"/>
    <n v="14999"/>
    <n v="5440137.3000000007"/>
    <n v="544013.7300000001"/>
    <n v="4896123.57"/>
    <n v="3818976.3846000005"/>
    <n v="1077147.1853999998"/>
    <d v="2021-07-01T00:00:00"/>
    <x v="4"/>
    <s v="Jul"/>
    <n v="2021"/>
  </r>
  <r>
    <x v="0"/>
    <s v="Madhya Pradesh"/>
    <s v="Realme 8"/>
    <s v="Medium"/>
    <n v="72"/>
    <n v="8999.4"/>
    <n v="14999"/>
    <n v="1079928"/>
    <n v="107992.8"/>
    <n v="971935.2"/>
    <n v="758109.45600000001"/>
    <n v="213825.74399999995"/>
    <d v="2020-09-01T00:00:00"/>
    <x v="6"/>
    <s v="Sep"/>
    <n v="2020"/>
  </r>
  <r>
    <x v="2"/>
    <s v="Andhra Pradesh"/>
    <s v="Realme 8"/>
    <s v="Medium"/>
    <n v="234.20000000000002"/>
    <n v="8999.4"/>
    <n v="14999"/>
    <n v="3512765.8000000003"/>
    <n v="351276.58000000007"/>
    <n v="3161489.22"/>
    <n v="1896893.5320000001"/>
    <n v="1264595.6880000001"/>
    <d v="2021-11-01T00:00:00"/>
    <x v="9"/>
    <s v="Nov"/>
    <n v="2021"/>
  </r>
  <r>
    <x v="4"/>
    <s v="Gujarat"/>
    <s v="Realme 8"/>
    <s v="Medium"/>
    <n v="110"/>
    <n v="8999.4"/>
    <n v="14999"/>
    <n v="1649890"/>
    <n v="164989"/>
    <n v="1484901"/>
    <n v="1069128.72"/>
    <n v="415772.28"/>
    <d v="2020-12-01T00:00:00"/>
    <x v="2"/>
    <s v="Dec"/>
    <n v="2020"/>
  </r>
  <r>
    <x v="0"/>
    <s v="Maharashtra "/>
    <s v="Realme 8 Pro"/>
    <s v="Medium"/>
    <n v="130.30000000000001"/>
    <n v="11999.4"/>
    <n v="19999"/>
    <n v="2605869.7000000002"/>
    <n v="260586.97000000003"/>
    <n v="2345282.73"/>
    <n v="1829320.5294000001"/>
    <n v="515962.20059999987"/>
    <d v="2021-02-01T00:00:00"/>
    <x v="8"/>
    <s v="Feb"/>
    <n v="2021"/>
  </r>
  <r>
    <x v="3"/>
    <s v="Haryana"/>
    <s v="Realme 8 Pro"/>
    <s v="Medium"/>
    <n v="299.2"/>
    <n v="11999.4"/>
    <n v="19999"/>
    <n v="5983700.7999999998"/>
    <n v="598370.07999999996"/>
    <n v="5385330.7199999997"/>
    <n v="4200557.9616"/>
    <n v="1184772.7583999997"/>
    <d v="2021-03-01T00:00:00"/>
    <x v="3"/>
    <s v="Mar"/>
    <n v="2021"/>
  </r>
  <r>
    <x v="3"/>
    <s v="Tamil Nadu"/>
    <s v="Realme 8 Pro"/>
    <s v="Medium"/>
    <n v="238.5"/>
    <n v="11999.4"/>
    <n v="19999"/>
    <n v="4769761.5"/>
    <n v="476976.15"/>
    <n v="4292785.3499999996"/>
    <n v="3348372.5729999999"/>
    <n v="944412.77699999977"/>
    <d v="2021-03-01T00:00:00"/>
    <x v="3"/>
    <s v="Mar"/>
    <n v="2021"/>
  </r>
  <r>
    <x v="4"/>
    <s v="Karnataka"/>
    <s v="Realme 8 Pro"/>
    <s v="Medium"/>
    <n v="160.70000000000002"/>
    <n v="11999.4"/>
    <n v="19999"/>
    <n v="3213839.3000000003"/>
    <n v="321383.93000000005"/>
    <n v="2892455.37"/>
    <n v="2082567.8663999999"/>
    <n v="809887.50360000017"/>
    <d v="2021-04-01T00:00:00"/>
    <x v="10"/>
    <s v="Apr"/>
    <n v="2021"/>
  </r>
  <r>
    <x v="0"/>
    <s v="Kerala"/>
    <s v="Realme 8 Pro"/>
    <s v="Medium"/>
    <n v="232.70000000000002"/>
    <n v="11999.4"/>
    <n v="19999"/>
    <n v="4653767.3000000007"/>
    <n v="465376.7300000001"/>
    <n v="4188390.5700000008"/>
    <n v="3266944.6446000007"/>
    <n v="921445.92540000007"/>
    <d v="2021-05-01T00:00:00"/>
    <x v="11"/>
    <s v="May"/>
    <n v="2021"/>
  </r>
  <r>
    <x v="4"/>
    <s v="Karnataka"/>
    <s v="Realme 8 Pro"/>
    <s v="Medium"/>
    <n v="99.100000000000009"/>
    <n v="11999.4"/>
    <n v="19999"/>
    <n v="1981900.9000000001"/>
    <n v="198190.09000000003"/>
    <n v="1783710.81"/>
    <n v="1284271.7831999999"/>
    <n v="499439.02680000011"/>
    <d v="2021-06-01T00:00:00"/>
    <x v="1"/>
    <s v="Jun"/>
    <n v="2021"/>
  </r>
  <r>
    <x v="0"/>
    <s v="Punjab"/>
    <s v="Realme 8 Pro"/>
    <s v="Medium"/>
    <n v="60.2"/>
    <n v="11999.4"/>
    <n v="19999"/>
    <n v="1203939.8"/>
    <n v="120393.98000000001"/>
    <n v="1083545.82"/>
    <n v="845165.73960000009"/>
    <n v="238380.08039999998"/>
    <d v="2021-06-01T00:00:00"/>
    <x v="1"/>
    <s v="Jun"/>
    <n v="2021"/>
  </r>
  <r>
    <x v="1"/>
    <s v="Tamil Nadu"/>
    <s v="Realme 8 Pro"/>
    <s v="Medium"/>
    <n v="262"/>
    <n v="11999.4"/>
    <n v="19999"/>
    <n v="5239738"/>
    <n v="523973.80000000005"/>
    <n v="4715764.2"/>
    <n v="3065246.7300000004"/>
    <n v="1650517.4699999997"/>
    <d v="2021-09-01T00:00:00"/>
    <x v="6"/>
    <s v="Sep"/>
    <n v="2021"/>
  </r>
  <r>
    <x v="0"/>
    <s v="Telangana"/>
    <s v="Realme 8 Pro"/>
    <s v="Medium"/>
    <n v="122.80000000000001"/>
    <n v="11999.4"/>
    <n v="19999"/>
    <n v="2455877.2000000002"/>
    <n v="245587.72000000003"/>
    <n v="2210289.48"/>
    <n v="1724025.7944"/>
    <n v="486263.68559999997"/>
    <d v="2020-10-01T00:00:00"/>
    <x v="7"/>
    <s v="Oct"/>
    <n v="2020"/>
  </r>
  <r>
    <x v="0"/>
    <s v="Uttar Pradesh"/>
    <s v="Realme 8 Pro"/>
    <s v="Medium"/>
    <n v="138.9"/>
    <n v="11999.4"/>
    <n v="19999"/>
    <n v="2777861.1"/>
    <n v="277786.11000000004"/>
    <n v="2500074.9900000002"/>
    <n v="1950058.4922000002"/>
    <n v="550016.49780000001"/>
    <d v="2020-10-01T00:00:00"/>
    <x v="7"/>
    <s v="Oct"/>
    <n v="2020"/>
  </r>
  <r>
    <x v="3"/>
    <s v="West Bengal"/>
    <s v="Realme 8 Pro"/>
    <s v="Medium"/>
    <n v="86.100000000000009"/>
    <n v="11999.4"/>
    <n v="19999"/>
    <n v="1721913.9000000001"/>
    <n v="172191.39"/>
    <n v="1549722.5100000002"/>
    <n v="1208783.5578000003"/>
    <n v="340938.95219999994"/>
    <d v="2021-10-01T00:00:00"/>
    <x v="7"/>
    <s v="Oct"/>
    <n v="2021"/>
  </r>
  <r>
    <x v="3"/>
    <s v="Maharashtra "/>
    <s v="Realme 8 Pro"/>
    <s v="Medium"/>
    <n v="70.400000000000006"/>
    <n v="11999.4"/>
    <n v="19999"/>
    <n v="1407929.6"/>
    <n v="140792.96000000002"/>
    <n v="1267136.6400000001"/>
    <n v="988366.57920000015"/>
    <n v="278770.06079999998"/>
    <d v="2020-10-01T00:00:00"/>
    <x v="7"/>
    <s v="Oct"/>
    <n v="2020"/>
  </r>
  <r>
    <x v="0"/>
    <s v="Rajasthan"/>
    <s v="Realme 8 Pro"/>
    <s v="Medium"/>
    <n v="180.20000000000002"/>
    <n v="11999.4"/>
    <n v="19999"/>
    <n v="3603819.8000000003"/>
    <n v="360381.98000000004"/>
    <n v="3243437.8200000003"/>
    <n v="2529881.4996000002"/>
    <n v="713556.32040000008"/>
    <d v="2020-12-01T00:00:00"/>
    <x v="2"/>
    <s v="Dec"/>
    <n v="2020"/>
  </r>
  <r>
    <x v="0"/>
    <s v="Uttar Pradesh"/>
    <s v="Realme 8 Pro"/>
    <s v="Medium"/>
    <n v="266.3"/>
    <n v="11999.4"/>
    <n v="19999"/>
    <n v="5325733.7"/>
    <n v="532573.37"/>
    <n v="4793160.33"/>
    <n v="3738665.0574000003"/>
    <n v="1054495.2725999998"/>
    <d v="2021-12-01T00:00:00"/>
    <x v="2"/>
    <s v="Dec"/>
    <n v="2021"/>
  </r>
  <r>
    <x v="0"/>
    <s v="Gujarat"/>
    <s v="Realme 8 Pro"/>
    <s v="Medium"/>
    <n v="213.60000000000002"/>
    <n v="11999.4"/>
    <n v="19999"/>
    <n v="4271786.4000000004"/>
    <n v="427178.64000000007"/>
    <n v="3844607.7600000002"/>
    <n v="2998794.0528000002"/>
    <n v="845813.70720000006"/>
    <d v="2020-12-01T00:00:00"/>
    <x v="2"/>
    <s v="Dec"/>
    <n v="2020"/>
  </r>
  <r>
    <x v="1"/>
    <s v="Madhya Pradesh"/>
    <s v="Realme 8 Pro"/>
    <s v="Medium"/>
    <n v="211.60000000000002"/>
    <n v="11999.4"/>
    <n v="19999"/>
    <n v="4231788.4000000004"/>
    <n v="423178.84000000008"/>
    <n v="3808609.5600000005"/>
    <n v="2475596.2140000006"/>
    <n v="1333013.3459999999"/>
    <d v="2020-12-01T00:00:00"/>
    <x v="2"/>
    <s v="Dec"/>
    <n v="2020"/>
  </r>
  <r>
    <x v="1"/>
    <s v="Andhra Pradesh"/>
    <s v="Vivo V17 Pro"/>
    <s v="Medium"/>
    <n v="55.5"/>
    <n v="19794"/>
    <n v="32990"/>
    <n v="1830945"/>
    <n v="183094.5"/>
    <n v="1647850.5"/>
    <n v="1071102.825"/>
    <n v="576747.67500000005"/>
    <d v="2021-01-01T00:00:00"/>
    <x v="0"/>
    <s v="Jan"/>
    <n v="2021"/>
  </r>
  <r>
    <x v="1"/>
    <s v="Gujarat"/>
    <s v="Vivo V17 Pro"/>
    <s v="Medium"/>
    <n v="286.10000000000002"/>
    <n v="19794"/>
    <n v="32990"/>
    <n v="9438439"/>
    <n v="943843.9"/>
    <n v="8494595.0999999996"/>
    <n v="5521486.8150000004"/>
    <n v="2973108.2849999992"/>
    <d v="2021-01-01T00:00:00"/>
    <x v="0"/>
    <s v="Jan"/>
    <n v="2021"/>
  </r>
  <r>
    <x v="3"/>
    <s v="Maharashtra "/>
    <s v="Vivo V17 Pro"/>
    <s v="Medium"/>
    <n v="80.7"/>
    <n v="19794"/>
    <n v="32990"/>
    <n v="2662293"/>
    <n v="266229.3"/>
    <n v="2396063.7000000002"/>
    <n v="1868929.6860000002"/>
    <n v="527134.01399999997"/>
    <d v="2021-02-01T00:00:00"/>
    <x v="8"/>
    <s v="Feb"/>
    <n v="2021"/>
  </r>
  <r>
    <x v="0"/>
    <s v="Haryana"/>
    <s v="Vivo V17 Pro"/>
    <s v="Medium"/>
    <n v="60.2"/>
    <n v="19794"/>
    <n v="32990"/>
    <n v="1985998"/>
    <n v="198599.80000000002"/>
    <n v="1787398.2"/>
    <n v="1394170.5959999999"/>
    <n v="393227.60400000005"/>
    <d v="2021-06-01T00:00:00"/>
    <x v="1"/>
    <s v="Jun"/>
    <n v="2021"/>
  </r>
  <r>
    <x v="0"/>
    <s v="Tamil Nadu"/>
    <s v="Vivo V17 Pro"/>
    <s v="Medium"/>
    <n v="283.2"/>
    <n v="19794"/>
    <n v="32990"/>
    <n v="9342768"/>
    <n v="934276.8"/>
    <n v="8408491.1999999993"/>
    <n v="6558623.1359999999"/>
    <n v="1849868.0639999993"/>
    <d v="2021-08-01T00:00:00"/>
    <x v="5"/>
    <s v="Aug"/>
    <n v="2021"/>
  </r>
  <r>
    <x v="0"/>
    <s v="Karnataka"/>
    <s v="Vivo V17 Pro"/>
    <s v="Medium"/>
    <n v="157.9"/>
    <n v="19794"/>
    <n v="32990"/>
    <n v="5209121"/>
    <n v="520912.10000000003"/>
    <n v="4688208.9000000004"/>
    <n v="3656802.9420000003"/>
    <n v="1031405.9580000001"/>
    <d v="2021-08-01T00:00:00"/>
    <x v="5"/>
    <s v="Aug"/>
    <n v="2021"/>
  </r>
  <r>
    <x v="3"/>
    <s v="Kerala"/>
    <s v="Vivo V17 Pro"/>
    <s v="Medium"/>
    <n v="86.100000000000009"/>
    <n v="19794"/>
    <n v="32990"/>
    <n v="2840439.0000000005"/>
    <n v="284043.90000000008"/>
    <n v="2556395.1000000006"/>
    <n v="1993988.1780000005"/>
    <n v="562406.92200000002"/>
    <d v="2021-10-01T00:00:00"/>
    <x v="7"/>
    <s v="Oct"/>
    <n v="2021"/>
  </r>
  <r>
    <x v="3"/>
    <s v="Odisha"/>
    <s v="Vivo V17 Pro"/>
    <s v="Medium"/>
    <n v="70.400000000000006"/>
    <n v="19794"/>
    <n v="32990"/>
    <n v="2322496"/>
    <n v="232249.60000000001"/>
    <n v="2090246.4"/>
    <n v="1630392.192"/>
    <n v="459854.20799999987"/>
    <d v="2020-10-01T00:00:00"/>
    <x v="7"/>
    <s v="Oct"/>
    <n v="2020"/>
  </r>
  <r>
    <x v="0"/>
    <s v="Punjab"/>
    <s v="Vivo V17 Pro"/>
    <s v="Medium"/>
    <n v="103.30000000000001"/>
    <n v="19794"/>
    <n v="32990"/>
    <n v="3407867.0000000005"/>
    <n v="340786.70000000007"/>
    <n v="3067080.3000000003"/>
    <n v="2392322.6340000001"/>
    <n v="674757.6660000002"/>
    <d v="2020-12-01T00:00:00"/>
    <x v="2"/>
    <s v="Dec"/>
    <n v="2020"/>
  </r>
  <r>
    <x v="4"/>
    <s v="Tamil Nadu"/>
    <s v="Vivo V17 Pro"/>
    <s v="Medium"/>
    <n v="125"/>
    <n v="19794"/>
    <n v="32990"/>
    <n v="4123750"/>
    <n v="412375"/>
    <n v="3711375"/>
    <n v="2672190"/>
    <n v="1039185"/>
    <d v="2021-12-01T00:00:00"/>
    <x v="2"/>
    <s v="Dec"/>
    <n v="2021"/>
  </r>
  <r>
    <x v="0"/>
    <s v="Telangana"/>
    <s v="Xiaomi Redmi K20 Pro 6GB"/>
    <s v="Medium"/>
    <n v="138.9"/>
    <n v="13938"/>
    <n v="23230"/>
    <n v="3226647"/>
    <n v="322664.7"/>
    <n v="2903982.3"/>
    <n v="2265106.1940000001"/>
    <n v="638876.10599999968"/>
    <d v="2020-10-01T00:00:00"/>
    <x v="7"/>
    <s v="Oct"/>
    <n v="2020"/>
  </r>
  <r>
    <x v="0"/>
    <s v="Uttar Pradesh"/>
    <s v="Xiaomi Redmi K20 Pro 6GB"/>
    <s v="Medium"/>
    <n v="126.5"/>
    <n v="13938"/>
    <n v="23230"/>
    <n v="2938595"/>
    <n v="293859.5"/>
    <n v="2644735.5"/>
    <n v="2062893.6900000002"/>
    <n v="581841.80999999982"/>
    <d v="2020-11-01T00:00:00"/>
    <x v="9"/>
    <s v="Nov"/>
    <n v="2020"/>
  </r>
  <r>
    <x v="0"/>
    <s v="West Bengal"/>
    <s v="Xiaomi Redmi K20 Pro 6GB"/>
    <s v="Medium"/>
    <n v="229.70000000000002"/>
    <n v="13938"/>
    <n v="23230"/>
    <n v="5335931"/>
    <n v="533593.1"/>
    <n v="4802337.9000000004"/>
    <n v="3745823.5620000004"/>
    <n v="1056514.338"/>
    <d v="2020-11-01T00:00:00"/>
    <x v="9"/>
    <s v="Nov"/>
    <n v="2020"/>
  </r>
  <r>
    <x v="0"/>
    <s v="Maharashtra "/>
    <s v="Xiaomi Redmi K20 Pro 6GB"/>
    <s v="Medium"/>
    <n v="266.3"/>
    <n v="13938"/>
    <n v="23230"/>
    <n v="6186149"/>
    <n v="618614.9"/>
    <n v="5567534.0999999996"/>
    <n v="4342676.5980000002"/>
    <n v="1224857.5019999994"/>
    <d v="2021-12-01T00:00:00"/>
    <x v="2"/>
    <s v="Dec"/>
    <n v="2021"/>
  </r>
  <r>
    <x v="0"/>
    <s v="Rajasthan"/>
    <s v="Xiaomi Redmi K20 Pro 6GB"/>
    <s v="Medium"/>
    <n v="57"/>
    <n v="13938"/>
    <n v="23230"/>
    <n v="1324110"/>
    <n v="132411"/>
    <n v="1191699"/>
    <n v="929525.22000000009"/>
    <n v="262173.77999999991"/>
    <d v="2021-12-01T00:00:00"/>
    <x v="2"/>
    <s v="Dec"/>
    <n v="2021"/>
  </r>
  <r>
    <x v="0"/>
    <s v="Uttar Pradesh"/>
    <s v="Xiaomi Redmi K20 Pro 6GB"/>
    <s v="Medium"/>
    <n v="248.70000000000002"/>
    <n v="13938"/>
    <n v="23230"/>
    <n v="5777301"/>
    <n v="577730.1"/>
    <n v="5199570.9000000004"/>
    <n v="4055665.3020000006"/>
    <n v="1143905.5979999998"/>
    <d v="2021-12-01T00:00:00"/>
    <x v="2"/>
    <s v="Dec"/>
    <n v="2021"/>
  </r>
  <r>
    <x v="0"/>
    <s v="Gujarat"/>
    <s v="Samsung Galaxy F62"/>
    <s v="Medium"/>
    <n v="135"/>
    <n v="11999.4"/>
    <n v="19999"/>
    <n v="2699865"/>
    <n v="269986.5"/>
    <n v="2429878.5"/>
    <n v="1895305.23"/>
    <n v="534573.27"/>
    <d v="2021-02-01T00:00:00"/>
    <x v="8"/>
    <s v="Feb"/>
    <n v="2021"/>
  </r>
  <r>
    <x v="0"/>
    <s v="Madhya Pradesh"/>
    <s v="Samsung Galaxy F62"/>
    <s v="Medium"/>
    <n v="55.2"/>
    <n v="11999.4"/>
    <n v="19999"/>
    <n v="1103944.8"/>
    <n v="110394.48000000001"/>
    <n v="993550.32000000007"/>
    <n v="774969.2496000001"/>
    <n v="218581.07039999997"/>
    <d v="2021-08-01T00:00:00"/>
    <x v="5"/>
    <s v="Aug"/>
    <n v="2021"/>
  </r>
  <r>
    <x v="0"/>
    <s v="Andhra Pradesh"/>
    <s v="Samsung Galaxy F62"/>
    <s v="Medium"/>
    <n v="122.80000000000001"/>
    <n v="11999.4"/>
    <n v="19999"/>
    <n v="2455877.2000000002"/>
    <n v="245587.72000000003"/>
    <n v="2210289.48"/>
    <n v="1724025.7944"/>
    <n v="486263.68559999997"/>
    <d v="2020-10-01T00:00:00"/>
    <x v="7"/>
    <s v="Oct"/>
    <n v="2020"/>
  </r>
  <r>
    <x v="4"/>
    <s v="Gujarat"/>
    <s v="Samsung Galaxy F62"/>
    <s v="Medium"/>
    <n v="125"/>
    <n v="11999.4"/>
    <n v="19999"/>
    <n v="2499875"/>
    <n v="249987.5"/>
    <n v="2249887.5"/>
    <n v="1619919"/>
    <n v="629968.5"/>
    <d v="2021-12-01T00:00:00"/>
    <x v="2"/>
    <s v="Dec"/>
    <n v="2021"/>
  </r>
  <r>
    <x v="1"/>
    <s v="Maharashtra "/>
    <s v="Realme 8 Pro"/>
    <s v="Medium"/>
    <n v="380.1"/>
    <n v="11999.4"/>
    <n v="19999"/>
    <n v="7601619.9000000004"/>
    <n v="760161.99000000011"/>
    <n v="6841457.9100000001"/>
    <n v="4446947.6414999999"/>
    <n v="2394510.2685000002"/>
    <d v="2021-04-01T00:00:00"/>
    <x v="10"/>
    <s v="Apr"/>
    <n v="2021"/>
  </r>
  <r>
    <x v="0"/>
    <s v="Haryana"/>
    <s v="Xiaomi Redmi 9i 128GB"/>
    <s v="Medium"/>
    <n v="111.75"/>
    <n v="5579.4"/>
    <n v="9299"/>
    <n v="1039163.25"/>
    <n v="103916.32500000001"/>
    <n v="935246.92500000005"/>
    <n v="729492.60150000011"/>
    <n v="205754.32349999994"/>
    <d v="2021-01-01T00:00:00"/>
    <x v="0"/>
    <s v="Jan"/>
    <n v="2021"/>
  </r>
  <r>
    <x v="1"/>
    <s v="Tamil Nadu"/>
    <s v="Xiaomi Redmi 9i 128GB"/>
    <s v="Medium"/>
    <n v="284.40000000000003"/>
    <n v="5579.4"/>
    <n v="9299"/>
    <n v="2644635.6"/>
    <n v="264463.56"/>
    <n v="2380172.04"/>
    <n v="1547111.8260000001"/>
    <n v="833060.21399999992"/>
    <d v="2021-06-01T00:00:00"/>
    <x v="1"/>
    <s v="Jun"/>
    <n v="2021"/>
  </r>
  <r>
    <x v="2"/>
    <s v="Karnataka"/>
    <s v="Xiaomi Redmi 9i 128GB"/>
    <s v="Medium"/>
    <n v="56.2"/>
    <n v="5579.4"/>
    <n v="9299"/>
    <n v="522603.80000000005"/>
    <n v="52260.380000000005"/>
    <n v="470343.42000000004"/>
    <n v="282206.05200000003"/>
    <n v="188137.36800000002"/>
    <d v="2021-09-01T00:00:00"/>
    <x v="6"/>
    <s v="Sep"/>
    <n v="2021"/>
  </r>
  <r>
    <x v="2"/>
    <s v="Kerala"/>
    <s v="Xiaomi Redmi 9i 128GB"/>
    <s v="Medium"/>
    <n v="229.9"/>
    <n v="5579.4"/>
    <n v="9299"/>
    <n v="2137840.1"/>
    <n v="213784.01"/>
    <n v="1924056.09"/>
    <n v="1154433.6540000001"/>
    <n v="769622.43599999999"/>
    <d v="2020-10-01T00:00:00"/>
    <x v="7"/>
    <s v="Oct"/>
    <n v="2020"/>
  </r>
  <r>
    <x v="1"/>
    <s v="Odisha"/>
    <s v="Xiaomi Redmi 9i 128GB"/>
    <s v="Medium"/>
    <n v="203"/>
    <n v="5579.4"/>
    <n v="9299"/>
    <n v="1887697"/>
    <n v="188769.7"/>
    <n v="1698927.3"/>
    <n v="1104302.7450000001"/>
    <n v="594624.55499999993"/>
    <d v="2021-11-01T00:00:00"/>
    <x v="9"/>
    <s v="Nov"/>
    <n v="2021"/>
  </r>
  <r>
    <x v="0"/>
    <s v="Punjab"/>
    <s v="Xiaomi Redmi 9i 128GB"/>
    <s v="Medium"/>
    <n v="26.3"/>
    <n v="5579.4"/>
    <n v="9299"/>
    <n v="244563.7"/>
    <n v="24456.370000000003"/>
    <n v="220107.33000000002"/>
    <n v="171683.71740000002"/>
    <n v="48423.612599999993"/>
    <d v="2020-11-01T00:00:00"/>
    <x v="9"/>
    <s v="Nov"/>
    <n v="2020"/>
  </r>
  <r>
    <x v="3"/>
    <s v="Tamil Nadu"/>
    <s v="Xiaomi Redmi 9i 128GB"/>
    <s v="Medium"/>
    <n v="88.7"/>
    <n v="5579.4"/>
    <n v="9299"/>
    <n v="824821.3"/>
    <n v="82482.13"/>
    <n v="742339.17"/>
    <n v="579024.55260000005"/>
    <n v="163314.61739999999"/>
    <d v="2020-12-01T00:00:00"/>
    <x v="2"/>
    <s v="Dec"/>
    <n v="2020"/>
  </r>
  <r>
    <x v="0"/>
    <s v="Telangana"/>
    <s v="Realme 8"/>
    <s v="Medium"/>
    <n v="98"/>
    <n v="8999.4"/>
    <n v="14999"/>
    <n v="1469902"/>
    <n v="146990.20000000001"/>
    <n v="1322911.8"/>
    <n v="1031871.204"/>
    <n v="291040.59600000002"/>
    <d v="2021-04-01T00:00:00"/>
    <x v="10"/>
    <s v="Apr"/>
    <n v="2021"/>
  </r>
  <r>
    <x v="0"/>
    <s v="Uttar Pradesh"/>
    <s v="Realme 8"/>
    <s v="Medium"/>
    <n v="146"/>
    <n v="8999.4"/>
    <n v="14999"/>
    <n v="2189854"/>
    <n v="218985.40000000002"/>
    <n v="1970868.6"/>
    <n v="1537277.5080000001"/>
    <n v="433591.09199999995"/>
    <d v="2021-05-01T00:00:00"/>
    <x v="11"/>
    <s v="May"/>
    <n v="2021"/>
  </r>
  <r>
    <x v="0"/>
    <s v="West Bengal"/>
    <s v="Realme 8"/>
    <s v="Medium"/>
    <n v="140.30000000000001"/>
    <n v="8999.4"/>
    <n v="14999"/>
    <n v="2104359.7000000002"/>
    <n v="210435.97000000003"/>
    <n v="1893923.7300000002"/>
    <n v="1477260.5094000003"/>
    <n v="416663.22059999988"/>
    <d v="2020-10-01T00:00:00"/>
    <x v="7"/>
    <s v="Oct"/>
    <n v="2020"/>
  </r>
  <r>
    <x v="2"/>
    <s v="Maharashtra "/>
    <s v="Realme 8"/>
    <s v="Medium"/>
    <n v="272.3"/>
    <n v="8999.4"/>
    <n v="14999"/>
    <n v="4084227.7"/>
    <n v="408422.77"/>
    <n v="3675804.93"/>
    <n v="2205482.9580000001"/>
    <n v="1470321.9720000001"/>
    <d v="2021-11-01T00:00:00"/>
    <x v="9"/>
    <s v="Nov"/>
    <n v="2021"/>
  </r>
  <r>
    <x v="0"/>
    <s v="Rajasthan"/>
    <s v="Realme 8 Pro"/>
    <s v="Medium"/>
    <n v="149.6"/>
    <n v="11999.4"/>
    <n v="19999"/>
    <n v="2991850.4"/>
    <n v="299185.03999999998"/>
    <n v="2692665.36"/>
    <n v="2100278.9808"/>
    <n v="592386.37919999985"/>
    <d v="2021-06-01T00:00:00"/>
    <x v="1"/>
    <s v="Jun"/>
    <n v="2021"/>
  </r>
  <r>
    <x v="2"/>
    <s v="Uttar Pradesh"/>
    <s v="Realme 8 Pro"/>
    <s v="Medium"/>
    <n v="229.9"/>
    <n v="11999.4"/>
    <n v="19999"/>
    <n v="4597770.1000000006"/>
    <n v="459777.01000000007"/>
    <n v="4137993.0900000003"/>
    <n v="2482795.8540000003"/>
    <n v="1655197.236"/>
    <d v="2020-10-01T00:00:00"/>
    <x v="7"/>
    <s v="Oct"/>
    <n v="2020"/>
  </r>
  <r>
    <x v="0"/>
    <s v="Gujarat"/>
    <s v="Realme 8 Pro"/>
    <s v="Medium"/>
    <n v="72.7"/>
    <n v="11999.4"/>
    <n v="19999"/>
    <n v="1453927.3"/>
    <n v="145392.73000000001"/>
    <n v="1308534.57"/>
    <n v="1020656.9646000001"/>
    <n v="287877.6054"/>
    <d v="2020-10-01T00:00:00"/>
    <x v="7"/>
    <s v="Oct"/>
    <n v="2020"/>
  </r>
  <r>
    <x v="3"/>
    <s v="Madhya Pradesh"/>
    <s v="Vivo V17 Pro"/>
    <s v="Medium"/>
    <n v="95.2"/>
    <n v="19794"/>
    <n v="32990"/>
    <n v="3140648"/>
    <n v="314064.8"/>
    <n v="2826583.2"/>
    <n v="2204734.8960000002"/>
    <n v="621848.304"/>
    <d v="2021-02-01T00:00:00"/>
    <x v="8"/>
    <s v="Feb"/>
    <n v="2021"/>
  </r>
  <r>
    <x v="3"/>
    <s v="Andhra Pradesh"/>
    <s v="Vivo V17 Pro"/>
    <s v="Medium"/>
    <n v="275.5"/>
    <n v="19794"/>
    <n v="32990"/>
    <n v="9088745"/>
    <n v="908874.5"/>
    <n v="8179870.5"/>
    <n v="6380298.9900000002"/>
    <n v="1799571.5099999998"/>
    <d v="2021-02-01T00:00:00"/>
    <x v="8"/>
    <s v="Feb"/>
    <n v="2021"/>
  </r>
  <r>
    <x v="1"/>
    <s v="Gujarat"/>
    <s v="Vivo V17 Pro"/>
    <s v="Medium"/>
    <n v="153"/>
    <n v="19794"/>
    <n v="32990"/>
    <n v="5047470"/>
    <n v="504747"/>
    <n v="4542723"/>
    <n v="2952769.95"/>
    <n v="1589953.0499999998"/>
    <d v="2021-05-01T00:00:00"/>
    <x v="11"/>
    <s v="May"/>
    <n v="2021"/>
  </r>
  <r>
    <x v="0"/>
    <s v="Maharashtra "/>
    <s v="Vivo V17 Pro"/>
    <s v="Medium"/>
    <n v="149.6"/>
    <n v="19794"/>
    <n v="32990"/>
    <n v="4935304"/>
    <n v="493530.4"/>
    <n v="4441773.5999999996"/>
    <n v="3464583.4079999998"/>
    <n v="977190.19199999981"/>
    <d v="2021-06-01T00:00:00"/>
    <x v="1"/>
    <s v="Jun"/>
    <n v="2021"/>
  </r>
  <r>
    <x v="0"/>
    <s v="Haryana"/>
    <s v="Vivo V17 Pro"/>
    <s v="Medium"/>
    <n v="149.80000000000001"/>
    <n v="19794"/>
    <n v="32990"/>
    <n v="4941902"/>
    <n v="494190.2"/>
    <n v="4447711.8"/>
    <n v="3469215.2039999999"/>
    <n v="978496.5959999999"/>
    <d v="2021-06-01T00:00:00"/>
    <x v="1"/>
    <s v="Jun"/>
    <n v="2021"/>
  </r>
  <r>
    <x v="4"/>
    <s v="Tamil Nadu"/>
    <s v="Vivo V17 Pro"/>
    <s v="Medium"/>
    <n v="122.10000000000001"/>
    <n v="19794"/>
    <n v="32990"/>
    <n v="4028079.0000000005"/>
    <n v="402807.90000000008"/>
    <n v="3625271.1000000006"/>
    <n v="2610195.1920000003"/>
    <n v="1015075.9080000003"/>
    <d v="2020-10-01T00:00:00"/>
    <x v="7"/>
    <s v="Oct"/>
    <n v="2020"/>
  </r>
  <r>
    <x v="0"/>
    <s v="Karnataka"/>
    <s v="Vivo V17 Pro"/>
    <s v="Medium"/>
    <n v="207.60000000000002"/>
    <n v="19794"/>
    <n v="32990"/>
    <n v="6848724.0000000009"/>
    <n v="684872.40000000014"/>
    <n v="6163851.6000000006"/>
    <n v="4807804.2480000006"/>
    <n v="1356047.352"/>
    <d v="2020-10-01T00:00:00"/>
    <x v="7"/>
    <s v="Oct"/>
    <n v="2020"/>
  </r>
  <r>
    <x v="1"/>
    <s v="Kerala"/>
    <s v="Xiaomi Redmi K20 Pro 6GB"/>
    <s v="Medium"/>
    <n v="284.40000000000003"/>
    <n v="13938"/>
    <n v="23230"/>
    <n v="6606612.0000000009"/>
    <n v="660661.20000000019"/>
    <n v="5945950.8000000007"/>
    <n v="3864868.0200000005"/>
    <n v="2081082.7800000003"/>
    <d v="2021-06-01T00:00:00"/>
    <x v="1"/>
    <s v="Jun"/>
    <n v="2021"/>
  </r>
  <r>
    <x v="0"/>
    <s v="Odisha"/>
    <s v="Xiaomi Redmi K20 Pro 6GB"/>
    <s v="Medium"/>
    <n v="149.80000000000001"/>
    <n v="13938"/>
    <n v="23230"/>
    <n v="3479854.0000000005"/>
    <n v="347985.40000000008"/>
    <n v="3131868.6000000006"/>
    <n v="2442857.5080000004"/>
    <n v="689011.09200000018"/>
    <d v="2021-06-01T00:00:00"/>
    <x v="1"/>
    <s v="Jun"/>
    <n v="2021"/>
  </r>
  <r>
    <x v="4"/>
    <s v="Punjab"/>
    <s v="Xiaomi Redmi K20 Pro 6GB"/>
    <s v="Medium"/>
    <n v="122.10000000000001"/>
    <n v="13938"/>
    <n v="23230"/>
    <n v="2836383"/>
    <n v="283638.3"/>
    <n v="2552744.7000000002"/>
    <n v="1837976.1840000001"/>
    <n v="714768.51600000006"/>
    <d v="2020-10-01T00:00:00"/>
    <x v="7"/>
    <s v="Oct"/>
    <n v="2020"/>
  </r>
  <r>
    <x v="0"/>
    <s v="Tamil Nadu"/>
    <s v="Xiaomi Redmi K20 Pro 6GB"/>
    <s v="Medium"/>
    <n v="112.30000000000001"/>
    <n v="13938"/>
    <n v="23230"/>
    <n v="2608729.0000000005"/>
    <n v="260872.90000000005"/>
    <n v="2347856.1000000006"/>
    <n v="1831327.7580000006"/>
    <n v="516528.34199999995"/>
    <d v="2020-11-01T00:00:00"/>
    <x v="9"/>
    <s v="Nov"/>
    <n v="2020"/>
  </r>
  <r>
    <x v="4"/>
    <s v="Telangana"/>
    <s v="Xiaomi Redmi K20 Pro 6GB"/>
    <s v="Medium"/>
    <n v="243.60000000000002"/>
    <n v="13938"/>
    <n v="23230"/>
    <n v="5658828.0000000009"/>
    <n v="565882.80000000016"/>
    <n v="5092945.2000000011"/>
    <n v="3666920.5440000007"/>
    <n v="1426024.6560000004"/>
    <d v="2020-12-01T00:00:00"/>
    <x v="2"/>
    <s v="Dec"/>
    <n v="2020"/>
  </r>
  <r>
    <x v="3"/>
    <s v="Uttar Pradesh"/>
    <s v="Samsung Galaxy F62"/>
    <s v="Medium"/>
    <n v="198.75"/>
    <n v="11999.4"/>
    <n v="19999"/>
    <n v="3974801.25"/>
    <n v="397480.125"/>
    <n v="3577321.125"/>
    <n v="2790310.4775"/>
    <n v="787010.64749999996"/>
    <d v="2021-01-01T00:00:00"/>
    <x v="0"/>
    <s v="Jan"/>
    <n v="2021"/>
  </r>
  <r>
    <x v="0"/>
    <s v="West Bengal"/>
    <s v="Samsung Galaxy F62"/>
    <s v="Medium"/>
    <n v="167.9"/>
    <n v="11999.4"/>
    <n v="19999"/>
    <n v="3357832.1"/>
    <n v="335783.21"/>
    <n v="3022048.89"/>
    <n v="2357198.1342000002"/>
    <n v="664850.75579999993"/>
    <d v="2021-09-01T00:00:00"/>
    <x v="6"/>
    <s v="Sep"/>
    <n v="2021"/>
  </r>
  <r>
    <x v="0"/>
    <s v="Maharashtra "/>
    <s v="Samsung Galaxy F62"/>
    <s v="Medium"/>
    <n v="72.7"/>
    <n v="11999.4"/>
    <n v="19999"/>
    <n v="1453927.3"/>
    <n v="145392.73000000001"/>
    <n v="1308534.57"/>
    <n v="1020656.9646000001"/>
    <n v="287877.6054"/>
    <d v="2020-10-01T00:00:00"/>
    <x v="7"/>
    <s v="Oct"/>
    <n v="2020"/>
  </r>
  <r>
    <x v="0"/>
    <s v="Rajasthan"/>
    <s v="Samsung Galaxy F62"/>
    <s v="Medium"/>
    <n v="140.30000000000001"/>
    <n v="11999.4"/>
    <n v="19999"/>
    <n v="2805859.7"/>
    <n v="280585.97000000003"/>
    <n v="2525273.73"/>
    <n v="1969713.5094000001"/>
    <n v="555560.22059999988"/>
    <d v="2020-10-01T00:00:00"/>
    <x v="7"/>
    <s v="Oct"/>
    <n v="2020"/>
  </r>
  <r>
    <x v="0"/>
    <s v="Uttar Pradesh"/>
    <s v="Samsung Galaxy F62"/>
    <s v="Medium"/>
    <n v="207.60000000000002"/>
    <n v="11999.4"/>
    <n v="19999"/>
    <n v="4151792.4000000004"/>
    <n v="415179.24000000005"/>
    <n v="3736613.16"/>
    <n v="2914558.2648"/>
    <n v="822054.89520000014"/>
    <d v="2020-10-01T00:00:00"/>
    <x v="7"/>
    <s v="Oct"/>
    <n v="2020"/>
  </r>
  <r>
    <x v="0"/>
    <s v="Gujarat"/>
    <s v="Realme 8"/>
    <s v="Medium"/>
    <n v="175.70000000000002"/>
    <n v="8999.4"/>
    <n v="14999"/>
    <n v="2635324.3000000003"/>
    <n v="263532.43000000005"/>
    <n v="2371791.87"/>
    <n v="1849997.6586000002"/>
    <n v="521794.21139999991"/>
    <d v="2020-10-01T00:00:00"/>
    <x v="7"/>
    <s v="Oct"/>
    <n v="2020"/>
  </r>
  <r>
    <x v="1"/>
    <s v="Madhya Pradesh"/>
    <s v="Realme 8 Pro"/>
    <s v="Medium"/>
    <n v="219.8"/>
    <n v="11999.4"/>
    <n v="19999"/>
    <n v="4395780.2"/>
    <n v="439578.02"/>
    <n v="3956202.18"/>
    <n v="2571531.4170000004"/>
    <n v="1384670.7629999998"/>
    <d v="2021-08-01T00:00:00"/>
    <x v="5"/>
    <s v="Aug"/>
    <n v="2021"/>
  </r>
  <r>
    <x v="1"/>
    <s v="Andhra Pradesh"/>
    <s v="Realme 8 Pro"/>
    <s v="Medium"/>
    <n v="174.3"/>
    <n v="11999.4"/>
    <n v="19999"/>
    <n v="3485825.7"/>
    <n v="348582.57000000007"/>
    <n v="3137243.13"/>
    <n v="2039208.0345000001"/>
    <n v="1098035.0954999998"/>
    <d v="2021-08-01T00:00:00"/>
    <x v="5"/>
    <s v="Aug"/>
    <n v="2021"/>
  </r>
  <r>
    <x v="1"/>
    <s v="Gujarat"/>
    <s v="Realme 8 Pro"/>
    <s v="Medium"/>
    <n v="115.30000000000001"/>
    <n v="11999.4"/>
    <n v="19999"/>
    <n v="2305884.7000000002"/>
    <n v="230588.47000000003"/>
    <n v="2075296.2300000002"/>
    <n v="1348942.5495000002"/>
    <n v="726353.68050000002"/>
    <d v="2021-10-01T00:00:00"/>
    <x v="7"/>
    <s v="Oct"/>
    <n v="2021"/>
  </r>
  <r>
    <x v="0"/>
    <s v="Maharashtra "/>
    <s v="Realme 8 Pro"/>
    <s v="Medium"/>
    <n v="175.70000000000002"/>
    <n v="11999.4"/>
    <n v="19999"/>
    <n v="3513824.3000000003"/>
    <n v="351382.43000000005"/>
    <n v="3162441.87"/>
    <n v="2466704.6586000002"/>
    <n v="695737.21139999991"/>
    <d v="2020-10-01T00:00:00"/>
    <x v="7"/>
    <s v="Oct"/>
    <n v="2020"/>
  </r>
  <r>
    <x v="0"/>
    <s v="Haryana"/>
    <s v="Vivo V17 Pro"/>
    <s v="Medium"/>
    <n v="100.10000000000001"/>
    <n v="19794"/>
    <n v="32990"/>
    <n v="3302299.0000000005"/>
    <n v="330229.90000000008"/>
    <n v="2972069.1000000006"/>
    <n v="2318213.8980000005"/>
    <n v="653855.20200000005"/>
    <d v="2021-08-01T00:00:00"/>
    <x v="5"/>
    <s v="Aug"/>
    <n v="2021"/>
  </r>
  <r>
    <x v="0"/>
    <s v="Rajasthan"/>
    <s v="Vivo V17 Pro"/>
    <s v="Medium"/>
    <n v="133.30000000000001"/>
    <n v="19794"/>
    <n v="32990"/>
    <n v="4397567"/>
    <n v="439756.7"/>
    <n v="3957810.3"/>
    <n v="3087092.034"/>
    <n v="870718.26599999983"/>
    <d v="2021-11-01T00:00:00"/>
    <x v="9"/>
    <s v="Nov"/>
    <n v="2021"/>
  </r>
  <r>
    <x v="1"/>
    <s v="Karnataka"/>
    <s v="Xiaomi Redmi K20 Pro 6GB"/>
    <s v="Medium"/>
    <n v="115.30000000000001"/>
    <n v="13938"/>
    <n v="23230"/>
    <n v="2678419.0000000005"/>
    <n v="267841.90000000008"/>
    <n v="2410577.1000000006"/>
    <n v="1566875.1150000005"/>
    <n v="843701.9850000001"/>
    <d v="2021-10-01T00:00:00"/>
    <x v="7"/>
    <s v="Oct"/>
    <n v="2021"/>
  </r>
  <r>
    <x v="2"/>
    <s v="Kerala"/>
    <s v="Xiaomi Redmi 9i 128GB"/>
    <s v="Medium"/>
    <n v="72.7"/>
    <n v="5579.4"/>
    <n v="9299"/>
    <n v="676037.3"/>
    <n v="67603.73000000001"/>
    <n v="608433.57000000007"/>
    <n v="365060.14200000005"/>
    <n v="243373.42800000001"/>
    <d v="2021-02-01T00:00:00"/>
    <x v="8"/>
    <s v="Feb"/>
    <n v="2021"/>
  </r>
  <r>
    <x v="2"/>
    <s v="Odisha"/>
    <s v="Xiaomi Redmi 9i 128GB"/>
    <s v="Medium"/>
    <n v="188.4"/>
    <n v="5579.4"/>
    <n v="9299"/>
    <n v="1751931.6"/>
    <n v="175193.16000000003"/>
    <n v="1576738.44"/>
    <n v="946043.0639999999"/>
    <n v="630695.37600000005"/>
    <d v="2021-08-01T00:00:00"/>
    <x v="5"/>
    <s v="Aug"/>
    <n v="2021"/>
  </r>
  <r>
    <x v="0"/>
    <s v="Punjab"/>
    <s v="Xiaomi Redmi 9i 128GB"/>
    <s v="Medium"/>
    <n v="183.4"/>
    <n v="5579.4"/>
    <n v="9299"/>
    <n v="1705436.6"/>
    <n v="170543.66000000003"/>
    <n v="1534892.94"/>
    <n v="1197216.4931999999"/>
    <n v="337676.44680000003"/>
    <d v="2020-09-01T00:00:00"/>
    <x v="6"/>
    <s v="Sep"/>
    <n v="2020"/>
  </r>
  <r>
    <x v="2"/>
    <s v="Tamil Nadu"/>
    <s v="Realme 8"/>
    <s v="Medium"/>
    <n v="234"/>
    <n v="8999.4"/>
    <n v="14999"/>
    <n v="3509766"/>
    <n v="350976.60000000003"/>
    <n v="3158789.4"/>
    <n v="1895273.64"/>
    <n v="1263515.76"/>
    <d v="2021-01-01T00:00:00"/>
    <x v="0"/>
    <s v="Jan"/>
    <n v="2021"/>
  </r>
  <r>
    <x v="2"/>
    <s v="Telangana"/>
    <s v="Realme 8"/>
    <s v="Medium"/>
    <n v="234.20000000000002"/>
    <n v="8999.4"/>
    <n v="14999"/>
    <n v="3512765.8000000003"/>
    <n v="351276.58000000007"/>
    <n v="3161489.22"/>
    <n v="1896893.5320000001"/>
    <n v="1264595.6880000001"/>
    <d v="2021-11-01T00:00:00"/>
    <x v="9"/>
    <s v="Nov"/>
    <n v="2021"/>
  </r>
  <r>
    <x v="0"/>
    <s v="Uttar Pradesh"/>
    <s v="Realme 8 Pro"/>
    <s v="Medium"/>
    <n v="103.10000000000001"/>
    <n v="11999.4"/>
    <n v="19999"/>
    <n v="2061896.9000000001"/>
    <n v="206189.69000000003"/>
    <n v="1855707.2100000002"/>
    <n v="1447451.6238000002"/>
    <n v="408255.58620000002"/>
    <d v="2020-09-01T00:00:00"/>
    <x v="6"/>
    <s v="Sep"/>
    <n v="2020"/>
  </r>
  <r>
    <x v="1"/>
    <s v="West Bengal"/>
    <s v="Vivo V17 Pro"/>
    <s v="Medium"/>
    <n v="126.2"/>
    <n v="19794"/>
    <n v="32990"/>
    <n v="4163338"/>
    <n v="416333.80000000005"/>
    <n v="3747004.2"/>
    <n v="2435552.73"/>
    <n v="1311451.4700000002"/>
    <d v="2021-05-01T00:00:00"/>
    <x v="11"/>
    <s v="May"/>
    <n v="2021"/>
  </r>
  <r>
    <x v="0"/>
    <s v="Maharashtra "/>
    <s v="Vivo V17 Pro"/>
    <s v="Medium"/>
    <n v="113.5"/>
    <n v="19794"/>
    <n v="32990"/>
    <n v="3744365"/>
    <n v="374436.5"/>
    <n v="3369928.5"/>
    <n v="2628544.23"/>
    <n v="741384.27"/>
    <d v="2021-06-01T00:00:00"/>
    <x v="1"/>
    <s v="Jun"/>
    <n v="2021"/>
  </r>
  <r>
    <x v="0"/>
    <s v="Rajasthan"/>
    <s v="Vivo V17 Pro"/>
    <s v="Medium"/>
    <n v="54.7"/>
    <n v="19794"/>
    <n v="32990"/>
    <n v="1804553"/>
    <n v="180455.30000000002"/>
    <n v="1624097.7"/>
    <n v="1266796.206"/>
    <n v="357301.49399999995"/>
    <d v="2021-11-01T00:00:00"/>
    <x v="9"/>
    <s v="Nov"/>
    <n v="2021"/>
  </r>
  <r>
    <x v="0"/>
    <s v="Uttar Pradesh"/>
    <s v="Vivo V17 Pro"/>
    <s v="Medium"/>
    <n v="158.20000000000002"/>
    <n v="19794"/>
    <n v="32990"/>
    <n v="5219018.0000000009"/>
    <n v="521901.8000000001"/>
    <n v="4697116.2000000011"/>
    <n v="3663750.6360000009"/>
    <n v="1033365.5640000002"/>
    <d v="2021-12-01T00:00:00"/>
    <x v="2"/>
    <s v="Dec"/>
    <n v="2021"/>
  </r>
  <r>
    <x v="2"/>
    <s v="Gujarat"/>
    <s v="Xiaomi Redmi K20 Pro 6GB"/>
    <s v="Medium"/>
    <n v="173.85000000000002"/>
    <n v="13938"/>
    <n v="23230"/>
    <n v="4038535.5000000005"/>
    <n v="403853.55000000005"/>
    <n v="3634681.95"/>
    <n v="2180809.17"/>
    <n v="1453872.7800000003"/>
    <d v="2021-04-01T00:00:00"/>
    <x v="10"/>
    <s v="Apr"/>
    <n v="2021"/>
  </r>
  <r>
    <x v="2"/>
    <s v="Madhya Pradesh"/>
    <s v="Xiaomi Redmi K20 Pro 6GB"/>
    <s v="Medium"/>
    <n v="221.5"/>
    <n v="13938"/>
    <n v="23230"/>
    <n v="5145445"/>
    <n v="514544.5"/>
    <n v="4630900.5"/>
    <n v="2778540.3"/>
    <n v="1852360.2000000002"/>
    <d v="2020-09-01T00:00:00"/>
    <x v="6"/>
    <s v="Sep"/>
    <n v="2020"/>
  </r>
  <r>
    <x v="0"/>
    <s v="Andhra Pradesh"/>
    <s v="Xiaomi Redmi K20 Pro 6GB"/>
    <s v="Medium"/>
    <n v="158.20000000000002"/>
    <n v="13938"/>
    <n v="23230"/>
    <n v="3674986.0000000005"/>
    <n v="367498.60000000009"/>
    <n v="3307487.4000000004"/>
    <n v="2579840.1720000003"/>
    <n v="727647.22800000012"/>
    <d v="2021-12-01T00:00:00"/>
    <x v="2"/>
    <s v="Dec"/>
    <n v="2021"/>
  </r>
  <r>
    <x v="0"/>
    <s v="Gujarat"/>
    <s v="Samsung Galaxy F62"/>
    <s v="Medium"/>
    <n v="113.5"/>
    <n v="11999.4"/>
    <n v="19999"/>
    <n v="2269886.5"/>
    <n v="226988.65000000002"/>
    <n v="2042897.85"/>
    <n v="1593460.3230000001"/>
    <n v="449437.527"/>
    <d v="2021-06-01T00:00:00"/>
    <x v="1"/>
    <s v="Jun"/>
    <n v="2021"/>
  </r>
  <r>
    <x v="0"/>
    <s v="Maharashtra "/>
    <s v="Xiaomi Redmi 9i 128GB"/>
    <s v="Medium"/>
    <n v="176.10000000000002"/>
    <n v="5579.4"/>
    <n v="9299"/>
    <n v="1637553.9000000001"/>
    <n v="163755.39000000001"/>
    <n v="1473798.5100000002"/>
    <n v="1149562.8378000003"/>
    <n v="324235.67219999991"/>
    <d v="2021-03-01T00:00:00"/>
    <x v="3"/>
    <s v="Mar"/>
    <n v="2021"/>
  </r>
  <r>
    <x v="4"/>
    <s v="Haryana"/>
    <s v="Xiaomi Redmi 9i 128GB"/>
    <s v="Medium"/>
    <n v="44.800000000000004"/>
    <n v="5579.4"/>
    <n v="9299"/>
    <n v="416595.20000000001"/>
    <n v="41659.520000000004"/>
    <n v="374935.68"/>
    <n v="269953.68959999998"/>
    <n v="104981.99040000001"/>
    <d v="2021-06-01T00:00:00"/>
    <x v="1"/>
    <s v="Jun"/>
    <n v="2021"/>
  </r>
  <r>
    <x v="4"/>
    <s v="Rajasthan"/>
    <s v="Xiaomi Redmi 9i 128GB"/>
    <s v="Medium"/>
    <n v="218.10000000000002"/>
    <n v="5579.4"/>
    <n v="9299"/>
    <n v="2028111.9000000001"/>
    <n v="202811.19000000003"/>
    <n v="1825300.7100000002"/>
    <n v="1314216.5112000001"/>
    <n v="511084.19880000013"/>
    <d v="2021-10-01T00:00:00"/>
    <x v="7"/>
    <s v="Oct"/>
    <n v="2021"/>
  </r>
  <r>
    <x v="0"/>
    <s v="Karnataka"/>
    <s v="Realme 8"/>
    <s v="Medium"/>
    <n v="197.60000000000002"/>
    <n v="8999.4"/>
    <n v="14999"/>
    <n v="2963802.4000000004"/>
    <n v="296380.24000000005"/>
    <n v="2667422.16"/>
    <n v="2080589.2848000003"/>
    <n v="586832.87519999989"/>
    <d v="2021-10-01T00:00:00"/>
    <x v="7"/>
    <s v="Oct"/>
    <n v="2021"/>
  </r>
  <r>
    <x v="4"/>
    <s v="Kerala"/>
    <s v="Realme 8"/>
    <s v="Medium"/>
    <n v="218.10000000000002"/>
    <n v="8999.4"/>
    <n v="14999"/>
    <n v="3271281.9000000004"/>
    <n v="327128.19000000006"/>
    <n v="2944153.7100000004"/>
    <n v="2119790.6712000002"/>
    <n v="824363.03880000021"/>
    <d v="2021-10-01T00:00:00"/>
    <x v="7"/>
    <s v="Oct"/>
    <n v="2021"/>
  </r>
  <r>
    <x v="3"/>
    <s v="Odisha"/>
    <s v="Realme 8"/>
    <s v="Medium"/>
    <n v="250"/>
    <n v="8999.4"/>
    <n v="14999"/>
    <n v="3749750"/>
    <n v="374975"/>
    <n v="3374775"/>
    <n v="2632324.5"/>
    <n v="742450.5"/>
    <d v="2020-11-01T00:00:00"/>
    <x v="9"/>
    <s v="Nov"/>
    <n v="2020"/>
  </r>
  <r>
    <x v="4"/>
    <s v="Punjab"/>
    <s v="Realme 8 Pro"/>
    <s v="Medium"/>
    <n v="170.20000000000002"/>
    <n v="11999.4"/>
    <n v="19999"/>
    <n v="3403829.8000000003"/>
    <n v="340382.98000000004"/>
    <n v="3063446.8200000003"/>
    <n v="2205681.7104000002"/>
    <n v="857765.10960000008"/>
    <d v="2021-05-01T00:00:00"/>
    <x v="11"/>
    <s v="May"/>
    <n v="2021"/>
  </r>
  <r>
    <x v="4"/>
    <s v="Tamil Nadu"/>
    <s v="Realme 8 Pro"/>
    <s v="Medium"/>
    <n v="44.800000000000004"/>
    <n v="11999.4"/>
    <n v="19999"/>
    <n v="895955.20000000007"/>
    <n v="89595.520000000019"/>
    <n v="806359.68"/>
    <n v="580578.96960000007"/>
    <n v="225780.71039999998"/>
    <d v="2021-06-01T00:00:00"/>
    <x v="1"/>
    <s v="Jun"/>
    <n v="2021"/>
  </r>
  <r>
    <x v="3"/>
    <s v="Telangana"/>
    <s v="Realme 8 Pro"/>
    <s v="Medium"/>
    <n v="351.3"/>
    <n v="11999.4"/>
    <n v="19999"/>
    <n v="7025648.7000000002"/>
    <n v="702564.87000000011"/>
    <n v="6323083.8300000001"/>
    <n v="4932005.3874000004"/>
    <n v="1391078.4425999997"/>
    <d v="2021-07-01T00:00:00"/>
    <x v="4"/>
    <s v="Jul"/>
    <n v="2021"/>
  </r>
  <r>
    <x v="1"/>
    <s v="Uttar Pradesh"/>
    <s v="Realme 8 Pro"/>
    <s v="Medium"/>
    <n v="210.10000000000002"/>
    <n v="11999.4"/>
    <n v="19999"/>
    <n v="4201789.9000000004"/>
    <n v="420178.99000000005"/>
    <n v="3781610.91"/>
    <n v="2458047.0915000001"/>
    <n v="1323563.8185000001"/>
    <d v="2021-08-01T00:00:00"/>
    <x v="5"/>
    <s v="Aug"/>
    <n v="2021"/>
  </r>
  <r>
    <x v="1"/>
    <s v="West Bengal"/>
    <s v="Realme 8 Pro"/>
    <s v="Medium"/>
    <n v="293.10000000000002"/>
    <n v="11999.4"/>
    <n v="19999"/>
    <n v="5861706.9000000004"/>
    <n v="586170.69000000006"/>
    <n v="5275536.21"/>
    <n v="3429098.5364999999"/>
    <n v="1846437.6735"/>
    <d v="2020-09-01T00:00:00"/>
    <x v="6"/>
    <s v="Sep"/>
    <n v="2020"/>
  </r>
  <r>
    <x v="0"/>
    <s v="Maharashtra "/>
    <s v="Realme 8 Pro"/>
    <s v="Medium"/>
    <n v="153.5"/>
    <n v="11999.4"/>
    <n v="19999"/>
    <n v="3069846.5"/>
    <n v="306984.65000000002"/>
    <n v="2762861.85"/>
    <n v="2155032.2430000002"/>
    <n v="607829.60699999984"/>
    <d v="2021-09-01T00:00:00"/>
    <x v="6"/>
    <s v="Sep"/>
    <n v="2021"/>
  </r>
  <r>
    <x v="4"/>
    <s v="Rajasthan"/>
    <s v="Realme 8 Pro"/>
    <s v="Medium"/>
    <n v="112.30000000000001"/>
    <n v="11999.4"/>
    <n v="19999"/>
    <n v="2245887.7000000002"/>
    <n v="224588.77000000002"/>
    <n v="2021298.9300000002"/>
    <n v="1455335.2296"/>
    <n v="565963.70040000021"/>
    <d v="2020-09-01T00:00:00"/>
    <x v="6"/>
    <s v="Sep"/>
    <n v="2020"/>
  </r>
  <r>
    <x v="4"/>
    <s v="Uttar Pradesh"/>
    <s v="Realme 8 Pro"/>
    <s v="Medium"/>
    <n v="140.4"/>
    <n v="11999.4"/>
    <n v="19999"/>
    <n v="2807859.6"/>
    <n v="280785.96000000002"/>
    <n v="2527073.64"/>
    <n v="1819493.0208000001"/>
    <n v="707580.61920000007"/>
    <d v="2020-11-01T00:00:00"/>
    <x v="9"/>
    <s v="Nov"/>
    <n v="2020"/>
  </r>
  <r>
    <x v="2"/>
    <s v="Gujarat"/>
    <s v="Realme 8 Pro"/>
    <s v="Medium"/>
    <n v="276.3"/>
    <n v="11999.4"/>
    <n v="19999"/>
    <n v="5525723.7000000002"/>
    <n v="552572.37"/>
    <n v="4973151.33"/>
    <n v="2983890.798"/>
    <n v="1989260.5320000001"/>
    <d v="2020-11-01T00:00:00"/>
    <x v="9"/>
    <s v="Nov"/>
    <n v="2020"/>
  </r>
  <r>
    <x v="0"/>
    <s v="Madhya Pradesh"/>
    <s v="Realme 8 Pro"/>
    <s v="Medium"/>
    <n v="212.5"/>
    <n v="11999.4"/>
    <n v="19999"/>
    <n v="4249787.5"/>
    <n v="424978.75"/>
    <n v="3824808.75"/>
    <n v="2983350.8250000002"/>
    <n v="841457.92499999981"/>
    <d v="2020-12-01T00:00:00"/>
    <x v="2"/>
    <s v="Dec"/>
    <n v="2020"/>
  </r>
  <r>
    <x v="4"/>
    <s v="Andhra Pradesh"/>
    <s v="Vivo V17 Pro"/>
    <s v="Medium"/>
    <n v="165.9"/>
    <n v="19794"/>
    <n v="32990"/>
    <n v="5473041"/>
    <n v="547304.1"/>
    <n v="4925736.9000000004"/>
    <n v="3546530.568"/>
    <n v="1379206.3320000004"/>
    <d v="2021-07-01T00:00:00"/>
    <x v="4"/>
    <s v="Jul"/>
    <n v="2021"/>
  </r>
  <r>
    <x v="0"/>
    <s v="Gujarat"/>
    <s v="Vivo V17 Pro"/>
    <s v="Medium"/>
    <n v="60.900000000000006"/>
    <n v="19794"/>
    <n v="32990"/>
    <n v="2009091.0000000002"/>
    <n v="200909.10000000003"/>
    <n v="1808181.9000000001"/>
    <n v="1410381.8820000002"/>
    <n v="397800.01799999992"/>
    <d v="2021-08-01T00:00:00"/>
    <x v="5"/>
    <s v="Aug"/>
    <n v="2021"/>
  </r>
  <r>
    <x v="3"/>
    <s v="Maharashtra "/>
    <s v="Vivo V17 Pro"/>
    <s v="Medium"/>
    <n v="208.70000000000002"/>
    <n v="19794"/>
    <n v="32990"/>
    <n v="6885013.0000000009"/>
    <n v="688501.30000000016"/>
    <n v="6196511.7000000011"/>
    <n v="4833279.1260000011"/>
    <n v="1363232.574"/>
    <d v="2021-09-01T00:00:00"/>
    <x v="6"/>
    <s v="Sep"/>
    <n v="2021"/>
  </r>
  <r>
    <x v="0"/>
    <s v="Haryana"/>
    <s v="Vivo V17 Pro"/>
    <s v="Medium"/>
    <n v="197.60000000000002"/>
    <n v="19794"/>
    <n v="32990"/>
    <n v="6518824.0000000009"/>
    <n v="651882.40000000014"/>
    <n v="5866941.6000000006"/>
    <n v="4576214.4480000008"/>
    <n v="1290727.1519999998"/>
    <d v="2021-10-01T00:00:00"/>
    <x v="7"/>
    <s v="Oct"/>
    <n v="2021"/>
  </r>
  <r>
    <x v="0"/>
    <s v="Rajasthan"/>
    <s v="Vivo V17 Pro"/>
    <s v="Medium"/>
    <n v="142.1"/>
    <n v="19794"/>
    <n v="32990"/>
    <n v="4687879"/>
    <n v="468787.9"/>
    <n v="4219091.0999999996"/>
    <n v="3290891.0579999997"/>
    <n v="928200.0419999999"/>
    <d v="2020-12-01T00:00:00"/>
    <x v="2"/>
    <s v="Dec"/>
    <n v="2020"/>
  </r>
  <r>
    <x v="4"/>
    <s v="Karnataka"/>
    <s v="Vivo V17 Pro"/>
    <s v="Medium"/>
    <n v="137.20000000000002"/>
    <n v="19794"/>
    <n v="32990"/>
    <n v="4526228.0000000009"/>
    <n v="452622.8000000001"/>
    <n v="4073605.2000000007"/>
    <n v="2932995.7440000004"/>
    <n v="1140609.4560000002"/>
    <d v="2021-12-01T00:00:00"/>
    <x v="2"/>
    <s v="Dec"/>
    <n v="2021"/>
  </r>
  <r>
    <x v="0"/>
    <s v="Kerala"/>
    <s v="Vivo V17 Pro"/>
    <s v="Medium"/>
    <n v="58.800000000000004"/>
    <n v="19794"/>
    <n v="32990"/>
    <n v="1939812.0000000002"/>
    <n v="193981.20000000004"/>
    <n v="1745830.8000000003"/>
    <n v="1361748.0240000002"/>
    <n v="384082.77600000007"/>
    <d v="2020-12-01T00:00:00"/>
    <x v="2"/>
    <s v="Dec"/>
    <n v="2020"/>
  </r>
  <r>
    <x v="2"/>
    <s v="Odisha"/>
    <s v="Xiaomi Redmi K20 Pro 6GB"/>
    <s v="Medium"/>
    <n v="324.45000000000005"/>
    <n v="13938"/>
    <n v="23230"/>
    <n v="7536973.5000000009"/>
    <n v="753697.35000000009"/>
    <n v="6783276.1500000004"/>
    <n v="4069965.69"/>
    <n v="2713310.4600000004"/>
    <d v="2021-01-01T00:00:00"/>
    <x v="0"/>
    <s v="Jan"/>
    <n v="2021"/>
  </r>
  <r>
    <x v="4"/>
    <s v="Punjab"/>
    <s v="Xiaomi Redmi K20 Pro 6GB"/>
    <s v="Medium"/>
    <n v="95.9"/>
    <n v="13938"/>
    <n v="23230"/>
    <n v="2227757"/>
    <n v="222775.7"/>
    <n v="2004981.3"/>
    <n v="1443586.5360000001"/>
    <n v="561394.76399999997"/>
    <d v="2021-02-01T00:00:00"/>
    <x v="8"/>
    <s v="Feb"/>
    <n v="2021"/>
  </r>
  <r>
    <x v="4"/>
    <s v="Tamil Nadu"/>
    <s v="Xiaomi Redmi K20 Pro 6GB"/>
    <s v="Medium"/>
    <n v="274.7"/>
    <n v="13938"/>
    <n v="23230"/>
    <n v="6381281"/>
    <n v="638128.10000000009"/>
    <n v="5743152.9000000004"/>
    <n v="4135070.088"/>
    <n v="1608082.8120000004"/>
    <d v="2021-02-01T00:00:00"/>
    <x v="8"/>
    <s v="Feb"/>
    <n v="2021"/>
  </r>
  <r>
    <x v="3"/>
    <s v="Telangana"/>
    <s v="Samsung Galaxy F62"/>
    <s v="Medium"/>
    <n v="164.5"/>
    <n v="11999.4"/>
    <n v="19999"/>
    <n v="3289835.5"/>
    <n v="328983.55000000005"/>
    <n v="2960851.95"/>
    <n v="2309464.5210000002"/>
    <n v="651387.429"/>
    <d v="2021-05-01T00:00:00"/>
    <x v="11"/>
    <s v="May"/>
    <n v="2021"/>
  </r>
  <r>
    <x v="0"/>
    <s v="Uttar Pradesh"/>
    <s v="Samsung Galaxy F62"/>
    <s v="Medium"/>
    <n v="287.60000000000002"/>
    <n v="11999.4"/>
    <n v="19999"/>
    <n v="5751712.4000000004"/>
    <n v="575171.24000000011"/>
    <n v="5176541.16"/>
    <n v="4037702.1048000003"/>
    <n v="1138839.0551999998"/>
    <d v="2021-09-01T00:00:00"/>
    <x v="6"/>
    <s v="Sep"/>
    <n v="2021"/>
  </r>
  <r>
    <x v="3"/>
    <s v="West Bengal"/>
    <s v="Samsung Galaxy F62"/>
    <s v="Medium"/>
    <n v="99.4"/>
    <n v="11999.4"/>
    <n v="19999"/>
    <n v="1987900.6"/>
    <n v="198790.06000000003"/>
    <n v="1789110.54"/>
    <n v="1395506.2212"/>
    <n v="393604.31880000001"/>
    <d v="2020-09-01T00:00:00"/>
    <x v="6"/>
    <s v="Sep"/>
    <n v="2020"/>
  </r>
  <r>
    <x v="0"/>
    <s v="Maharashtra "/>
    <s v="Samsung Galaxy F62"/>
    <s v="Medium"/>
    <n v="111.80000000000001"/>
    <n v="11999.4"/>
    <n v="19999"/>
    <n v="2235888.2000000002"/>
    <n v="223588.82000000004"/>
    <n v="2012299.3800000001"/>
    <n v="1569593.5164000001"/>
    <n v="442705.86360000004"/>
    <d v="2021-11-01T00:00:00"/>
    <x v="9"/>
    <s v="Nov"/>
    <n v="2021"/>
  </r>
  <r>
    <x v="4"/>
    <s v="Rajasthan"/>
    <s v="Samsung Galaxy F62"/>
    <s v="Medium"/>
    <n v="137.20000000000002"/>
    <n v="11999.4"/>
    <n v="19999"/>
    <n v="2743862.8000000003"/>
    <n v="274386.28000000003"/>
    <n v="2469476.5200000005"/>
    <n v="1778023.0944000003"/>
    <n v="691453.42560000019"/>
    <d v="2021-12-01T00:00:00"/>
    <x v="2"/>
    <s v="Dec"/>
    <n v="2021"/>
  </r>
  <r>
    <x v="0"/>
    <s v="Uttar Pradesh"/>
    <s v="Realme 8"/>
    <s v="Medium"/>
    <n v="48.800000000000004"/>
    <n v="8999.4"/>
    <n v="14999"/>
    <n v="731951.20000000007"/>
    <n v="73195.12000000001"/>
    <n v="658756.08000000007"/>
    <n v="513829.7424000001"/>
    <n v="144926.33759999997"/>
    <d v="2021-02-01T00:00:00"/>
    <x v="8"/>
    <s v="Feb"/>
    <n v="2021"/>
  </r>
  <r>
    <x v="0"/>
    <s v="Gujarat"/>
    <s v="Realme 8"/>
    <s v="Medium"/>
    <n v="128.20000000000002"/>
    <n v="8999.4"/>
    <n v="14999"/>
    <n v="1922871.8000000003"/>
    <n v="192287.18000000005"/>
    <n v="1730584.62"/>
    <n v="1349856.0036000002"/>
    <n v="380728.61639999994"/>
    <d v="2021-06-01T00:00:00"/>
    <x v="1"/>
    <s v="Jun"/>
    <n v="2021"/>
  </r>
  <r>
    <x v="0"/>
    <s v="Madhya Pradesh"/>
    <s v="Realme 8 Pro"/>
    <s v="Medium"/>
    <n v="25.700000000000003"/>
    <n v="11999.4"/>
    <n v="19999"/>
    <n v="513974.30000000005"/>
    <n v="51397.430000000008"/>
    <n v="462576.87000000005"/>
    <n v="360809.95860000007"/>
    <n v="101766.91139999998"/>
    <d v="2021-05-01T00:00:00"/>
    <x v="11"/>
    <s v="May"/>
    <n v="2021"/>
  </r>
  <r>
    <x v="0"/>
    <s v="Andhra Pradesh"/>
    <s v="Samsung Galaxy F62"/>
    <s v="Medium"/>
    <n v="128.20000000000002"/>
    <n v="11999.4"/>
    <n v="19999"/>
    <n v="2563871.8000000003"/>
    <n v="256387.18000000005"/>
    <n v="2307484.62"/>
    <n v="1799838.0036000002"/>
    <n v="507646.61639999994"/>
    <d v="2021-06-01T00:00:00"/>
    <x v="1"/>
    <s v="Jun"/>
    <n v="2021"/>
  </r>
  <r>
    <x v="3"/>
    <s v="Gujarat"/>
    <s v="Xiaomi Redmi 9i 128GB"/>
    <s v="Medium"/>
    <n v="154"/>
    <n v="5579.4"/>
    <n v="9299"/>
    <n v="1432046"/>
    <n v="143204.6"/>
    <n v="1288841.3999999999"/>
    <n v="1005296.292"/>
    <n v="283545.10799999989"/>
    <d v="2021-08-01T00:00:00"/>
    <x v="5"/>
    <s v="Aug"/>
    <n v="2021"/>
  </r>
  <r>
    <x v="1"/>
    <s v="Maharashtra "/>
    <s v="Xiaomi Redmi 9i 128GB"/>
    <s v="Medium"/>
    <n v="49"/>
    <n v="5579.4"/>
    <n v="9299"/>
    <n v="455651"/>
    <n v="45565.100000000006"/>
    <n v="410085.9"/>
    <n v="266555.83500000002"/>
    <n v="143530.065"/>
    <d v="2021-11-01T00:00:00"/>
    <x v="9"/>
    <s v="Nov"/>
    <n v="2021"/>
  </r>
  <r>
    <x v="0"/>
    <s v="Haryana"/>
    <s v="Xiaomi Redmi 9i 128GB"/>
    <s v="Medium"/>
    <n v="136.20000000000002"/>
    <n v="5579.4"/>
    <n v="9299"/>
    <n v="1266523.8"/>
    <n v="126652.38"/>
    <n v="1139871.42"/>
    <n v="889099.70759999997"/>
    <n v="250771.71239999996"/>
    <d v="2021-12-01T00:00:00"/>
    <x v="2"/>
    <s v="Dec"/>
    <n v="2021"/>
  </r>
  <r>
    <x v="1"/>
    <s v="Rajasthan"/>
    <s v="Realme 8"/>
    <s v="Medium"/>
    <n v="250.10000000000002"/>
    <n v="8999.4"/>
    <n v="14999"/>
    <n v="3751249.9000000004"/>
    <n v="375124.99000000005"/>
    <n v="3376124.91"/>
    <n v="2194481.1915000002"/>
    <n v="1181643.7185"/>
    <d v="2021-03-01T00:00:00"/>
    <x v="3"/>
    <s v="Mar"/>
    <n v="2021"/>
  </r>
  <r>
    <x v="0"/>
    <s v="Karnataka"/>
    <s v="Realme 8"/>
    <s v="Medium"/>
    <n v="70.8"/>
    <n v="8999.4"/>
    <n v="14999"/>
    <n v="1061929.2"/>
    <n v="106192.92"/>
    <n v="955736.27999999991"/>
    <n v="745474.29839999997"/>
    <n v="210261.98159999994"/>
    <d v="2021-06-01T00:00:00"/>
    <x v="1"/>
    <s v="Jun"/>
    <n v="2021"/>
  </r>
  <r>
    <x v="0"/>
    <s v="Kerala"/>
    <s v="Realme 8"/>
    <s v="Medium"/>
    <n v="64.5"/>
    <n v="8999.4"/>
    <n v="14999"/>
    <n v="967435.5"/>
    <n v="96743.55"/>
    <n v="870691.95"/>
    <n v="679139.72100000002"/>
    <n v="191552.22899999993"/>
    <d v="2021-07-01T00:00:00"/>
    <x v="4"/>
    <s v="Jul"/>
    <n v="2021"/>
  </r>
  <r>
    <x v="4"/>
    <s v="Odisha"/>
    <s v="Realme 8"/>
    <s v="Medium"/>
    <n v="156.20000000000002"/>
    <n v="8999.4"/>
    <n v="14999"/>
    <n v="2342843.8000000003"/>
    <n v="234284.38000000003"/>
    <n v="2108559.4200000004"/>
    <n v="1518162.7824000001"/>
    <n v="590396.63760000025"/>
    <d v="2021-08-01T00:00:00"/>
    <x v="5"/>
    <s v="Aug"/>
    <n v="2021"/>
  </r>
  <r>
    <x v="4"/>
    <s v="Punjab"/>
    <s v="Realme 8"/>
    <s v="Medium"/>
    <n v="128.30000000000001"/>
    <n v="8999.4"/>
    <n v="14999"/>
    <n v="1924371.7000000002"/>
    <n v="192437.17000000004"/>
    <n v="1731934.5300000003"/>
    <n v="1246992.8616000002"/>
    <n v="484941.66840000008"/>
    <d v="2020-09-01T00:00:00"/>
    <x v="6"/>
    <s v="Sep"/>
    <n v="2020"/>
  </r>
  <r>
    <x v="1"/>
    <s v="Tamil Nadu"/>
    <s v="Realme 8"/>
    <s v="Medium"/>
    <n v="71.100000000000009"/>
    <n v="8999.4"/>
    <n v="14999"/>
    <n v="1066428.9000000001"/>
    <n v="106642.89000000001"/>
    <n v="959786.01000000013"/>
    <n v="623860.90650000016"/>
    <n v="335925.10349999997"/>
    <d v="2021-12-01T00:00:00"/>
    <x v="2"/>
    <s v="Dec"/>
    <n v="2021"/>
  </r>
  <r>
    <x v="3"/>
    <s v="Telangana"/>
    <s v="Realme 8 Pro"/>
    <s v="Medium"/>
    <n v="111.4"/>
    <n v="11999.4"/>
    <n v="19999"/>
    <n v="2227888.6"/>
    <n v="222788.86000000002"/>
    <n v="2005099.74"/>
    <n v="1563977.7972000001"/>
    <n v="441121.94279999984"/>
    <d v="2021-03-01T00:00:00"/>
    <x v="3"/>
    <s v="Mar"/>
    <n v="2021"/>
  </r>
  <r>
    <x v="0"/>
    <s v="Uttar Pradesh"/>
    <s v="Realme 8 Pro"/>
    <s v="Medium"/>
    <n v="125.9"/>
    <n v="11999.4"/>
    <n v="19999"/>
    <n v="2517874.1"/>
    <n v="251787.41000000003"/>
    <n v="2266086.69"/>
    <n v="1767547.6181999999"/>
    <n v="498539.07180000003"/>
    <d v="2021-04-01T00:00:00"/>
    <x v="10"/>
    <s v="Apr"/>
    <n v="2021"/>
  </r>
  <r>
    <x v="0"/>
    <s v="West Bengal"/>
    <s v="Realme 8 Pro"/>
    <s v="Medium"/>
    <n v="109.5"/>
    <n v="11999.4"/>
    <n v="19999"/>
    <n v="2189890.5"/>
    <n v="218989.05000000002"/>
    <n v="1970901.45"/>
    <n v="1537303.1310000001"/>
    <n v="433598.3189999999"/>
    <d v="2021-05-01T00:00:00"/>
    <x v="11"/>
    <s v="May"/>
    <n v="2021"/>
  </r>
  <r>
    <x v="0"/>
    <s v="Maharashtra "/>
    <s v="Realme 8 Pro"/>
    <s v="Medium"/>
    <n v="136.6"/>
    <n v="11999.4"/>
    <n v="19999"/>
    <n v="2731863.4"/>
    <n v="273186.34000000003"/>
    <n v="2458677.06"/>
    <n v="1917768.1068000002"/>
    <n v="540908.95319999987"/>
    <d v="2021-06-01T00:00:00"/>
    <x v="1"/>
    <s v="Jun"/>
    <n v="2021"/>
  </r>
  <r>
    <x v="4"/>
    <s v="Rajasthan"/>
    <s v="Realme 8 Pro"/>
    <s v="Medium"/>
    <n v="246"/>
    <n v="11999.4"/>
    <n v="19999"/>
    <n v="4919754"/>
    <n v="491975.4"/>
    <n v="4427778.5999999996"/>
    <n v="3188000.5919999997"/>
    <n v="1239778.0079999999"/>
    <d v="2021-06-01T00:00:00"/>
    <x v="1"/>
    <s v="Jun"/>
    <n v="2021"/>
  </r>
  <r>
    <x v="0"/>
    <s v="Uttar Pradesh"/>
    <s v="Realme 8 Pro"/>
    <s v="Medium"/>
    <n v="67.8"/>
    <n v="11999.4"/>
    <n v="19999"/>
    <n v="1355932.2"/>
    <n v="135593.22"/>
    <n v="1220338.98"/>
    <n v="951864.4044"/>
    <n v="268474.57559999998"/>
    <d v="2021-08-01T00:00:00"/>
    <x v="5"/>
    <s v="Aug"/>
    <n v="2021"/>
  </r>
  <r>
    <x v="0"/>
    <s v="Gujarat"/>
    <s v="Realme 8 Pro"/>
    <s v="Medium"/>
    <n v="159.80000000000001"/>
    <n v="11999.4"/>
    <n v="19999"/>
    <n v="3195840.2"/>
    <n v="319584.02"/>
    <n v="2876256.18"/>
    <n v="2243479.8204000001"/>
    <n v="632776.35960000008"/>
    <d v="2021-08-01T00:00:00"/>
    <x v="5"/>
    <s v="Aug"/>
    <n v="2021"/>
  </r>
  <r>
    <x v="0"/>
    <s v="Madhya Pradesh"/>
    <s v="Realme 8 Pro"/>
    <s v="Medium"/>
    <n v="240.9"/>
    <n v="11999.4"/>
    <n v="19999"/>
    <n v="4817759.1000000006"/>
    <n v="481775.91000000009"/>
    <n v="4335983.1900000004"/>
    <n v="3382066.8882000004"/>
    <n v="953916.30180000002"/>
    <d v="2020-09-01T00:00:00"/>
    <x v="6"/>
    <s v="Sep"/>
    <n v="2020"/>
  </r>
  <r>
    <x v="0"/>
    <s v="Andhra Pradesh"/>
    <s v="Realme 8 Pro"/>
    <s v="Medium"/>
    <n v="193.4"/>
    <n v="11999.4"/>
    <n v="19999"/>
    <n v="3867806.6"/>
    <n v="386780.66000000003"/>
    <n v="3481025.94"/>
    <n v="2715200.2332000001"/>
    <n v="765825.70679999981"/>
    <d v="2021-09-01T00:00:00"/>
    <x v="6"/>
    <s v="Sep"/>
    <n v="2021"/>
  </r>
  <r>
    <x v="0"/>
    <s v="Gujarat"/>
    <s v="Realme 8 Pro"/>
    <s v="Medium"/>
    <n v="299.3"/>
    <n v="11999.4"/>
    <n v="19999"/>
    <n v="5985700.7000000002"/>
    <n v="598570.07000000007"/>
    <n v="5387130.6299999999"/>
    <n v="4201961.8914000001"/>
    <n v="1185168.7385999998"/>
    <d v="2021-09-01T00:00:00"/>
    <x v="6"/>
    <s v="Sep"/>
    <n v="2021"/>
  </r>
  <r>
    <x v="0"/>
    <s v="Maharashtra "/>
    <s v="Realme 8 Pro"/>
    <s v="Medium"/>
    <n v="214.60000000000002"/>
    <n v="11999.4"/>
    <n v="19999"/>
    <n v="4291785.4000000004"/>
    <n v="429178.54000000004"/>
    <n v="3862606.8600000003"/>
    <n v="3012833.3508000006"/>
    <n v="849773.50919999974"/>
    <d v="2020-11-01T00:00:00"/>
    <x v="9"/>
    <s v="Nov"/>
    <n v="2020"/>
  </r>
  <r>
    <x v="0"/>
    <s v="Haryana"/>
    <s v="Realme 8 Pro"/>
    <s v="Medium"/>
    <n v="194.60000000000002"/>
    <n v="11999.4"/>
    <n v="19999"/>
    <n v="3891805.4000000004"/>
    <n v="389180.54000000004"/>
    <n v="3502624.8600000003"/>
    <n v="2732047.3908000002"/>
    <n v="770577.46920000017"/>
    <d v="2020-12-01T00:00:00"/>
    <x v="2"/>
    <s v="Dec"/>
    <n v="2020"/>
  </r>
  <r>
    <x v="0"/>
    <s v="Rajasthan"/>
    <s v="Realme 8 Pro"/>
    <s v="Medium"/>
    <n v="136.20000000000002"/>
    <n v="11999.4"/>
    <n v="19999"/>
    <n v="2723863.8000000003"/>
    <n v="272386.38000000006"/>
    <n v="2451477.4200000004"/>
    <n v="1912152.3876000005"/>
    <n v="539325.03239999991"/>
    <d v="2021-12-01T00:00:00"/>
    <x v="2"/>
    <s v="Dec"/>
    <n v="2021"/>
  </r>
  <r>
    <x v="2"/>
    <s v="Karnataka"/>
    <s v="Vivo V17 Pro"/>
    <s v="Medium"/>
    <n v="59.800000000000004"/>
    <n v="19794"/>
    <n v="32990"/>
    <n v="1972802.0000000002"/>
    <n v="197280.20000000004"/>
    <n v="1775521.8000000003"/>
    <n v="1065313.08"/>
    <n v="710208.7200000002"/>
    <d v="2021-03-01T00:00:00"/>
    <x v="3"/>
    <s v="Mar"/>
    <n v="2021"/>
  </r>
  <r>
    <x v="0"/>
    <s v="Kerala"/>
    <s v="Vivo V17 Pro"/>
    <s v="Medium"/>
    <n v="290.7"/>
    <n v="19794"/>
    <n v="32990"/>
    <n v="9590193"/>
    <n v="959019.3"/>
    <n v="8631173.6999999993"/>
    <n v="6732315.4859999996"/>
    <n v="1898858.2139999997"/>
    <d v="2021-06-01T00:00:00"/>
    <x v="1"/>
    <s v="Jun"/>
    <n v="2021"/>
  </r>
  <r>
    <x v="0"/>
    <s v="Odisha"/>
    <s v="Vivo V17 Pro"/>
    <s v="Medium"/>
    <n v="233.8"/>
    <n v="19794"/>
    <n v="32990"/>
    <n v="7713062"/>
    <n v="771306.20000000007"/>
    <n v="6941755.7999999998"/>
    <n v="5414569.5240000002"/>
    <n v="1527186.2759999996"/>
    <d v="2021-06-01T00:00:00"/>
    <x v="1"/>
    <s v="Jun"/>
    <n v="2021"/>
  </r>
  <r>
    <x v="4"/>
    <s v="Punjab"/>
    <s v="Vivo V17 Pro"/>
    <s v="Medium"/>
    <n v="38.6"/>
    <n v="19794"/>
    <n v="32990"/>
    <n v="1273414"/>
    <n v="127341.40000000001"/>
    <n v="1146072.6000000001"/>
    <n v="825172.272"/>
    <n v="320900.3280000001"/>
    <d v="2020-11-01T00:00:00"/>
    <x v="9"/>
    <s v="Nov"/>
    <n v="2020"/>
  </r>
  <r>
    <x v="4"/>
    <s v="Tamil Nadu"/>
    <s v="Vivo V17 Pro"/>
    <s v="Medium"/>
    <n v="63.5"/>
    <n v="19794"/>
    <n v="32990"/>
    <n v="2094865"/>
    <n v="209486.5"/>
    <n v="1885378.5"/>
    <n v="1357472.52"/>
    <n v="527905.98"/>
    <d v="2021-12-01T00:00:00"/>
    <x v="2"/>
    <s v="Dec"/>
    <n v="2021"/>
  </r>
  <r>
    <x v="0"/>
    <s v="Telangana"/>
    <s v="Xiaomi Redmi K20 Pro 6GB"/>
    <s v="Medium"/>
    <n v="57.45"/>
    <n v="13938"/>
    <n v="23230"/>
    <n v="1334563.5"/>
    <n v="133456.35"/>
    <n v="1201107.1499999999"/>
    <n v="936863.57699999993"/>
    <n v="264243.57299999997"/>
    <d v="2021-04-01T00:00:00"/>
    <x v="10"/>
    <s v="Apr"/>
    <n v="2021"/>
  </r>
  <r>
    <x v="0"/>
    <s v="Uttar Pradesh"/>
    <s v="Xiaomi Redmi K20 Pro 6GB"/>
    <s v="Medium"/>
    <n v="233.8"/>
    <n v="13938"/>
    <n v="23230"/>
    <n v="5431174"/>
    <n v="543117.4"/>
    <n v="4888056.5999999996"/>
    <n v="3812684.148"/>
    <n v="1075372.4519999996"/>
    <d v="2021-06-01T00:00:00"/>
    <x v="1"/>
    <s v="Jun"/>
    <n v="2021"/>
  </r>
  <r>
    <x v="0"/>
    <s v="West Bengal"/>
    <s v="Xiaomi Redmi K20 Pro 6GB"/>
    <s v="Medium"/>
    <n v="38.1"/>
    <n v="13938"/>
    <n v="23230"/>
    <n v="885063"/>
    <n v="88506.3"/>
    <n v="796556.7"/>
    <n v="621314.22600000002"/>
    <n v="175242.47399999993"/>
    <d v="2021-08-01T00:00:00"/>
    <x v="5"/>
    <s v="Aug"/>
    <n v="2021"/>
  </r>
  <r>
    <x v="0"/>
    <s v="Maharashtra "/>
    <s v="Xiaomi Redmi K20 Pro 6GB"/>
    <s v="Medium"/>
    <n v="42.2"/>
    <n v="13938"/>
    <n v="23230"/>
    <n v="980306.00000000012"/>
    <n v="98030.60000000002"/>
    <n v="882275.40000000014"/>
    <n v="688174.81200000015"/>
    <n v="194100.58799999999"/>
    <d v="2021-08-01T00:00:00"/>
    <x v="5"/>
    <s v="Aug"/>
    <n v="2021"/>
  </r>
  <r>
    <x v="4"/>
    <s v="Rajasthan"/>
    <s v="Xiaomi Redmi K20 Pro 6GB"/>
    <s v="Medium"/>
    <n v="213.4"/>
    <n v="13938"/>
    <n v="23230"/>
    <n v="4957282"/>
    <n v="495728.2"/>
    <n v="4461553.8"/>
    <n v="3212318.7359999996"/>
    <n v="1249235.0640000002"/>
    <d v="2021-09-01T00:00:00"/>
    <x v="6"/>
    <s v="Sep"/>
    <n v="2021"/>
  </r>
  <r>
    <x v="4"/>
    <s v="Uttar Pradesh"/>
    <s v="Xiaomi Redmi K20 Pro 6GB"/>
    <s v="Medium"/>
    <n v="80.800000000000011"/>
    <n v="13938"/>
    <n v="23230"/>
    <n v="1876984.0000000002"/>
    <n v="187698.40000000002"/>
    <n v="1689285.6"/>
    <n v="1216285.632"/>
    <n v="472999.96800000011"/>
    <d v="2020-12-01T00:00:00"/>
    <x v="2"/>
    <s v="Dec"/>
    <n v="2020"/>
  </r>
  <r>
    <x v="0"/>
    <s v="Gujarat"/>
    <s v="Samsung Galaxy F62"/>
    <s v="Medium"/>
    <n v="70.8"/>
    <n v="11999.4"/>
    <n v="19999"/>
    <n v="1415929.2"/>
    <n v="141592.92000000001"/>
    <n v="1274336.28"/>
    <n v="993982.29840000009"/>
    <n v="280353.98159999994"/>
    <d v="2021-06-01T00:00:00"/>
    <x v="1"/>
    <s v="Jun"/>
    <n v="2021"/>
  </r>
  <r>
    <x v="0"/>
    <s v="Madhya Pradesh"/>
    <s v="Samsung Galaxy F62"/>
    <s v="Medium"/>
    <n v="290.7"/>
    <n v="11999.4"/>
    <n v="19999"/>
    <n v="5813709.2999999998"/>
    <n v="581370.93000000005"/>
    <n v="5232338.37"/>
    <n v="4081223.9286000002"/>
    <n v="1151114.4413999999"/>
    <d v="2021-06-01T00:00:00"/>
    <x v="1"/>
    <s v="Jun"/>
    <n v="2021"/>
  </r>
  <r>
    <x v="0"/>
    <s v="Andhra Pradesh"/>
    <s v="Samsung Galaxy F62"/>
    <s v="Medium"/>
    <n v="136.6"/>
    <n v="11999.4"/>
    <n v="19999"/>
    <n v="2731863.4"/>
    <n v="273186.34000000003"/>
    <n v="2458677.06"/>
    <n v="1917768.1068000002"/>
    <n v="540908.95319999987"/>
    <d v="2021-06-01T00:00:00"/>
    <x v="1"/>
    <s v="Jun"/>
    <n v="2021"/>
  </r>
  <r>
    <x v="4"/>
    <s v="Gujarat"/>
    <s v="Samsung Galaxy F62"/>
    <s v="Medium"/>
    <n v="246"/>
    <n v="11999.4"/>
    <n v="19999"/>
    <n v="4919754"/>
    <n v="491975.4"/>
    <n v="4427778.5999999996"/>
    <n v="3188000.5919999997"/>
    <n v="1239778.0079999999"/>
    <d v="2021-06-01T00:00:00"/>
    <x v="1"/>
    <s v="Jun"/>
    <n v="2021"/>
  </r>
  <r>
    <x v="0"/>
    <s v="Maharashtra "/>
    <s v="Samsung Galaxy F62"/>
    <s v="Medium"/>
    <n v="152"/>
    <n v="11999.4"/>
    <n v="19999"/>
    <n v="3039848"/>
    <n v="303984.8"/>
    <n v="2735863.2"/>
    <n v="2133973.2960000001"/>
    <n v="601889.9040000001"/>
    <d v="2021-11-01T00:00:00"/>
    <x v="9"/>
    <s v="Nov"/>
    <n v="2021"/>
  </r>
  <r>
    <x v="1"/>
    <s v="Haryana"/>
    <s v="Samsung Galaxy F62"/>
    <s v="Medium"/>
    <n v="71.100000000000009"/>
    <n v="11999.4"/>
    <n v="19999"/>
    <n v="1421928.9000000001"/>
    <n v="142192.89000000001"/>
    <n v="1279736.0100000002"/>
    <n v="831828.40650000016"/>
    <n v="447907.60350000008"/>
    <d v="2021-12-01T00:00:00"/>
    <x v="2"/>
    <s v="Dec"/>
    <n v="2021"/>
  </r>
  <r>
    <x v="2"/>
    <s v="Rajasthan"/>
    <s v="Samsung Galaxy F62"/>
    <s v="Medium"/>
    <n v="137.5"/>
    <n v="11999.4"/>
    <n v="19999"/>
    <n v="2749862.5"/>
    <n v="274986.25"/>
    <n v="2474876.25"/>
    <n v="1484925.75"/>
    <n v="989950.5"/>
    <d v="2020-12-01T00:00:00"/>
    <x v="2"/>
    <s v="Dec"/>
    <n v="2020"/>
  </r>
  <r>
    <x v="4"/>
    <s v="Karnataka"/>
    <s v="Samsung Galaxy F62"/>
    <s v="Medium"/>
    <n v="63.5"/>
    <n v="11999.4"/>
    <n v="19999"/>
    <n v="1269936.5"/>
    <n v="126993.65000000001"/>
    <n v="1142942.8500000001"/>
    <n v="822918.85200000007"/>
    <n v="320023.99800000002"/>
    <d v="2021-12-01T00:00:00"/>
    <x v="2"/>
    <s v="Dec"/>
    <n v="2021"/>
  </r>
  <r>
    <x v="0"/>
    <s v="Kerala"/>
    <s v="Xiaomi Redmi K20 Pro 6GB"/>
    <s v="Medium"/>
    <n v="43.650000000000006"/>
    <n v="13938"/>
    <n v="23230"/>
    <n v="1013989.5000000001"/>
    <n v="101398.95000000001"/>
    <n v="912590.55"/>
    <n v="711820.62900000007"/>
    <n v="200769.92099999997"/>
    <d v="2021-07-01T00:00:00"/>
    <x v="4"/>
    <s v="Jul"/>
    <n v="2021"/>
  </r>
  <r>
    <x v="4"/>
    <s v="Odisha"/>
    <s v="Xiaomi Redmi 9i 128GB"/>
    <s v="Medium"/>
    <n v="109.4"/>
    <n v="5579.4"/>
    <n v="9299"/>
    <n v="1017310.6000000001"/>
    <n v="101731.06000000001"/>
    <n v="915579.54"/>
    <n v="659217.26879999996"/>
    <n v="256362.27120000008"/>
    <d v="2021-06-01T00:00:00"/>
    <x v="1"/>
    <s v="Jun"/>
    <n v="2021"/>
  </r>
  <r>
    <x v="2"/>
    <s v="Punjab"/>
    <s v="Xiaomi Redmi 9i 128GB"/>
    <s v="Medium"/>
    <n v="36.700000000000003"/>
    <n v="5579.4"/>
    <n v="9299"/>
    <n v="341273.30000000005"/>
    <n v="34127.330000000009"/>
    <n v="307145.97000000003"/>
    <n v="184287.58200000002"/>
    <n v="122858.38800000001"/>
    <d v="2020-10-01T00:00:00"/>
    <x v="7"/>
    <s v="Oct"/>
    <n v="2020"/>
  </r>
  <r>
    <x v="4"/>
    <s v="Tamil Nadu"/>
    <s v="Realme 8"/>
    <s v="Medium"/>
    <n v="380.25"/>
    <n v="8999.4"/>
    <n v="14999"/>
    <n v="5703369.75"/>
    <n v="570336.97499999998"/>
    <n v="5133032.7750000004"/>
    <n v="3695783.5980000002"/>
    <n v="1437249.1770000001"/>
    <d v="2021-04-01T00:00:00"/>
    <x v="10"/>
    <s v="Apr"/>
    <n v="2021"/>
  </r>
  <r>
    <x v="0"/>
    <s v="Telangana"/>
    <s v="Realme 8"/>
    <s v="Medium"/>
    <n v="166.60000000000002"/>
    <n v="8999.4"/>
    <n v="14999"/>
    <n v="2498833.4000000004"/>
    <n v="249883.34000000005"/>
    <n v="2248950.0600000005"/>
    <n v="1754181.0468000004"/>
    <n v="494769.01320000016"/>
    <d v="2021-05-01T00:00:00"/>
    <x v="11"/>
    <s v="May"/>
    <n v="2021"/>
  </r>
  <r>
    <x v="4"/>
    <s v="Uttar Pradesh"/>
    <s v="Realme 8"/>
    <s v="Medium"/>
    <n v="32.200000000000003"/>
    <n v="8999.4"/>
    <n v="14999"/>
    <n v="482967.80000000005"/>
    <n v="48296.780000000006"/>
    <n v="434671.02"/>
    <n v="312963.13439999998"/>
    <n v="121707.88560000004"/>
    <d v="2020-09-01T00:00:00"/>
    <x v="6"/>
    <s v="Sep"/>
    <n v="2020"/>
  </r>
  <r>
    <x v="2"/>
    <s v="West Bengal"/>
    <s v="Realme 8"/>
    <s v="Medium"/>
    <n v="232.10000000000002"/>
    <n v="8999.4"/>
    <n v="14999"/>
    <n v="3481267.9000000004"/>
    <n v="348126.79000000004"/>
    <n v="3133141.1100000003"/>
    <n v="1879884.6660000002"/>
    <n v="1253256.4440000001"/>
    <d v="2021-11-01T00:00:00"/>
    <x v="9"/>
    <s v="Nov"/>
    <n v="2021"/>
  </r>
  <r>
    <x v="3"/>
    <s v="Maharashtra "/>
    <s v="Realme 8"/>
    <s v="Medium"/>
    <n v="185.70000000000002"/>
    <n v="8999.4"/>
    <n v="14999"/>
    <n v="2785314.3000000003"/>
    <n v="278531.43000000005"/>
    <n v="2506782.87"/>
    <n v="1955290.6386000002"/>
    <n v="551492.23139999993"/>
    <d v="2020-11-01T00:00:00"/>
    <x v="9"/>
    <s v="Nov"/>
    <n v="2020"/>
  </r>
  <r>
    <x v="0"/>
    <s v="Rajasthan"/>
    <s v="Realme 8"/>
    <s v="Medium"/>
    <n v="161.10000000000002"/>
    <n v="8999.4"/>
    <n v="14999"/>
    <n v="2416338.9000000004"/>
    <n v="241633.89000000004"/>
    <n v="2174705.0100000002"/>
    <n v="1696269.9078000002"/>
    <n v="478435.10220000008"/>
    <d v="2020-12-01T00:00:00"/>
    <x v="2"/>
    <s v="Dec"/>
    <n v="2020"/>
  </r>
  <r>
    <x v="3"/>
    <s v="Uttar Pradesh"/>
    <s v="Realme 8"/>
    <s v="Medium"/>
    <n v="279.7"/>
    <n v="8999.4"/>
    <n v="14999"/>
    <n v="4195220.3"/>
    <n v="419522.03"/>
    <n v="3775698.2699999996"/>
    <n v="2945044.6505999998"/>
    <n v="830653.61939999973"/>
    <d v="2021-12-01T00:00:00"/>
    <x v="2"/>
    <s v="Dec"/>
    <n v="2021"/>
  </r>
  <r>
    <x v="4"/>
    <s v="Gujarat"/>
    <s v="Realme 8"/>
    <s v="Medium"/>
    <n v="33.4"/>
    <n v="8999.4"/>
    <n v="14999"/>
    <n v="500966.6"/>
    <n v="50096.66"/>
    <n v="450869.93999999994"/>
    <n v="324626.35679999995"/>
    <n v="126243.58319999999"/>
    <d v="2020-12-01T00:00:00"/>
    <x v="2"/>
    <s v="Dec"/>
    <n v="2020"/>
  </r>
  <r>
    <x v="4"/>
    <s v="Madhya Pradesh"/>
    <s v="Realme 8 Pro"/>
    <s v="Medium"/>
    <n v="256.5"/>
    <n v="11999.4"/>
    <n v="19999"/>
    <n v="5129743.5"/>
    <n v="512974.35000000003"/>
    <n v="4616769.1500000004"/>
    <n v="3324073.7880000002"/>
    <n v="1292695.3620000002"/>
    <d v="2021-01-01T00:00:00"/>
    <x v="0"/>
    <s v="Jan"/>
    <n v="2021"/>
  </r>
  <r>
    <x v="0"/>
    <s v="Andhra Pradesh"/>
    <s v="Realme 8 Pro"/>
    <s v="Medium"/>
    <n v="241.70000000000002"/>
    <n v="11999.4"/>
    <n v="19999"/>
    <n v="4833758.3000000007"/>
    <n v="483375.83000000007"/>
    <n v="4350382.4700000007"/>
    <n v="3393298.3266000007"/>
    <n v="957084.14339999994"/>
    <d v="2021-01-01T00:00:00"/>
    <x v="0"/>
    <s v="Jan"/>
    <n v="2021"/>
  </r>
  <r>
    <x v="1"/>
    <s v="Gujarat"/>
    <s v="Realme 8 Pro"/>
    <s v="Medium"/>
    <n v="367.5"/>
    <n v="11999.4"/>
    <n v="19999"/>
    <n v="7349632.5"/>
    <n v="734963.25"/>
    <n v="6614669.25"/>
    <n v="4299535.0125000002"/>
    <n v="2315134.2374999998"/>
    <d v="2021-04-01T00:00:00"/>
    <x v="10"/>
    <s v="Apr"/>
    <n v="2021"/>
  </r>
  <r>
    <x v="4"/>
    <s v="Maharashtra "/>
    <s v="Realme 8 Pro"/>
    <s v="Medium"/>
    <n v="109.4"/>
    <n v="11999.4"/>
    <n v="19999"/>
    <n v="2187890.6"/>
    <n v="218789.06000000003"/>
    <n v="1969101.54"/>
    <n v="1417753.1088"/>
    <n v="551348.43119999999"/>
    <d v="2021-06-01T00:00:00"/>
    <x v="1"/>
    <s v="Jun"/>
    <n v="2021"/>
  </r>
  <r>
    <x v="1"/>
    <s v="Haryana"/>
    <s v="Realme 8 Pro"/>
    <s v="Medium"/>
    <n v="122.7"/>
    <n v="11999.4"/>
    <n v="19999"/>
    <n v="2453877.3000000003"/>
    <n v="245387.73000000004"/>
    <n v="2208489.5700000003"/>
    <n v="1435518.2205000003"/>
    <n v="772971.34950000001"/>
    <d v="2021-10-01T00:00:00"/>
    <x v="7"/>
    <s v="Oct"/>
    <n v="2021"/>
  </r>
  <r>
    <x v="2"/>
    <s v="Rajasthan"/>
    <s v="Realme 8 Pro"/>
    <s v="Medium"/>
    <n v="36.700000000000003"/>
    <n v="11999.4"/>
    <n v="19999"/>
    <n v="733963.3"/>
    <n v="73396.33"/>
    <n v="660566.97000000009"/>
    <n v="396340.18200000003"/>
    <n v="264226.78800000006"/>
    <d v="2020-10-01T00:00:00"/>
    <x v="7"/>
    <s v="Oct"/>
    <n v="2020"/>
  </r>
  <r>
    <x v="4"/>
    <s v="Karnataka"/>
    <s v="Realme 8 Pro"/>
    <s v="Medium"/>
    <n v="132.4"/>
    <n v="11999.4"/>
    <n v="19999"/>
    <n v="2647867.6"/>
    <n v="264786.76"/>
    <n v="2383080.84"/>
    <n v="1715818.2047999997"/>
    <n v="667262.63520000014"/>
    <d v="2021-11-01T00:00:00"/>
    <x v="9"/>
    <s v="Nov"/>
    <n v="2021"/>
  </r>
  <r>
    <x v="2"/>
    <s v="Kerala"/>
    <s v="Realme 8 Pro"/>
    <s v="Medium"/>
    <n v="177.5"/>
    <n v="11999.4"/>
    <n v="19999"/>
    <n v="3549822.5"/>
    <n v="354982.25"/>
    <n v="3194840.25"/>
    <n v="1916904.15"/>
    <n v="1277936.1000000001"/>
    <d v="2020-11-01T00:00:00"/>
    <x v="9"/>
    <s v="Nov"/>
    <n v="2020"/>
  </r>
  <r>
    <x v="3"/>
    <s v="Odisha"/>
    <s v="Realme 8 Pro"/>
    <s v="Medium"/>
    <n v="279.7"/>
    <n v="11999.4"/>
    <n v="19999"/>
    <n v="5593720.2999999998"/>
    <n v="559372.03"/>
    <n v="5034348.2699999996"/>
    <n v="3926791.6505999998"/>
    <n v="1107556.6193999997"/>
    <d v="2021-12-01T00:00:00"/>
    <x v="2"/>
    <s v="Dec"/>
    <n v="2021"/>
  </r>
  <r>
    <x v="1"/>
    <s v="Punjab"/>
    <s v="Vivo V17 Pro"/>
    <s v="Medium"/>
    <n v="24.5"/>
    <n v="19794"/>
    <n v="32990"/>
    <n v="808255"/>
    <n v="80825.5"/>
    <n v="727429.5"/>
    <n v="472829.17499999999"/>
    <n v="254600.32500000001"/>
    <d v="2021-05-01T00:00:00"/>
    <x v="11"/>
    <s v="May"/>
    <n v="2021"/>
  </r>
  <r>
    <x v="4"/>
    <s v="Tamil Nadu"/>
    <s v="Vivo V17 Pro"/>
    <s v="Medium"/>
    <n v="379.35"/>
    <n v="19794"/>
    <n v="32990"/>
    <n v="12514756.5"/>
    <n v="1251475.6500000001"/>
    <n v="11263280.85"/>
    <n v="8109562.2119999994"/>
    <n v="3153718.6380000003"/>
    <d v="2021-07-01T00:00:00"/>
    <x v="4"/>
    <s v="Jul"/>
    <n v="2021"/>
  </r>
  <r>
    <x v="0"/>
    <s v="Telangana"/>
    <s v="Vivo V17 Pro"/>
    <s v="Medium"/>
    <n v="130.70000000000002"/>
    <n v="19794"/>
    <n v="32990"/>
    <n v="4311793.0000000009"/>
    <n v="431179.3000000001"/>
    <n v="3880613.7000000007"/>
    <n v="3026878.6860000007"/>
    <n v="853735.01399999997"/>
    <d v="2021-07-01T00:00:00"/>
    <x v="4"/>
    <s v="Jul"/>
    <n v="2021"/>
  </r>
  <r>
    <x v="3"/>
    <s v="Uttar Pradesh"/>
    <s v="Vivo V17 Pro"/>
    <s v="Medium"/>
    <n v="56.7"/>
    <n v="19794"/>
    <n v="32990"/>
    <n v="1870533"/>
    <n v="187053.30000000002"/>
    <n v="1683479.7"/>
    <n v="1313114.166"/>
    <n v="370365.53399999999"/>
    <d v="2021-09-01T00:00:00"/>
    <x v="6"/>
    <s v="Sep"/>
    <n v="2021"/>
  </r>
  <r>
    <x v="3"/>
    <s v="West Bengal"/>
    <s v="Vivo V17 Pro"/>
    <s v="Medium"/>
    <n v="211"/>
    <n v="19794"/>
    <n v="32990"/>
    <n v="6960890"/>
    <n v="696089"/>
    <n v="6264801"/>
    <n v="4886544.78"/>
    <n v="1378256.2199999997"/>
    <d v="2021-09-01T00:00:00"/>
    <x v="6"/>
    <s v="Sep"/>
    <n v="2021"/>
  </r>
  <r>
    <x v="0"/>
    <s v="Maharashtra "/>
    <s v="Vivo V17 Pro"/>
    <s v="Medium"/>
    <n v="126.9"/>
    <n v="19794"/>
    <n v="32990"/>
    <n v="4186431"/>
    <n v="418643.10000000003"/>
    <n v="3767787.9"/>
    <n v="2938874.5619999999"/>
    <n v="828913.33799999999"/>
    <d v="2021-10-01T00:00:00"/>
    <x v="7"/>
    <s v="Oct"/>
    <n v="2021"/>
  </r>
  <r>
    <x v="2"/>
    <s v="Rajasthan"/>
    <s v="Xiaomi Redmi K20 Pro 6GB"/>
    <s v="Medium"/>
    <n v="195.60000000000002"/>
    <n v="13938"/>
    <n v="23230"/>
    <n v="4543788.0000000009"/>
    <n v="454378.8000000001"/>
    <n v="4089409.2000000007"/>
    <n v="2453645.5200000005"/>
    <n v="1635763.6800000002"/>
    <d v="2021-01-01T00:00:00"/>
    <x v="0"/>
    <s v="Jan"/>
    <n v="2021"/>
  </r>
  <r>
    <x v="4"/>
    <s v="Uttar Pradesh"/>
    <s v="Xiaomi Redmi K20 Pro 6GB"/>
    <s v="Medium"/>
    <n v="265.90000000000003"/>
    <n v="13938"/>
    <n v="23230"/>
    <n v="6176857.0000000009"/>
    <n v="617685.70000000007"/>
    <n v="5559171.3000000007"/>
    <n v="4002603.3360000006"/>
    <n v="1556567.9640000002"/>
    <d v="2021-02-01T00:00:00"/>
    <x v="8"/>
    <s v="Feb"/>
    <n v="2021"/>
  </r>
  <r>
    <x v="0"/>
    <s v="Gujarat"/>
    <s v="Xiaomi Redmi K20 Pro 6GB"/>
    <s v="Medium"/>
    <n v="135.15"/>
    <n v="13938"/>
    <n v="23230"/>
    <n v="3139534.5"/>
    <n v="313953.45"/>
    <n v="2825581.05"/>
    <n v="2203953.219"/>
    <n v="621627.83099999977"/>
    <d v="2021-04-01T00:00:00"/>
    <x v="10"/>
    <s v="Apr"/>
    <n v="2021"/>
  </r>
  <r>
    <x v="2"/>
    <s v="Madhya Pradesh"/>
    <s v="Xiaomi Redmi K20 Pro 6GB"/>
    <s v="Medium"/>
    <n v="88"/>
    <n v="13938"/>
    <n v="23230"/>
    <n v="2044240"/>
    <n v="204424"/>
    <n v="1839816"/>
    <n v="1103889.5999999999"/>
    <n v="735926.40000000014"/>
    <d v="2021-05-01T00:00:00"/>
    <x v="11"/>
    <s v="May"/>
    <n v="2021"/>
  </r>
  <r>
    <x v="4"/>
    <s v="Andhra Pradesh"/>
    <s v="Xiaomi Redmi K20 Pro 6GB"/>
    <s v="Medium"/>
    <n v="186.70000000000002"/>
    <n v="13938"/>
    <n v="23230"/>
    <n v="4337041"/>
    <n v="433704.10000000003"/>
    <n v="3903336.9"/>
    <n v="2810402.568"/>
    <n v="1092934.3319999999"/>
    <d v="2021-09-01T00:00:00"/>
    <x v="6"/>
    <s v="Sep"/>
    <n v="2021"/>
  </r>
  <r>
    <x v="2"/>
    <s v="Gujarat"/>
    <s v="Xiaomi Redmi K20 Pro 6GB"/>
    <s v="Medium"/>
    <n v="223.4"/>
    <n v="13938"/>
    <n v="23230"/>
    <n v="5189582"/>
    <n v="518958.2"/>
    <n v="4670623.8"/>
    <n v="2802374.28"/>
    <n v="1868249.52"/>
    <d v="2020-09-01T00:00:00"/>
    <x v="6"/>
    <s v="Sep"/>
    <n v="2020"/>
  </r>
  <r>
    <x v="1"/>
    <s v="Maharashtra "/>
    <s v="Xiaomi Redmi K20 Pro 6GB"/>
    <s v="Medium"/>
    <n v="122.7"/>
    <n v="13938"/>
    <n v="23230"/>
    <n v="2850321"/>
    <n v="285032.10000000003"/>
    <n v="2565288.9"/>
    <n v="1667437.7849999999"/>
    <n v="897851.11499999999"/>
    <d v="2021-10-01T00:00:00"/>
    <x v="7"/>
    <s v="Oct"/>
    <n v="2021"/>
  </r>
  <r>
    <x v="3"/>
    <s v="Haryana"/>
    <s v="Xiaomi Redmi K20 Pro 6GB"/>
    <s v="Medium"/>
    <n v="87.7"/>
    <n v="13938"/>
    <n v="23230"/>
    <n v="2037271"/>
    <n v="203727.1"/>
    <n v="1833543.9"/>
    <n v="1430164.2420000001"/>
    <n v="403379.65799999982"/>
    <d v="2021-11-01T00:00:00"/>
    <x v="9"/>
    <s v="Nov"/>
    <n v="2021"/>
  </r>
  <r>
    <x v="0"/>
    <s v="Rajasthan"/>
    <s v="Samsung Galaxy F62"/>
    <s v="Medium"/>
    <n v="207.10000000000002"/>
    <n v="11999.4"/>
    <n v="19999"/>
    <n v="4141792.9000000004"/>
    <n v="414179.29000000004"/>
    <n v="3727613.6100000003"/>
    <n v="2907538.6158000003"/>
    <n v="820074.99420000007"/>
    <d v="2021-09-01T00:00:00"/>
    <x v="6"/>
    <s v="Sep"/>
    <n v="2021"/>
  </r>
  <r>
    <x v="0"/>
    <s v="Karnataka"/>
    <s v="Samsung Galaxy F62"/>
    <s v="Medium"/>
    <n v="126.9"/>
    <n v="11999.4"/>
    <n v="19999"/>
    <n v="2537873.1"/>
    <n v="253787.31000000003"/>
    <n v="2284085.79"/>
    <n v="1781586.9162000001"/>
    <n v="502498.87379999994"/>
    <d v="2021-10-01T00:00:00"/>
    <x v="7"/>
    <s v="Oct"/>
    <n v="2021"/>
  </r>
  <r>
    <x v="1"/>
    <s v="Kerala"/>
    <s v="Samsung Galaxy F62"/>
    <s v="Medium"/>
    <n v="97"/>
    <n v="11999.4"/>
    <n v="19999"/>
    <n v="1939903"/>
    <n v="193990.30000000002"/>
    <n v="1745912.7"/>
    <n v="1134843.2550000001"/>
    <n v="611069.44499999983"/>
    <d v="2020-11-01T00:00:00"/>
    <x v="9"/>
    <s v="Nov"/>
    <n v="2020"/>
  </r>
  <r>
    <x v="0"/>
    <s v="Odisha"/>
    <s v="Samsung Galaxy F62"/>
    <s v="Medium"/>
    <n v="169.4"/>
    <n v="11999.4"/>
    <n v="19999"/>
    <n v="3387830.6"/>
    <n v="338783.06000000006"/>
    <n v="3049047.54"/>
    <n v="2378257.0811999999"/>
    <n v="670790.45880000014"/>
    <d v="2021-11-01T00:00:00"/>
    <x v="9"/>
    <s v="Nov"/>
    <n v="2021"/>
  </r>
  <r>
    <x v="0"/>
    <s v="Punjab"/>
    <s v="Xiaomi Redmi 9i 128GB"/>
    <s v="Medium"/>
    <n v="66.3"/>
    <n v="5579.4"/>
    <n v="9299"/>
    <n v="616523.69999999995"/>
    <n v="61652.369999999995"/>
    <n v="554871.32999999996"/>
    <n v="432799.63740000001"/>
    <n v="122071.69259999995"/>
    <d v="2021-05-01T00:00:00"/>
    <x v="11"/>
    <s v="May"/>
    <n v="2021"/>
  </r>
  <r>
    <x v="0"/>
    <s v="Tamil Nadu"/>
    <s v="Xiaomi Redmi 9i 128GB"/>
    <s v="Medium"/>
    <n v="81.900000000000006"/>
    <n v="5579.4"/>
    <n v="9299"/>
    <n v="761588.10000000009"/>
    <n v="76158.810000000012"/>
    <n v="685429.29"/>
    <n v="534634.84620000003"/>
    <n v="150794.44380000001"/>
    <d v="2021-07-01T00:00:00"/>
    <x v="4"/>
    <s v="Jul"/>
    <n v="2021"/>
  </r>
  <r>
    <x v="2"/>
    <s v="Telangana"/>
    <s v="Xiaomi Redmi 9i 128GB"/>
    <s v="Medium"/>
    <n v="158"/>
    <n v="5579.4"/>
    <n v="9299"/>
    <n v="1469242"/>
    <n v="146924.20000000001"/>
    <n v="1322317.8"/>
    <n v="793390.68"/>
    <n v="528927.12"/>
    <d v="2021-09-01T00:00:00"/>
    <x v="6"/>
    <s v="Sep"/>
    <n v="2021"/>
  </r>
  <r>
    <x v="0"/>
    <s v="Uttarakhand"/>
    <s v="Xiaomi Redmi 9i 128GB"/>
    <s v="Medium"/>
    <n v="52.1"/>
    <n v="5579.4"/>
    <n v="9299"/>
    <n v="484477.9"/>
    <n v="48447.790000000008"/>
    <n v="436030.11"/>
    <n v="340103.48580000002"/>
    <n v="95926.624199999962"/>
    <d v="2021-12-01T00:00:00"/>
    <x v="2"/>
    <s v="Dec"/>
    <n v="2021"/>
  </r>
  <r>
    <x v="0"/>
    <s v="West Bengal"/>
    <s v="Realme 8 Pro"/>
    <s v="Medium"/>
    <n v="97.300000000000011"/>
    <n v="11999.4"/>
    <n v="19999"/>
    <n v="1945902.7000000002"/>
    <n v="194590.27000000002"/>
    <n v="1751312.4300000002"/>
    <n v="1366023.6954000001"/>
    <n v="385288.73460000008"/>
    <d v="2021-03-01T00:00:00"/>
    <x v="3"/>
    <s v="Mar"/>
    <n v="2021"/>
  </r>
  <r>
    <x v="0"/>
    <s v="Maharashtra "/>
    <s v="Realme 8 Pro"/>
    <s v="Medium"/>
    <n v="103.80000000000001"/>
    <n v="11999.4"/>
    <n v="19999"/>
    <n v="2075896.2000000002"/>
    <n v="207589.62000000002"/>
    <n v="1868306.58"/>
    <n v="1457279.1324"/>
    <n v="411027.44760000007"/>
    <d v="2021-06-01T00:00:00"/>
    <x v="1"/>
    <s v="Jun"/>
    <n v="2021"/>
  </r>
  <r>
    <x v="0"/>
    <s v="Rajasthan"/>
    <s v="Realme 8 Pro"/>
    <s v="Medium"/>
    <n v="36"/>
    <n v="11999.4"/>
    <n v="19999"/>
    <n v="719964"/>
    <n v="71996.400000000009"/>
    <n v="647967.6"/>
    <n v="505414.728"/>
    <n v="142552.87199999997"/>
    <d v="2021-10-01T00:00:00"/>
    <x v="7"/>
    <s v="Oct"/>
    <n v="2021"/>
  </r>
  <r>
    <x v="2"/>
    <s v="Uttar Pradesh"/>
    <s v="Vivo V17 Pro"/>
    <s v="Medium"/>
    <n v="196.70000000000002"/>
    <n v="19794"/>
    <n v="32990"/>
    <n v="6489133.0000000009"/>
    <n v="648913.30000000016"/>
    <n v="5840219.7000000011"/>
    <n v="3504131.8200000008"/>
    <n v="2336087.8800000004"/>
    <d v="2021-03-01T00:00:00"/>
    <x v="3"/>
    <s v="Mar"/>
    <n v="2021"/>
  </r>
  <r>
    <x v="1"/>
    <s v="Gujarat"/>
    <s v="Vivo V17 Pro"/>
    <s v="Medium"/>
    <n v="262.8"/>
    <n v="19794"/>
    <n v="32990"/>
    <n v="8669772"/>
    <n v="866977.20000000007"/>
    <n v="7802794.7999999998"/>
    <n v="5071816.62"/>
    <n v="2730978.1799999997"/>
    <d v="2021-04-01T00:00:00"/>
    <x v="10"/>
    <s v="Apr"/>
    <n v="2021"/>
  </r>
  <r>
    <x v="0"/>
    <s v="Madhya Pradesh"/>
    <s v="Xiaomi Redmi K20 Pro 6GB"/>
    <s v="Medium"/>
    <n v="36"/>
    <n v="13938"/>
    <n v="23230"/>
    <n v="836280"/>
    <n v="83628"/>
    <n v="752652"/>
    <n v="587068.56000000006"/>
    <n v="165583.43999999994"/>
    <d v="2021-10-01T00:00:00"/>
    <x v="7"/>
    <s v="Oct"/>
    <n v="2021"/>
  </r>
  <r>
    <x v="0"/>
    <s v="Andhra Pradesh"/>
    <s v="Xiaomi Redmi K20 Pro 6GB"/>
    <s v="Medium"/>
    <n v="268.2"/>
    <n v="13938"/>
    <n v="23230"/>
    <n v="6230286"/>
    <n v="623028.6"/>
    <n v="5607257.4000000004"/>
    <n v="4373660.7720000008"/>
    <n v="1233596.6279999996"/>
    <d v="2020-11-01T00:00:00"/>
    <x v="9"/>
    <s v="Nov"/>
    <n v="2020"/>
  </r>
  <r>
    <x v="0"/>
    <s v="Gujarat"/>
    <s v="Xiaomi Redmi K20 Pro 6GB"/>
    <s v="Medium"/>
    <n v="52.1"/>
    <n v="13938"/>
    <n v="23230"/>
    <n v="1210283"/>
    <n v="121028.3"/>
    <n v="1089254.7"/>
    <n v="849618.66599999997"/>
    <n v="239636.03399999999"/>
    <d v="2021-12-01T00:00:00"/>
    <x v="2"/>
    <s v="Dec"/>
    <n v="2021"/>
  </r>
  <r>
    <x v="0"/>
    <s v="Maharashtra "/>
    <s v="Samsung Galaxy F62"/>
    <s v="Medium"/>
    <n v="103.80000000000001"/>
    <n v="11999.4"/>
    <n v="19999"/>
    <n v="2075896.2000000002"/>
    <n v="207589.62000000002"/>
    <n v="1868306.58"/>
    <n v="1457279.1324"/>
    <n v="411027.44760000007"/>
    <d v="2021-06-01T00:00:00"/>
    <x v="1"/>
    <s v="Jun"/>
    <n v="2021"/>
  </r>
  <r>
    <x v="1"/>
    <s v="Haryana"/>
    <s v="Samsung Galaxy F62"/>
    <s v="Medium"/>
    <n v="163.05000000000001"/>
    <n v="11999.4"/>
    <n v="19999"/>
    <n v="3260836.95"/>
    <n v="326083.69500000007"/>
    <n v="2934753.2549999999"/>
    <n v="1907589.6157499999"/>
    <n v="1027163.63925"/>
    <d v="2021-07-01T00:00:00"/>
    <x v="4"/>
    <s v="Jul"/>
    <n v="2021"/>
  </r>
  <r>
    <x v="2"/>
    <s v="Rajasthan"/>
    <s v="Samsung Galaxy F62"/>
    <s v="Medium"/>
    <n v="30.6"/>
    <n v="11999.4"/>
    <n v="19999"/>
    <n v="611969.4"/>
    <n v="61196.94"/>
    <n v="550772.46"/>
    <n v="330463.47599999997"/>
    <n v="220308.984"/>
    <d v="2020-12-01T00:00:00"/>
    <x v="2"/>
    <s v="Dec"/>
    <n v="2020"/>
  </r>
  <r>
    <x v="2"/>
    <s v="Karnataka"/>
    <s v="Xiaomi Redmi 9i 128GB"/>
    <s v="High"/>
    <n v="38.6"/>
    <n v="5579.4"/>
    <n v="9299"/>
    <n v="358941.4"/>
    <n v="53841.21"/>
    <n v="305100.19"/>
    <n v="183060.114"/>
    <n v="122040.076"/>
    <d v="2020-10-01T00:00:00"/>
    <x v="7"/>
    <s v="Oct"/>
    <n v="2020"/>
  </r>
  <r>
    <x v="0"/>
    <s v="Kerala"/>
    <s v="Realme 8"/>
    <s v="High"/>
    <n v="232.8"/>
    <n v="8999.4"/>
    <n v="14999"/>
    <n v="3491767.2"/>
    <n v="523765.08"/>
    <n v="2968002.12"/>
    <n v="2315041.6536000003"/>
    <n v="652960.4663999998"/>
    <d v="2021-09-01T00:00:00"/>
    <x v="6"/>
    <s v="Sep"/>
    <n v="2021"/>
  </r>
  <r>
    <x v="2"/>
    <s v="Odisha"/>
    <s v="Realme 8 Pro"/>
    <s v="High"/>
    <n v="38.6"/>
    <n v="11999.4"/>
    <n v="19999"/>
    <n v="771961.4"/>
    <n v="115794.21"/>
    <n v="656167.19000000006"/>
    <n v="393700.31400000001"/>
    <n v="262466.87600000005"/>
    <d v="2020-10-01T00:00:00"/>
    <x v="7"/>
    <s v="Oct"/>
    <n v="2020"/>
  </r>
  <r>
    <x v="3"/>
    <s v="Punjab"/>
    <s v="Xiaomi Redmi 9i 128GB"/>
    <s v="High"/>
    <n v="344.55"/>
    <n v="5579.4"/>
    <n v="9299"/>
    <n v="3203970.45"/>
    <n v="480595.5675"/>
    <n v="2723374.8825000003"/>
    <n v="2124232.4083500002"/>
    <n v="599142.47415000014"/>
    <d v="2021-04-01T00:00:00"/>
    <x v="10"/>
    <s v="Apr"/>
    <n v="2021"/>
  </r>
  <r>
    <x v="3"/>
    <s v="Tamil Nadu"/>
    <s v="Xiaomi Redmi 9i 128GB"/>
    <s v="High"/>
    <n v="148.20000000000002"/>
    <n v="5579.4"/>
    <n v="9299"/>
    <n v="1378111.8"/>
    <n v="206716.77"/>
    <n v="1171395.03"/>
    <n v="913688.12340000004"/>
    <n v="257706.90659999999"/>
    <d v="2020-12-01T00:00:00"/>
    <x v="2"/>
    <s v="Dec"/>
    <n v="2020"/>
  </r>
  <r>
    <x v="0"/>
    <s v="Telangana"/>
    <s v="Realme 8"/>
    <s v="High"/>
    <n v="231.3"/>
    <n v="8999.4"/>
    <n v="14999"/>
    <n v="3469268.7"/>
    <n v="520390.30499999999"/>
    <n v="2948878.395"/>
    <n v="2300125.1480999999"/>
    <n v="648753.24690000014"/>
    <d v="2021-05-01T00:00:00"/>
    <x v="11"/>
    <s v="May"/>
    <n v="2021"/>
  </r>
  <r>
    <x v="3"/>
    <s v="Uttarakhand"/>
    <s v="Realme 8"/>
    <s v="High"/>
    <n v="180.4"/>
    <n v="8999.4"/>
    <n v="14999"/>
    <n v="2705819.6"/>
    <n v="405872.94"/>
    <n v="2299946.66"/>
    <n v="1793958.3948000001"/>
    <n v="505988.26520000002"/>
    <d v="2020-11-01T00:00:00"/>
    <x v="9"/>
    <s v="Nov"/>
    <n v="2020"/>
  </r>
  <r>
    <x v="1"/>
    <s v="West Bengal"/>
    <s v="Realme 8"/>
    <s v="High"/>
    <n v="207.20000000000002"/>
    <n v="8999.4"/>
    <n v="14999"/>
    <n v="3107792.8000000003"/>
    <n v="466168.92000000004"/>
    <n v="2641623.8800000004"/>
    <n v="1717055.5220000003"/>
    <n v="924568.35800000001"/>
    <d v="2021-12-01T00:00:00"/>
    <x v="2"/>
    <s v="Dec"/>
    <n v="2021"/>
  </r>
  <r>
    <x v="0"/>
    <s v="Maharashtra "/>
    <s v="Realme 8 Pro"/>
    <s v="High"/>
    <n v="195.4"/>
    <n v="11999.4"/>
    <n v="19999"/>
    <n v="3907804.6"/>
    <n v="586170.68999999994"/>
    <n v="3321633.91"/>
    <n v="2590874.4498000001"/>
    <n v="730759.46020000009"/>
    <d v="2021-03-01T00:00:00"/>
    <x v="3"/>
    <s v="Mar"/>
    <n v="2021"/>
  </r>
  <r>
    <x v="4"/>
    <s v="Rajasthan"/>
    <s v="Realme 8 Pro"/>
    <s v="High"/>
    <n v="59.1"/>
    <n v="11999.4"/>
    <n v="19999"/>
    <n v="1181940.9000000001"/>
    <n v="177291.13500000001"/>
    <n v="1004649.7650000001"/>
    <n v="723347.83080000011"/>
    <n v="281301.93420000002"/>
    <d v="2021-05-01T00:00:00"/>
    <x v="11"/>
    <s v="May"/>
    <n v="2021"/>
  </r>
  <r>
    <x v="1"/>
    <s v="Uttar Pradesh"/>
    <s v="Realme 8 Pro"/>
    <s v="High"/>
    <n v="216.70000000000002"/>
    <n v="11999.4"/>
    <n v="19999"/>
    <n v="4333783.3000000007"/>
    <n v="650067.49500000011"/>
    <n v="3683715.8050000006"/>
    <n v="2394415.2732500006"/>
    <n v="1289300.5317500001"/>
    <d v="2020-10-01T00:00:00"/>
    <x v="7"/>
    <s v="Oct"/>
    <n v="2020"/>
  </r>
  <r>
    <x v="0"/>
    <s v="Gujarat"/>
    <s v="Realme 8 Pro"/>
    <s v="High"/>
    <n v="24.1"/>
    <n v="11999.4"/>
    <n v="19999"/>
    <n v="481975.9"/>
    <n v="72296.384999999995"/>
    <n v="409679.51500000001"/>
    <n v="319550.02170000004"/>
    <n v="90129.493299999973"/>
    <d v="2021-10-01T00:00:00"/>
    <x v="7"/>
    <s v="Oct"/>
    <n v="2021"/>
  </r>
  <r>
    <x v="1"/>
    <s v="Madhya Pradesh"/>
    <s v="Vivo V17 Pro"/>
    <s v="High"/>
    <n v="68.100000000000009"/>
    <n v="19794"/>
    <n v="32990"/>
    <n v="2246619.0000000005"/>
    <n v="336992.85000000003"/>
    <n v="1909626.1500000004"/>
    <n v="1241256.9975000003"/>
    <n v="668369.15250000008"/>
    <d v="2021-01-01T00:00:00"/>
    <x v="0"/>
    <s v="Jan"/>
    <n v="2021"/>
  </r>
  <r>
    <x v="1"/>
    <s v="Andhra Pradesh"/>
    <s v="Vivo V17 Pro"/>
    <s v="High"/>
    <n v="51"/>
    <n v="19794"/>
    <n v="32990"/>
    <n v="1682490"/>
    <n v="252373.5"/>
    <n v="1430116.5"/>
    <n v="929575.72499999998"/>
    <n v="500540.77500000002"/>
    <d v="2021-04-01T00:00:00"/>
    <x v="10"/>
    <s v="Apr"/>
    <n v="2021"/>
  </r>
  <r>
    <x v="1"/>
    <s v="Gujarat"/>
    <s v="Vivo V17 Pro"/>
    <s v="High"/>
    <n v="79"/>
    <n v="19794"/>
    <n v="32990"/>
    <n v="2606210"/>
    <n v="390931.5"/>
    <n v="2215278.5"/>
    <n v="1439931.0250000001"/>
    <n v="775347.47499999986"/>
    <d v="2021-05-01T00:00:00"/>
    <x v="11"/>
    <s v="May"/>
    <n v="2021"/>
  </r>
  <r>
    <x v="0"/>
    <s v="Maharashtra "/>
    <s v="Vivo V17 Pro"/>
    <s v="High"/>
    <n v="63.900000000000006"/>
    <n v="19794"/>
    <n v="32990"/>
    <n v="2108061"/>
    <n v="316209.14999999997"/>
    <n v="1791851.85"/>
    <n v="1397644.4430000002"/>
    <n v="394207.40699999989"/>
    <d v="2021-07-01T00:00:00"/>
    <x v="4"/>
    <s v="Jul"/>
    <n v="2021"/>
  </r>
  <r>
    <x v="3"/>
    <s v="Haryana"/>
    <s v="Vivo V17 Pro"/>
    <s v="High"/>
    <n v="159.60000000000002"/>
    <n v="19794"/>
    <n v="32990"/>
    <n v="5265204.0000000009"/>
    <n v="789780.60000000009"/>
    <n v="4475423.4000000004"/>
    <n v="3490830.2520000003"/>
    <n v="984593.14800000004"/>
    <d v="2021-09-01T00:00:00"/>
    <x v="6"/>
    <s v="Sep"/>
    <n v="2021"/>
  </r>
  <r>
    <x v="4"/>
    <s v="Rajasthan"/>
    <s v="Vivo V17 Pro"/>
    <s v="High"/>
    <n v="229.4"/>
    <n v="19794"/>
    <n v="32990"/>
    <n v="7567906"/>
    <n v="1135185.8999999999"/>
    <n v="6432720.0999999996"/>
    <n v="4631558.4719999991"/>
    <n v="1801161.6280000005"/>
    <d v="2020-10-01T00:00:00"/>
    <x v="7"/>
    <s v="Oct"/>
    <n v="2020"/>
  </r>
  <r>
    <x v="0"/>
    <s v="Karnataka"/>
    <s v="Vivo V17 Pro"/>
    <s v="High"/>
    <n v="24.1"/>
    <n v="19794"/>
    <n v="32990"/>
    <n v="795059"/>
    <n v="119258.84999999999"/>
    <n v="675800.15"/>
    <n v="527124.11700000009"/>
    <n v="148676.03299999994"/>
    <d v="2021-10-01T00:00:00"/>
    <x v="7"/>
    <s v="Oct"/>
    <n v="2021"/>
  </r>
  <r>
    <x v="0"/>
    <s v="Kerala"/>
    <s v="Vivo V17 Pro"/>
    <s v="High"/>
    <n v="266.5"/>
    <n v="19794"/>
    <n v="32990"/>
    <n v="8791835"/>
    <n v="1318775.25"/>
    <n v="7473059.75"/>
    <n v="5828986.6050000004"/>
    <n v="1644073.1449999996"/>
    <d v="2021-11-01T00:00:00"/>
    <x v="9"/>
    <s v="Nov"/>
    <n v="2021"/>
  </r>
  <r>
    <x v="3"/>
    <s v="Odisha"/>
    <s v="Vivo V17 Pro"/>
    <s v="High"/>
    <n v="191.60000000000002"/>
    <n v="19794"/>
    <n v="32990"/>
    <n v="6320884.0000000009"/>
    <n v="948132.60000000009"/>
    <n v="5372751.4000000004"/>
    <n v="4190746.0920000006"/>
    <n v="1182005.3079999997"/>
    <d v="2020-12-01T00:00:00"/>
    <x v="2"/>
    <s v="Dec"/>
    <n v="2020"/>
  </r>
  <r>
    <x v="4"/>
    <s v="Punjab"/>
    <s v="Vivo V17 Pro"/>
    <s v="High"/>
    <n v="85.300000000000011"/>
    <n v="19794"/>
    <n v="32990"/>
    <n v="2814047.0000000005"/>
    <n v="422107.05000000005"/>
    <n v="2391939.9500000002"/>
    <n v="1722196.764"/>
    <n v="669743.18600000022"/>
    <d v="2021-12-01T00:00:00"/>
    <x v="2"/>
    <s v="Dec"/>
    <n v="2021"/>
  </r>
  <r>
    <x v="3"/>
    <s v="Tamil Nadu"/>
    <s v="Xiaomi Redmi K20 Pro 6GB"/>
    <s v="High"/>
    <n v="34.1"/>
    <n v="13938"/>
    <n v="23230"/>
    <n v="792143"/>
    <n v="118821.45"/>
    <n v="673321.55"/>
    <n v="525190.80900000001"/>
    <n v="148130.74100000004"/>
    <d v="2021-05-01T00:00:00"/>
    <x v="11"/>
    <s v="May"/>
    <n v="2021"/>
  </r>
  <r>
    <x v="1"/>
    <s v="Telangana"/>
    <s v="Xiaomi Redmi K20 Pro 6GB"/>
    <s v="High"/>
    <n v="64.100000000000009"/>
    <n v="13938"/>
    <n v="23230"/>
    <n v="1489043.0000000002"/>
    <n v="223356.45000000004"/>
    <n v="1265686.5500000003"/>
    <n v="822696.25750000018"/>
    <n v="442990.2925000001"/>
    <d v="2021-07-01T00:00:00"/>
    <x v="4"/>
    <s v="Jul"/>
    <n v="2021"/>
  </r>
  <r>
    <x v="0"/>
    <s v="Uttarakhand"/>
    <s v="Xiaomi Redmi K20 Pro 6GB"/>
    <s v="High"/>
    <n v="280.7"/>
    <n v="13938"/>
    <n v="23230"/>
    <n v="6520661"/>
    <n v="978099.14999999991"/>
    <n v="5542561.8499999996"/>
    <n v="4323198.2429999998"/>
    <n v="1219363.6069999998"/>
    <d v="2021-08-01T00:00:00"/>
    <x v="5"/>
    <s v="Aug"/>
    <n v="2021"/>
  </r>
  <r>
    <x v="4"/>
    <s v="West Bengal"/>
    <s v="Xiaomi Redmi K20 Pro 6GB"/>
    <s v="High"/>
    <n v="43.2"/>
    <n v="13938"/>
    <n v="23230"/>
    <n v="1003536.0000000001"/>
    <n v="150530.40000000002"/>
    <n v="853005.60000000009"/>
    <n v="614164.03200000001"/>
    <n v="238841.56800000009"/>
    <d v="2021-09-01T00:00:00"/>
    <x v="6"/>
    <s v="Sep"/>
    <n v="2021"/>
  </r>
  <r>
    <x v="4"/>
    <s v="Maharashtra "/>
    <s v="Xiaomi Redmi K20 Pro 6GB"/>
    <s v="High"/>
    <n v="229.4"/>
    <n v="13938"/>
    <n v="23230"/>
    <n v="5328962"/>
    <n v="799344.29999999993"/>
    <n v="4529617.7"/>
    <n v="3261324.7439999999"/>
    <n v="1268292.9560000002"/>
    <d v="2020-10-01T00:00:00"/>
    <x v="7"/>
    <s v="Oct"/>
    <n v="2020"/>
  </r>
  <r>
    <x v="1"/>
    <s v="Rajasthan"/>
    <s v="Xiaomi Redmi K20 Pro 6GB"/>
    <s v="High"/>
    <n v="216.70000000000002"/>
    <n v="13938"/>
    <n v="23230"/>
    <n v="5033941"/>
    <n v="755091.15"/>
    <n v="4278849.8499999996"/>
    <n v="2781252.4024999999"/>
    <n v="1497597.4474999998"/>
    <d v="2020-10-01T00:00:00"/>
    <x v="7"/>
    <s v="Oct"/>
    <n v="2020"/>
  </r>
  <r>
    <x v="3"/>
    <s v="Uttar Pradesh"/>
    <s v="Xiaomi Redmi K20 Pro 6GB"/>
    <s v="High"/>
    <n v="252.9"/>
    <n v="13938"/>
    <n v="23230"/>
    <n v="5874867"/>
    <n v="881230.04999999993"/>
    <n v="4993636.95"/>
    <n v="3895036.8210000005"/>
    <n v="1098600.1289999997"/>
    <d v="2021-11-01T00:00:00"/>
    <x v="9"/>
    <s v="Nov"/>
    <n v="2021"/>
  </r>
  <r>
    <x v="0"/>
    <s v="Gujarat"/>
    <s v="Xiaomi Redmi K20 Pro 6GB"/>
    <s v="High"/>
    <n v="187"/>
    <n v="13938"/>
    <n v="23230"/>
    <n v="4344010"/>
    <n v="651601.5"/>
    <n v="3692408.5"/>
    <n v="2880078.63"/>
    <n v="812329.87000000011"/>
    <d v="2020-12-01T00:00:00"/>
    <x v="2"/>
    <s v="Dec"/>
    <n v="2020"/>
  </r>
  <r>
    <x v="3"/>
    <s v="Madhya Pradesh"/>
    <s v="Samsung Galaxy F62"/>
    <s v="High"/>
    <n v="57.900000000000006"/>
    <n v="11999.4"/>
    <n v="19999"/>
    <n v="1157942.1000000001"/>
    <n v="173691.315"/>
    <n v="984250.78500000015"/>
    <n v="767715.61230000015"/>
    <n v="216535.1727"/>
    <d v="2021-01-01T00:00:00"/>
    <x v="0"/>
    <s v="Jan"/>
    <n v="2021"/>
  </r>
  <r>
    <x v="0"/>
    <s v="Andhra Pradesh"/>
    <s v="Samsung Galaxy F62"/>
    <s v="High"/>
    <n v="224"/>
    <n v="11999.4"/>
    <n v="19999"/>
    <n v="4479776"/>
    <n v="671966.4"/>
    <n v="3807809.6"/>
    <n v="2970091.4880000004"/>
    <n v="837718.11199999973"/>
    <d v="2021-02-01T00:00:00"/>
    <x v="8"/>
    <s v="Feb"/>
    <n v="2021"/>
  </r>
  <r>
    <x v="4"/>
    <s v="Gujarat"/>
    <s v="Samsung Galaxy F62"/>
    <s v="High"/>
    <n v="299.3"/>
    <n v="11999.4"/>
    <n v="19999"/>
    <n v="5985700.7000000002"/>
    <n v="897855.10499999998"/>
    <n v="5087845.5950000007"/>
    <n v="3663248.8284000005"/>
    <n v="1424596.7666000002"/>
    <d v="2021-03-01T00:00:00"/>
    <x v="3"/>
    <s v="Mar"/>
    <n v="2021"/>
  </r>
  <r>
    <x v="2"/>
    <s v="Maharashtra "/>
    <s v="Samsung Galaxy F62"/>
    <s v="High"/>
    <n v="352.05"/>
    <n v="11999.4"/>
    <n v="19999"/>
    <n v="7040647.9500000002"/>
    <n v="1056097.1924999999"/>
    <n v="5984550.7575000003"/>
    <n v="3590730.4545"/>
    <n v="2393820.3030000003"/>
    <d v="2021-04-01T00:00:00"/>
    <x v="10"/>
    <s v="Apr"/>
    <n v="2021"/>
  </r>
  <r>
    <x v="0"/>
    <s v="Haryana"/>
    <s v="Samsung Galaxy F62"/>
    <s v="High"/>
    <n v="203.9"/>
    <n v="11999.4"/>
    <n v="19999"/>
    <n v="4077796.1"/>
    <n v="611669.41500000004"/>
    <n v="3466126.6850000001"/>
    <n v="2703578.8143000002"/>
    <n v="762547.87069999985"/>
    <d v="2021-05-01T00:00:00"/>
    <x v="11"/>
    <s v="May"/>
    <n v="2021"/>
  </r>
  <r>
    <x v="2"/>
    <s v="Jharkhand"/>
    <s v="Samsung Galaxy F62"/>
    <s v="High"/>
    <n v="257.40000000000003"/>
    <n v="11999.4"/>
    <n v="19999"/>
    <n v="5147742.6000000006"/>
    <n v="772161.39"/>
    <n v="4375581.2100000009"/>
    <n v="2625348.7260000003"/>
    <n v="1750232.4840000006"/>
    <d v="2021-08-01T00:00:00"/>
    <x v="5"/>
    <s v="Aug"/>
    <n v="2021"/>
  </r>
  <r>
    <x v="0"/>
    <s v="Karnataka"/>
    <s v="Samsung Galaxy F62"/>
    <s v="High"/>
    <n v="70.7"/>
    <n v="11999.4"/>
    <n v="19999"/>
    <n v="1413929.3"/>
    <n v="212089.39499999999"/>
    <n v="1201839.905"/>
    <n v="937435.1259000001"/>
    <n v="264404.77909999993"/>
    <d v="2021-09-01T00:00:00"/>
    <x v="6"/>
    <s v="Sep"/>
    <n v="2021"/>
  </r>
  <r>
    <x v="1"/>
    <s v="Kerala"/>
    <s v="Samsung Galaxy F62"/>
    <s v="High"/>
    <n v="207.20000000000002"/>
    <n v="11999.4"/>
    <n v="19999"/>
    <n v="4143792.8000000003"/>
    <n v="621568.92000000004"/>
    <n v="3522223.8800000004"/>
    <n v="2289445.5220000003"/>
    <n v="1232778.358"/>
    <d v="2021-12-01T00:00:00"/>
    <x v="2"/>
    <s v="Dec"/>
    <n v="2021"/>
  </r>
  <r>
    <x v="4"/>
    <s v="Odisha"/>
    <s v="Samsung Galaxy F62"/>
    <s v="High"/>
    <n v="85.300000000000011"/>
    <n v="11999.4"/>
    <n v="19999"/>
    <n v="1705914.7000000002"/>
    <n v="255887.20500000002"/>
    <n v="1450027.4950000001"/>
    <n v="1044019.7964"/>
    <n v="406007.69860000012"/>
    <d v="2021-12-01T00:00:00"/>
    <x v="2"/>
    <s v="Dec"/>
    <n v="2021"/>
  </r>
  <r>
    <x v="2"/>
    <s v="Punjab"/>
    <s v="Xiaomi Redmi 9i 128GB"/>
    <s v="High"/>
    <n v="119.80000000000001"/>
    <n v="5579.4"/>
    <n v="9299"/>
    <n v="1114020.2000000002"/>
    <n v="167103.03000000003"/>
    <n v="946917.17000000016"/>
    <n v="568150.30200000003"/>
    <n v="378766.86800000013"/>
    <d v="2020-10-01T00:00:00"/>
    <x v="7"/>
    <s v="Oct"/>
    <n v="2020"/>
  </r>
  <r>
    <x v="0"/>
    <s v="Tamil Nadu"/>
    <s v="Realme 8 Pro"/>
    <s v="High"/>
    <n v="253.20000000000002"/>
    <n v="11999.4"/>
    <n v="19999"/>
    <n v="5063746.8000000007"/>
    <n v="759562.02000000014"/>
    <n v="4304184.78"/>
    <n v="3357264.1284000003"/>
    <n v="946920.65159999998"/>
    <d v="2021-04-01T00:00:00"/>
    <x v="10"/>
    <s v="Apr"/>
    <n v="2021"/>
  </r>
  <r>
    <x v="2"/>
    <s v="Telangana"/>
    <s v="Realme 8 Pro"/>
    <s v="High"/>
    <n v="119.80000000000001"/>
    <n v="11999.4"/>
    <n v="19999"/>
    <n v="2395880.2000000002"/>
    <n v="359382.03"/>
    <n v="2036498.1700000002"/>
    <n v="1221898.902"/>
    <n v="814599.26800000016"/>
    <d v="2020-10-01T00:00:00"/>
    <x v="7"/>
    <s v="Oct"/>
    <n v="2020"/>
  </r>
  <r>
    <x v="1"/>
    <s v="Uttarakhand"/>
    <s v="Vivo V17 Pro"/>
    <s v="High"/>
    <n v="38.400000000000006"/>
    <n v="19794"/>
    <n v="32990"/>
    <n v="1266816.0000000002"/>
    <n v="190022.40000000002"/>
    <n v="1076793.6000000001"/>
    <n v="699915.84000000008"/>
    <n v="376877.76"/>
    <d v="2021-01-01T00:00:00"/>
    <x v="0"/>
    <s v="Jan"/>
    <n v="2021"/>
  </r>
  <r>
    <x v="2"/>
    <s v="West Bengal"/>
    <s v="Vivo V17 Pro"/>
    <s v="High"/>
    <n v="47.2"/>
    <n v="19794"/>
    <n v="32990"/>
    <n v="1557128"/>
    <n v="233569.19999999998"/>
    <n v="1323558.8"/>
    <n v="794135.28"/>
    <n v="529423.52"/>
    <d v="2021-10-01T00:00:00"/>
    <x v="7"/>
    <s v="Oct"/>
    <n v="2021"/>
  </r>
  <r>
    <x v="0"/>
    <s v="Maharashtra "/>
    <s v="Xiaomi Redmi K20 Pro 6GB"/>
    <s v="High"/>
    <n v="157.9"/>
    <n v="13938"/>
    <n v="23230"/>
    <n v="3668017"/>
    <n v="550202.54999999993"/>
    <n v="3117814.45"/>
    <n v="2431895.2710000002"/>
    <n v="685919.179"/>
    <d v="2021-03-01T00:00:00"/>
    <x v="3"/>
    <s v="Mar"/>
    <n v="2021"/>
  </r>
  <r>
    <x v="2"/>
    <s v="Rajasthan"/>
    <s v="Xiaomi Redmi K20 Pro 6GB"/>
    <s v="High"/>
    <n v="100.5"/>
    <n v="13938"/>
    <n v="23230"/>
    <n v="2334615"/>
    <n v="350192.25"/>
    <n v="1984422.75"/>
    <n v="1190653.6499999999"/>
    <n v="793769.10000000009"/>
    <d v="2020-09-01T00:00:00"/>
    <x v="6"/>
    <s v="Sep"/>
    <n v="2020"/>
  </r>
  <r>
    <x v="1"/>
    <s v="Uttar Pradesh"/>
    <s v="Samsung Galaxy F62"/>
    <s v="High"/>
    <n v="319.95000000000005"/>
    <n v="11999.4"/>
    <n v="19999"/>
    <n v="6398680.0500000007"/>
    <n v="959802.00750000007"/>
    <n v="5438878.0425000004"/>
    <n v="3535270.7276250003"/>
    <n v="1903607.3148750002"/>
    <d v="2021-07-01T00:00:00"/>
    <x v="4"/>
    <s v="Jul"/>
    <n v="2021"/>
  </r>
  <r>
    <x v="2"/>
    <s v="Gujarat"/>
    <s v="Samsung Galaxy F62"/>
    <s v="High"/>
    <n v="47.2"/>
    <n v="11999.4"/>
    <n v="19999"/>
    <n v="943952.8"/>
    <n v="141592.92000000001"/>
    <n v="802359.88"/>
    <n v="481415.92799999996"/>
    <n v="320943.95200000005"/>
    <d v="2021-10-01T00:00:00"/>
    <x v="7"/>
    <s v="Oct"/>
    <n v="2021"/>
  </r>
  <r>
    <x v="2"/>
    <s v="Madhya Pradesh"/>
    <s v="Xiaomi Redmi 9i 128GB"/>
    <s v="High"/>
    <n v="193.70000000000002"/>
    <n v="5579.4"/>
    <n v="9299"/>
    <n v="1801216.3"/>
    <n v="270182.44500000001"/>
    <n v="1531033.855"/>
    <n v="918620.31299999997"/>
    <n v="612413.54200000002"/>
    <d v="2021-02-01T00:00:00"/>
    <x v="8"/>
    <s v="Feb"/>
    <n v="2021"/>
  </r>
  <r>
    <x v="0"/>
    <s v="Andhra Pradesh"/>
    <s v="Xiaomi Redmi 9i 128GB"/>
    <s v="High"/>
    <n v="79.2"/>
    <n v="5579.4"/>
    <n v="9299"/>
    <n v="736480.8"/>
    <n v="110472.12000000001"/>
    <n v="626008.68000000005"/>
    <n v="488286.77040000004"/>
    <n v="137721.90960000001"/>
    <d v="2021-03-01T00:00:00"/>
    <x v="3"/>
    <s v="Mar"/>
    <n v="2021"/>
  </r>
  <r>
    <x v="4"/>
    <s v="Gujarat"/>
    <s v="Xiaomi Redmi 9i 128GB"/>
    <s v="High"/>
    <n v="281.10000000000002"/>
    <n v="5579.4"/>
    <n v="9299"/>
    <n v="2613948.9000000004"/>
    <n v="392092.33500000002"/>
    <n v="2221856.5650000004"/>
    <n v="1599736.7268000003"/>
    <n v="622119.83820000011"/>
    <d v="2021-07-01T00:00:00"/>
    <x v="4"/>
    <s v="Jul"/>
    <n v="2021"/>
  </r>
  <r>
    <x v="3"/>
    <s v="Maharashtra "/>
    <s v="Xiaomi Redmi 9i 128GB"/>
    <s v="High"/>
    <n v="244.10000000000002"/>
    <n v="5579.4"/>
    <n v="9299"/>
    <n v="2269885.9000000004"/>
    <n v="340482.88500000007"/>
    <n v="1929403.0150000004"/>
    <n v="1504934.3517000002"/>
    <n v="424468.66330000013"/>
    <d v="2021-10-01T00:00:00"/>
    <x v="7"/>
    <s v="Oct"/>
    <n v="2021"/>
  </r>
  <r>
    <x v="1"/>
    <s v="Haryana"/>
    <s v="Xiaomi Redmi 9i 128GB"/>
    <s v="High"/>
    <n v="156"/>
    <n v="5579.4"/>
    <n v="9299"/>
    <n v="1450644"/>
    <n v="217596.6"/>
    <n v="1233047.3999999999"/>
    <n v="801480.80999999994"/>
    <n v="431566.58999999997"/>
    <d v="2020-11-01T00:00:00"/>
    <x v="9"/>
    <s v="Nov"/>
    <n v="2020"/>
  </r>
  <r>
    <x v="0"/>
    <s v="Jharkhand"/>
    <s v="Xiaomi Redmi 9i 128GB"/>
    <s v="High"/>
    <n v="270.60000000000002"/>
    <n v="5579.4"/>
    <n v="9299"/>
    <n v="2516309.4000000004"/>
    <n v="377446.41000000003"/>
    <n v="2138862.9900000002"/>
    <n v="1668313.1322000003"/>
    <n v="470549.85779999988"/>
    <d v="2020-11-01T00:00:00"/>
    <x v="9"/>
    <s v="Nov"/>
    <n v="2020"/>
  </r>
  <r>
    <x v="0"/>
    <s v="Karnataka"/>
    <s v="Realme 8"/>
    <s v="High"/>
    <n v="76.600000000000009"/>
    <n v="8999.4"/>
    <n v="14999"/>
    <n v="1148923.4000000001"/>
    <n v="172338.51"/>
    <n v="976584.89000000013"/>
    <n v="761736.21420000016"/>
    <n v="214848.67579999997"/>
    <d v="2021-01-01T00:00:00"/>
    <x v="0"/>
    <s v="Jan"/>
    <n v="2021"/>
  </r>
  <r>
    <x v="0"/>
    <s v="Kerala"/>
    <s v="Realme 8"/>
    <s v="High"/>
    <n v="299.2"/>
    <n v="8999.4"/>
    <n v="14999"/>
    <n v="4487700.8"/>
    <n v="673155.12"/>
    <n v="3814545.6799999997"/>
    <n v="2975345.6303999997"/>
    <n v="839200.04960000003"/>
    <d v="2020-10-01T00:00:00"/>
    <x v="7"/>
    <s v="Oct"/>
    <n v="2020"/>
  </r>
  <r>
    <x v="1"/>
    <s v="Odisha"/>
    <s v="Realme 8"/>
    <s v="High"/>
    <n v="215.70000000000002"/>
    <n v="8999.4"/>
    <n v="14999"/>
    <n v="3235284.3000000003"/>
    <n v="485292.64500000002"/>
    <n v="2749991.6550000003"/>
    <n v="1787494.5757500003"/>
    <n v="962497.07924999995"/>
    <d v="2021-12-01T00:00:00"/>
    <x v="2"/>
    <s v="Dec"/>
    <n v="2021"/>
  </r>
  <r>
    <x v="4"/>
    <s v="Punjab"/>
    <s v="Realme 8 Pro"/>
    <s v="High"/>
    <n v="87.300000000000011"/>
    <n v="11999.4"/>
    <n v="19999"/>
    <n v="1745912.7000000002"/>
    <n v="261886.90500000003"/>
    <n v="1484025.7950000002"/>
    <n v="1068498.5724000002"/>
    <n v="415527.22259999998"/>
    <d v="2021-01-01T00:00:00"/>
    <x v="0"/>
    <s v="Jan"/>
    <n v="2021"/>
  </r>
  <r>
    <x v="0"/>
    <s v="Tamil Nadu"/>
    <s v="Realme 8 Pro"/>
    <s v="High"/>
    <n v="112.2"/>
    <n v="11999.4"/>
    <n v="19999"/>
    <n v="2243887.8000000003"/>
    <n v="336583.17000000004"/>
    <n v="1907304.6300000004"/>
    <n v="1487697.6114000003"/>
    <n v="419607.01860000007"/>
    <d v="2021-03-01T00:00:00"/>
    <x v="3"/>
    <s v="Mar"/>
    <n v="2021"/>
  </r>
  <r>
    <x v="0"/>
    <s v="Telangana"/>
    <s v="Realme 8 Pro"/>
    <s v="High"/>
    <n v="210.45000000000002"/>
    <n v="11999.4"/>
    <n v="19999"/>
    <n v="4208789.5500000007"/>
    <n v="631318.43250000011"/>
    <n v="3577471.1175000006"/>
    <n v="2790427.4716500007"/>
    <n v="787043.64584999997"/>
    <d v="2021-07-01T00:00:00"/>
    <x v="4"/>
    <s v="Jul"/>
    <n v="2021"/>
  </r>
  <r>
    <x v="2"/>
    <s v="Uttarakhand"/>
    <s v="Realme 8 Pro"/>
    <s v="High"/>
    <n v="402.6"/>
    <n v="11999.4"/>
    <n v="19999"/>
    <n v="8051597.4000000004"/>
    <n v="1207739.6100000001"/>
    <n v="6843857.79"/>
    <n v="4106314.6739999996"/>
    <n v="2737543.1160000004"/>
    <d v="2021-07-01T00:00:00"/>
    <x v="4"/>
    <s v="Jul"/>
    <n v="2021"/>
  </r>
  <r>
    <x v="2"/>
    <s v="West Bengal"/>
    <s v="Realme 8 Pro"/>
    <s v="High"/>
    <n v="242.55"/>
    <n v="11999.4"/>
    <n v="19999"/>
    <n v="4850757.45"/>
    <n v="727613.61750000005"/>
    <n v="4123143.8325"/>
    <n v="2473886.2994999997"/>
    <n v="1649257.5330000003"/>
    <d v="2021-07-01T00:00:00"/>
    <x v="4"/>
    <s v="Jul"/>
    <n v="2021"/>
  </r>
  <r>
    <x v="0"/>
    <s v="Maharashtra "/>
    <s v="Realme 8 Pro"/>
    <s v="High"/>
    <n v="239.4"/>
    <n v="11999.4"/>
    <n v="19999"/>
    <n v="4787760.6000000006"/>
    <n v="718164.09000000008"/>
    <n v="4069596.5100000007"/>
    <n v="3174285.2778000007"/>
    <n v="895311.23219999997"/>
    <d v="2021-08-01T00:00:00"/>
    <x v="5"/>
    <s v="Aug"/>
    <n v="2021"/>
  </r>
  <r>
    <x v="1"/>
    <s v="Rajasthan"/>
    <s v="Realme 8 Pro"/>
    <s v="High"/>
    <n v="198.4"/>
    <n v="11999.4"/>
    <n v="19999"/>
    <n v="3967801.6"/>
    <n v="595170.24"/>
    <n v="3372631.3600000003"/>
    <n v="2192210.3840000001"/>
    <n v="1180420.9760000003"/>
    <d v="2021-08-01T00:00:00"/>
    <x v="5"/>
    <s v="Aug"/>
    <n v="2021"/>
  </r>
  <r>
    <x v="3"/>
    <s v="Uttar Pradesh"/>
    <s v="Realme 8 Pro"/>
    <s v="High"/>
    <n v="244.10000000000002"/>
    <n v="11999.4"/>
    <n v="19999"/>
    <n v="4881755.9000000004"/>
    <n v="732263.38500000001"/>
    <n v="4149492.5150000006"/>
    <n v="3236604.1617000005"/>
    <n v="912888.35330000008"/>
    <d v="2021-10-01T00:00:00"/>
    <x v="7"/>
    <s v="Oct"/>
    <n v="2021"/>
  </r>
  <r>
    <x v="0"/>
    <s v="Gujarat"/>
    <s v="Realme 8 Pro"/>
    <s v="High"/>
    <n v="299.2"/>
    <n v="11999.4"/>
    <n v="19999"/>
    <n v="5983700.7999999998"/>
    <n v="897555.12"/>
    <n v="5086145.68"/>
    <n v="3967193.6303999997"/>
    <n v="1118952.0496"/>
    <d v="2020-10-01T00:00:00"/>
    <x v="7"/>
    <s v="Oct"/>
    <n v="2020"/>
  </r>
  <r>
    <x v="4"/>
    <s v="Madhya Pradesh"/>
    <s v="Realme 8 Pro"/>
    <s v="High"/>
    <n v="136.6"/>
    <n v="11999.4"/>
    <n v="19999"/>
    <n v="2731863.4"/>
    <n v="409779.50999999995"/>
    <n v="2322083.89"/>
    <n v="1671900.4007999999"/>
    <n v="650183.48920000019"/>
    <d v="2021-11-01T00:00:00"/>
    <x v="9"/>
    <s v="Nov"/>
    <n v="2021"/>
  </r>
  <r>
    <x v="0"/>
    <s v="Andhra Pradesh"/>
    <s v="Vivo V17 Pro"/>
    <s v="High"/>
    <n v="280.5"/>
    <n v="19794"/>
    <n v="32990"/>
    <n v="9253695"/>
    <n v="1388054.25"/>
    <n v="7865640.75"/>
    <n v="6135199.7850000001"/>
    <n v="1730440.9649999999"/>
    <d v="2020-09-01T00:00:00"/>
    <x v="6"/>
    <s v="Sep"/>
    <n v="2020"/>
  </r>
  <r>
    <x v="1"/>
    <s v="Gujarat"/>
    <s v="Vivo V17 Pro"/>
    <s v="High"/>
    <n v="65.5"/>
    <n v="19794"/>
    <n v="32990"/>
    <n v="2160845"/>
    <n v="324126.75"/>
    <n v="1836718.25"/>
    <n v="1193866.8625"/>
    <n v="642851.38749999995"/>
    <d v="2020-09-01T00:00:00"/>
    <x v="6"/>
    <s v="Sep"/>
    <n v="2020"/>
  </r>
  <r>
    <x v="0"/>
    <s v="Maharashtra "/>
    <s v="Vivo V17 Pro"/>
    <s v="High"/>
    <n v="34.4"/>
    <n v="19794"/>
    <n v="32990"/>
    <n v="1134856"/>
    <n v="170228.4"/>
    <n v="964627.6"/>
    <n v="752409.52800000005"/>
    <n v="212218.07199999993"/>
    <d v="2020-10-01T00:00:00"/>
    <x v="7"/>
    <s v="Oct"/>
    <n v="2020"/>
  </r>
  <r>
    <x v="0"/>
    <s v="Haryana"/>
    <s v="Vivo V17 Pro"/>
    <s v="High"/>
    <n v="180.8"/>
    <n v="19794"/>
    <n v="32990"/>
    <n v="5964592"/>
    <n v="894688.79999999993"/>
    <n v="5069903.2"/>
    <n v="3954524.4960000003"/>
    <n v="1115378.7039999999"/>
    <d v="2021-11-01T00:00:00"/>
    <x v="9"/>
    <s v="Nov"/>
    <n v="2021"/>
  </r>
  <r>
    <x v="2"/>
    <s v="Jharkhand"/>
    <s v="Xiaomi Redmi K20 Pro 6GB"/>
    <s v="High"/>
    <n v="173.4"/>
    <n v="13938"/>
    <n v="23230"/>
    <n v="4028082"/>
    <n v="604212.29999999993"/>
    <n v="3423869.7"/>
    <n v="2054321.82"/>
    <n v="1369547.8800000001"/>
    <d v="2021-01-01T00:00:00"/>
    <x v="0"/>
    <s v="Jan"/>
    <n v="2021"/>
  </r>
  <r>
    <x v="3"/>
    <s v="Karnataka"/>
    <s v="Xiaomi Redmi K20 Pro 6GB"/>
    <s v="High"/>
    <n v="55.400000000000006"/>
    <n v="13938"/>
    <n v="23230"/>
    <n v="1286942.0000000002"/>
    <n v="193041.30000000002"/>
    <n v="1093900.7000000002"/>
    <n v="853242.54600000021"/>
    <n v="240658.15399999998"/>
    <d v="2021-01-01T00:00:00"/>
    <x v="0"/>
    <s v="Jan"/>
    <n v="2021"/>
  </r>
  <r>
    <x v="0"/>
    <s v="Kerala"/>
    <s v="Xiaomi Redmi K20 Pro 6GB"/>
    <s v="High"/>
    <n v="293.5"/>
    <n v="13938"/>
    <n v="23230"/>
    <n v="6818005"/>
    <n v="1022700.75"/>
    <n v="5795304.25"/>
    <n v="4520337.3150000004"/>
    <n v="1274966.9349999996"/>
    <d v="2020-11-01T00:00:00"/>
    <x v="9"/>
    <s v="Nov"/>
    <n v="2020"/>
  </r>
  <r>
    <x v="3"/>
    <s v="Odisha"/>
    <s v="Samsung Galaxy F62"/>
    <s v="High"/>
    <n v="316.5"/>
    <n v="11999.4"/>
    <n v="19999"/>
    <n v="6329683.5"/>
    <n v="949452.52499999991"/>
    <n v="5380230.9749999996"/>
    <n v="4196580.1605000002"/>
    <n v="1183650.8144999994"/>
    <d v="2021-01-01T00:00:00"/>
    <x v="0"/>
    <s v="Jan"/>
    <n v="2021"/>
  </r>
  <r>
    <x v="0"/>
    <s v="Punjab"/>
    <s v="Samsung Galaxy F62"/>
    <s v="High"/>
    <n v="262.90000000000003"/>
    <n v="11999.4"/>
    <n v="19999"/>
    <n v="5257737.1000000006"/>
    <n v="788660.56500000006"/>
    <n v="4469076.5350000001"/>
    <n v="3485879.6973000001"/>
    <n v="983196.83770000003"/>
    <d v="2021-01-01T00:00:00"/>
    <x v="0"/>
    <s v="Jan"/>
    <n v="2021"/>
  </r>
  <r>
    <x v="3"/>
    <s v="Tamil Nadu"/>
    <s v="Samsung Galaxy F62"/>
    <s v="High"/>
    <n v="143.30000000000001"/>
    <n v="11999.4"/>
    <n v="19999"/>
    <n v="2865856.7"/>
    <n v="429878.505"/>
    <n v="2435978.1950000003"/>
    <n v="1900062.9921000004"/>
    <n v="535915.20289999992"/>
    <d v="2021-05-01T00:00:00"/>
    <x v="11"/>
    <s v="May"/>
    <n v="2021"/>
  </r>
  <r>
    <x v="3"/>
    <s v="Telangana"/>
    <s v="Samsung Galaxy F62"/>
    <s v="High"/>
    <n v="94.7"/>
    <n v="11999.4"/>
    <n v="19999"/>
    <n v="1893905.3"/>
    <n v="284085.79499999998"/>
    <n v="1609819.5050000001"/>
    <n v="1255659.2139000001"/>
    <n v="354160.29110000003"/>
    <d v="2020-09-01T00:00:00"/>
    <x v="6"/>
    <s v="Sep"/>
    <n v="2020"/>
  </r>
  <r>
    <x v="0"/>
    <s v="Uttarakhand"/>
    <s v="Samsung Galaxy F62"/>
    <s v="High"/>
    <n v="34.4"/>
    <n v="11999.4"/>
    <n v="19999"/>
    <n v="687965.6"/>
    <n v="103194.84"/>
    <n v="584770.76"/>
    <n v="456121.19280000002"/>
    <n v="128649.56719999999"/>
    <d v="2020-10-01T00:00:00"/>
    <x v="7"/>
    <s v="Oct"/>
    <n v="2020"/>
  </r>
  <r>
    <x v="1"/>
    <s v="West Bengal"/>
    <s v="Samsung Galaxy F62"/>
    <s v="High"/>
    <n v="215.70000000000002"/>
    <n v="11999.4"/>
    <n v="19999"/>
    <n v="4313784.3000000007"/>
    <n v="647067.64500000014"/>
    <n v="3666716.6550000007"/>
    <n v="2383365.8257500008"/>
    <n v="1283350.82925"/>
    <d v="2021-12-01T00:00:00"/>
    <x v="2"/>
    <s v="Dec"/>
    <n v="2021"/>
  </r>
  <r>
    <x v="0"/>
    <s v="Maharashtra "/>
    <s v="Realme 8 Pro"/>
    <s v="High"/>
    <n v="38"/>
    <n v="11999.4"/>
    <n v="19999"/>
    <n v="759962"/>
    <n v="113994.3"/>
    <n v="645967.69999999995"/>
    <n v="503854.80599999998"/>
    <n v="142112.89399999997"/>
    <d v="2020-09-01T00:00:00"/>
    <x v="6"/>
    <s v="Sep"/>
    <n v="2020"/>
  </r>
  <r>
    <x v="0"/>
    <s v="Rajasthan"/>
    <s v="Xiaomi Redmi 9i 128GB"/>
    <s v="High"/>
    <n v="88.600000000000009"/>
    <n v="5579.4"/>
    <n v="9299"/>
    <n v="823891.4"/>
    <n v="123583.70999999999"/>
    <n v="700307.69000000006"/>
    <n v="546239.99820000003"/>
    <n v="154067.69180000003"/>
    <d v="2021-06-01T00:00:00"/>
    <x v="1"/>
    <s v="Jun"/>
    <n v="2021"/>
  </r>
  <r>
    <x v="3"/>
    <s v="Uttar Pradesh"/>
    <s v="Xiaomi Redmi 9i 128GB"/>
    <s v="High"/>
    <n v="241.60000000000002"/>
    <n v="5579.4"/>
    <n v="9299"/>
    <n v="2246638.4000000004"/>
    <n v="336995.76000000007"/>
    <n v="1909642.6400000004"/>
    <n v="1489521.2592000004"/>
    <n v="420121.38079999993"/>
    <d v="2020-09-01T00:00:00"/>
    <x v="6"/>
    <s v="Sep"/>
    <n v="2020"/>
  </r>
  <r>
    <x v="3"/>
    <s v="Gujarat"/>
    <s v="Xiaomi Redmi 9i 128GB"/>
    <s v="High"/>
    <n v="215.60000000000002"/>
    <n v="5579.4"/>
    <n v="9299"/>
    <n v="2004864.4000000001"/>
    <n v="300729.66000000003"/>
    <n v="1704134.7400000002"/>
    <n v="1329225.0972000002"/>
    <n v="374909.64280000003"/>
    <d v="2021-10-01T00:00:00"/>
    <x v="7"/>
    <s v="Oct"/>
    <n v="2021"/>
  </r>
  <r>
    <x v="1"/>
    <s v="Madhya Pradesh"/>
    <s v="Xiaomi Redmi 9i 128GB"/>
    <s v="High"/>
    <n v="268.90000000000003"/>
    <n v="5579.4"/>
    <n v="9299"/>
    <n v="2500501.1"/>
    <n v="375075.16499999998"/>
    <n v="2125425.9350000001"/>
    <n v="1381526.8577500002"/>
    <n v="743899.07724999986"/>
    <d v="2021-11-01T00:00:00"/>
    <x v="9"/>
    <s v="Nov"/>
    <n v="2021"/>
  </r>
  <r>
    <x v="1"/>
    <s v="Andhra Pradesh"/>
    <s v="Realme 8"/>
    <s v="High"/>
    <n v="67.7"/>
    <n v="8999.4"/>
    <n v="14999"/>
    <n v="1015432.3"/>
    <n v="152314.845"/>
    <n v="863117.45500000007"/>
    <n v="561026.34575000009"/>
    <n v="302091.10924999998"/>
    <d v="2021-03-01T00:00:00"/>
    <x v="3"/>
    <s v="Mar"/>
    <n v="2021"/>
  </r>
  <r>
    <x v="4"/>
    <s v="Gujarat"/>
    <s v="Realme 8"/>
    <s v="High"/>
    <n v="177.3"/>
    <n v="8999.4"/>
    <n v="14999"/>
    <n v="2659322.7000000002"/>
    <n v="398898.40500000003"/>
    <n v="2260424.2949999999"/>
    <n v="1627505.4923999999"/>
    <n v="632918.80260000005"/>
    <d v="2021-04-01T00:00:00"/>
    <x v="10"/>
    <s v="Apr"/>
    <n v="2021"/>
  </r>
  <r>
    <x v="0"/>
    <s v="Maharashtra "/>
    <s v="Realme 8"/>
    <s v="High"/>
    <n v="242"/>
    <n v="8999.4"/>
    <n v="14999"/>
    <n v="3629758"/>
    <n v="544463.69999999995"/>
    <n v="3085294.3"/>
    <n v="2406529.554"/>
    <n v="678764.74599999981"/>
    <d v="2021-09-01T00:00:00"/>
    <x v="6"/>
    <s v="Sep"/>
    <n v="2021"/>
  </r>
  <r>
    <x v="0"/>
    <s v="Haryana"/>
    <s v="Realme 8"/>
    <s v="High"/>
    <n v="273.40000000000003"/>
    <n v="8999.4"/>
    <n v="14999"/>
    <n v="4100726.6000000006"/>
    <n v="615108.99000000011"/>
    <n v="3485617.6100000003"/>
    <n v="2718781.7358000004"/>
    <n v="766835.87419999996"/>
    <d v="2021-10-01T00:00:00"/>
    <x v="7"/>
    <s v="Oct"/>
    <n v="2021"/>
  </r>
  <r>
    <x v="0"/>
    <s v="Jharkhand"/>
    <s v="Realme 8"/>
    <s v="High"/>
    <n v="171.5"/>
    <n v="8999.4"/>
    <n v="14999"/>
    <n v="2572328.5"/>
    <n v="385849.27499999997"/>
    <n v="2186479.2250000001"/>
    <n v="1705453.7955000002"/>
    <n v="481025.42949999985"/>
    <d v="2020-10-01T00:00:00"/>
    <x v="7"/>
    <s v="Oct"/>
    <n v="2020"/>
  </r>
  <r>
    <x v="4"/>
    <s v="Karnataka"/>
    <s v="Realme 8"/>
    <s v="High"/>
    <n v="118.60000000000001"/>
    <n v="8999.4"/>
    <n v="14999"/>
    <n v="1778881.4000000001"/>
    <n v="266832.21000000002"/>
    <n v="1512049.1900000002"/>
    <n v="1088675.4168"/>
    <n v="423373.77320000017"/>
    <d v="2020-12-01T00:00:00"/>
    <x v="2"/>
    <s v="Dec"/>
    <n v="2020"/>
  </r>
  <r>
    <x v="4"/>
    <s v="Kerala"/>
    <s v="Realme 8 Pro"/>
    <s v="High"/>
    <n v="349.5"/>
    <n v="11999.4"/>
    <n v="19999"/>
    <n v="6989650.5"/>
    <n v="1048447.575"/>
    <n v="5941202.9249999998"/>
    <n v="4277666.1059999997"/>
    <n v="1663536.8190000001"/>
    <d v="2021-01-01T00:00:00"/>
    <x v="0"/>
    <s v="Jan"/>
    <n v="2021"/>
  </r>
  <r>
    <x v="0"/>
    <s v="Odisha"/>
    <s v="Realme 8 Pro"/>
    <s v="High"/>
    <n v="88.600000000000009"/>
    <n v="11999.4"/>
    <n v="19999"/>
    <n v="1771911.4000000001"/>
    <n v="265786.71000000002"/>
    <n v="1506124.6900000002"/>
    <n v="1174777.2582000003"/>
    <n v="331347.4317999999"/>
    <d v="2021-06-01T00:00:00"/>
    <x v="1"/>
    <s v="Jun"/>
    <n v="2021"/>
  </r>
  <r>
    <x v="3"/>
    <s v="Punjab"/>
    <s v="Realme 8 Pro"/>
    <s v="High"/>
    <n v="215.60000000000002"/>
    <n v="11999.4"/>
    <n v="19999"/>
    <n v="4311784.4000000004"/>
    <n v="646767.66"/>
    <n v="3665016.74"/>
    <n v="2858713.0572000002"/>
    <n v="806303.68280000007"/>
    <d v="2021-10-01T00:00:00"/>
    <x v="7"/>
    <s v="Oct"/>
    <n v="2021"/>
  </r>
  <r>
    <x v="0"/>
    <s v="Tamil Nadu"/>
    <s v="Realme 8 Pro"/>
    <s v="High"/>
    <n v="90.5"/>
    <n v="11999.4"/>
    <n v="19999"/>
    <n v="1809909.5"/>
    <n v="271486.42499999999"/>
    <n v="1538423.075"/>
    <n v="1199969.9985"/>
    <n v="338453.07649999997"/>
    <d v="2021-10-01T00:00:00"/>
    <x v="7"/>
    <s v="Oct"/>
    <n v="2021"/>
  </r>
  <r>
    <x v="0"/>
    <s v="Telangana"/>
    <s v="Realme 8 Pro"/>
    <s v="High"/>
    <n v="171.5"/>
    <n v="11999.4"/>
    <n v="19999"/>
    <n v="3429828.5"/>
    <n v="514474.27499999997"/>
    <n v="2915354.2250000001"/>
    <n v="2273976.2955"/>
    <n v="641377.92950000009"/>
    <d v="2020-10-01T00:00:00"/>
    <x v="7"/>
    <s v="Oct"/>
    <n v="2020"/>
  </r>
  <r>
    <x v="0"/>
    <s v="Uttarakhand"/>
    <s v="Realme 8 Pro"/>
    <s v="High"/>
    <n v="159.4"/>
    <n v="11999.4"/>
    <n v="19999"/>
    <n v="3187840.6"/>
    <n v="478176.08999999997"/>
    <n v="2709664.5100000002"/>
    <n v="2113538.3178000003"/>
    <n v="596126.19219999993"/>
    <d v="2021-11-01T00:00:00"/>
    <x v="9"/>
    <s v="Nov"/>
    <n v="2021"/>
  </r>
  <r>
    <x v="4"/>
    <s v="West Bengal"/>
    <s v="Realme 8 Pro"/>
    <s v="High"/>
    <n v="135.9"/>
    <n v="11999.4"/>
    <n v="19999"/>
    <n v="2717864.1"/>
    <n v="407679.61499999999"/>
    <n v="2310184.4850000003"/>
    <n v="1663332.8292000003"/>
    <n v="646851.65580000007"/>
    <d v="2021-11-01T00:00:00"/>
    <x v="9"/>
    <s v="Nov"/>
    <n v="2021"/>
  </r>
  <r>
    <x v="4"/>
    <s v="Maharashtra "/>
    <s v="Realme 8 Pro"/>
    <s v="High"/>
    <n v="215"/>
    <n v="11999.4"/>
    <n v="19999"/>
    <n v="4299785"/>
    <n v="644967.75"/>
    <n v="3654817.25"/>
    <n v="2631468.42"/>
    <n v="1023348.8300000001"/>
    <d v="2021-11-01T00:00:00"/>
    <x v="9"/>
    <s v="Nov"/>
    <n v="2021"/>
  </r>
  <r>
    <x v="0"/>
    <s v="Rajasthan"/>
    <s v="Realme 8 Pro"/>
    <s v="High"/>
    <n v="119.7"/>
    <n v="11999.4"/>
    <n v="19999"/>
    <n v="2393880.3000000003"/>
    <n v="359082.04500000004"/>
    <n v="2034798.2550000004"/>
    <n v="1587142.6389000004"/>
    <n v="447655.61609999998"/>
    <d v="2021-11-01T00:00:00"/>
    <x v="9"/>
    <s v="Nov"/>
    <n v="2021"/>
  </r>
  <r>
    <x v="1"/>
    <s v="Uttar Pradesh"/>
    <s v="Realme 8 Pro"/>
    <s v="High"/>
    <n v="38"/>
    <n v="11999.4"/>
    <n v="19999"/>
    <n v="759962"/>
    <n v="113994.3"/>
    <n v="645967.69999999995"/>
    <n v="419879.005"/>
    <n v="226088.69499999995"/>
    <d v="2020-12-01T00:00:00"/>
    <x v="2"/>
    <s v="Dec"/>
    <n v="2020"/>
  </r>
  <r>
    <x v="0"/>
    <s v="Gujarat"/>
    <s v="Realme 8 Pro"/>
    <s v="High"/>
    <n v="123.30000000000001"/>
    <n v="11999.4"/>
    <n v="19999"/>
    <n v="2465876.7000000002"/>
    <n v="369881.505"/>
    <n v="2095995.1950000003"/>
    <n v="1634876.2521000004"/>
    <n v="461118.94289999991"/>
    <d v="2021-12-01T00:00:00"/>
    <x v="2"/>
    <s v="Dec"/>
    <n v="2021"/>
  </r>
  <r>
    <x v="0"/>
    <s v="Madhya Pradesh"/>
    <s v="Vivo V17 Pro"/>
    <s v="High"/>
    <n v="139.5"/>
    <n v="19794"/>
    <n v="32990"/>
    <n v="4602105"/>
    <n v="690315.75"/>
    <n v="3911789.25"/>
    <n v="3051195.6150000002"/>
    <n v="860593.63499999978"/>
    <d v="2021-07-01T00:00:00"/>
    <x v="4"/>
    <s v="Jul"/>
    <n v="2021"/>
  </r>
  <r>
    <x v="0"/>
    <s v="Andhra Pradesh"/>
    <s v="Vivo V17 Pro"/>
    <s v="High"/>
    <n v="98.600000000000009"/>
    <n v="19794"/>
    <n v="32990"/>
    <n v="3252814.0000000005"/>
    <n v="487922.10000000003"/>
    <n v="2764891.9000000004"/>
    <n v="2156615.6820000005"/>
    <n v="608276.21799999988"/>
    <d v="2021-10-01T00:00:00"/>
    <x v="7"/>
    <s v="Oct"/>
    <n v="2021"/>
  </r>
  <r>
    <x v="0"/>
    <s v="Gujarat"/>
    <s v="Vivo V17 Pro"/>
    <s v="High"/>
    <n v="90.5"/>
    <n v="19794"/>
    <n v="32990"/>
    <n v="2985595"/>
    <n v="447839.25"/>
    <n v="2537755.75"/>
    <n v="1979449.4850000001"/>
    <n v="558306.2649999999"/>
    <d v="2021-10-01T00:00:00"/>
    <x v="7"/>
    <s v="Oct"/>
    <n v="2021"/>
  </r>
  <r>
    <x v="2"/>
    <s v="Maharashtra "/>
    <s v="Xiaomi Redmi K20 Pro 6GB"/>
    <s v="High"/>
    <n v="210.9"/>
    <n v="13938"/>
    <n v="23230"/>
    <n v="4899207"/>
    <n v="734881.04999999993"/>
    <n v="4164325.95"/>
    <n v="2498595.5699999998"/>
    <n v="1665730.3800000004"/>
    <d v="2021-05-01T00:00:00"/>
    <x v="11"/>
    <s v="May"/>
    <n v="2021"/>
  </r>
  <r>
    <x v="1"/>
    <s v="Haryana"/>
    <s v="Xiaomi Redmi K20 Pro 6GB"/>
    <s v="High"/>
    <n v="387.45000000000005"/>
    <n v="13938"/>
    <n v="23230"/>
    <n v="9000463.5000000019"/>
    <n v="1350069.5250000001"/>
    <n v="7650393.9750000015"/>
    <n v="4972756.0837500012"/>
    <n v="2677637.8912500003"/>
    <d v="2021-07-01T00:00:00"/>
    <x v="4"/>
    <s v="Jul"/>
    <n v="2021"/>
  </r>
  <r>
    <x v="0"/>
    <s v="Jharkhand"/>
    <s v="Xiaomi Redmi K20 Pro 6GB"/>
    <s v="High"/>
    <n v="62.300000000000004"/>
    <n v="13938"/>
    <n v="23230"/>
    <n v="1447229"/>
    <n v="217084.35"/>
    <n v="1230144.6499999999"/>
    <n v="959512.82699999993"/>
    <n v="270631.82299999997"/>
    <d v="2020-09-01T00:00:00"/>
    <x v="6"/>
    <s v="Sep"/>
    <n v="2020"/>
  </r>
  <r>
    <x v="0"/>
    <s v="Karnataka"/>
    <s v="Xiaomi Redmi K20 Pro 6GB"/>
    <s v="High"/>
    <n v="98.600000000000009"/>
    <n v="13938"/>
    <n v="23230"/>
    <n v="2290478"/>
    <n v="343571.7"/>
    <n v="1946906.3"/>
    <n v="1518586.9140000001"/>
    <n v="428319.38599999994"/>
    <d v="2021-10-01T00:00:00"/>
    <x v="7"/>
    <s v="Oct"/>
    <n v="2021"/>
  </r>
  <r>
    <x v="3"/>
    <s v="Kerala"/>
    <s v="Xiaomi Redmi K20 Pro 6GB"/>
    <s v="High"/>
    <n v="238.70000000000002"/>
    <n v="13938"/>
    <n v="23230"/>
    <n v="5545001"/>
    <n v="831750.15"/>
    <n v="4713250.8499999996"/>
    <n v="3676335.6629999997"/>
    <n v="1036915.1869999999"/>
    <d v="2021-11-01T00:00:00"/>
    <x v="9"/>
    <s v="Nov"/>
    <n v="2021"/>
  </r>
  <r>
    <x v="0"/>
    <s v="Odisha"/>
    <s v="Xiaomi Redmi K20 Pro 6GB"/>
    <s v="High"/>
    <n v="123.30000000000001"/>
    <n v="13938"/>
    <n v="23230"/>
    <n v="2864259.0000000005"/>
    <n v="429638.85000000003"/>
    <n v="2434620.1500000004"/>
    <n v="1899003.7170000004"/>
    <n v="535616.43299999996"/>
    <d v="2021-12-01T00:00:00"/>
    <x v="2"/>
    <s v="Dec"/>
    <n v="2021"/>
  </r>
  <r>
    <x v="0"/>
    <s v="Punjab"/>
    <s v="Samsung Galaxy F62"/>
    <s v="High"/>
    <n v="27"/>
    <n v="11999.4"/>
    <n v="19999"/>
    <n v="539973"/>
    <n v="80995.95"/>
    <n v="458977.05"/>
    <n v="358002.09899999999"/>
    <n v="100974.951"/>
    <d v="2021-02-01T00:00:00"/>
    <x v="8"/>
    <s v="Feb"/>
    <n v="2021"/>
  </r>
  <r>
    <x v="0"/>
    <s v="Tamil Nadu"/>
    <s v="Samsung Galaxy F62"/>
    <s v="High"/>
    <n v="342.15000000000003"/>
    <n v="11999.4"/>
    <n v="19999"/>
    <n v="6842657.8500000006"/>
    <n v="1026398.6775"/>
    <n v="5816259.1725000003"/>
    <n v="4536682.1545500001"/>
    <n v="1279577.0179500002"/>
    <d v="2021-07-01T00:00:00"/>
    <x v="4"/>
    <s v="Jul"/>
    <n v="2021"/>
  </r>
  <r>
    <x v="0"/>
    <s v="Telangana"/>
    <s v="Samsung Galaxy F62"/>
    <s v="High"/>
    <n v="273.40000000000003"/>
    <n v="11999.4"/>
    <n v="19999"/>
    <n v="5467726.6000000006"/>
    <n v="820158.99000000011"/>
    <n v="4647567.6100000003"/>
    <n v="3625102.7358000004"/>
    <n v="1022464.8742"/>
    <d v="2021-10-01T00:00:00"/>
    <x v="7"/>
    <s v="Oct"/>
    <n v="2021"/>
  </r>
  <r>
    <x v="1"/>
    <s v="Uttarakhand"/>
    <s v="Samsung Galaxy F62"/>
    <s v="High"/>
    <n v="254.8"/>
    <n v="11999.4"/>
    <n v="19999"/>
    <n v="5095745.2"/>
    <n v="764361.78"/>
    <n v="4331383.42"/>
    <n v="2815399.2230000002"/>
    <n v="1515984.1969999997"/>
    <d v="2020-11-01T00:00:00"/>
    <x v="9"/>
    <s v="Nov"/>
    <n v="2020"/>
  </r>
  <r>
    <x v="0"/>
    <s v="West Bengal"/>
    <s v="Xiaomi Redmi 9i 128GB"/>
    <s v="High"/>
    <n v="252.15"/>
    <n v="5579.4"/>
    <n v="9299"/>
    <n v="2344742.85"/>
    <n v="351711.42749999999"/>
    <n v="1993031.4225000001"/>
    <n v="1554564.5095500001"/>
    <n v="438466.91295000003"/>
    <d v="2021-01-01T00:00:00"/>
    <x v="0"/>
    <s v="Jan"/>
    <n v="2021"/>
  </r>
  <r>
    <x v="2"/>
    <s v="Maharashtra "/>
    <s v="Realme 8"/>
    <s v="High"/>
    <n v="266.10000000000002"/>
    <n v="8999.4"/>
    <n v="14999"/>
    <n v="3991233.9000000004"/>
    <n v="598685.08500000008"/>
    <n v="3392548.8150000004"/>
    <n v="2035529.2890000001"/>
    <n v="1357019.5260000003"/>
    <d v="2021-05-01T00:00:00"/>
    <x v="11"/>
    <s v="May"/>
    <n v="2021"/>
  </r>
  <r>
    <x v="0"/>
    <s v="Rajasthan"/>
    <s v="Realme 8 Pro"/>
    <s v="High"/>
    <n v="153.1"/>
    <n v="11999.4"/>
    <n v="19999"/>
    <n v="3061846.9"/>
    <n v="459277.03499999997"/>
    <n v="2602569.8649999998"/>
    <n v="2030004.4946999999"/>
    <n v="572565.37029999983"/>
    <d v="2021-12-01T00:00:00"/>
    <x v="2"/>
    <s v="Dec"/>
    <n v="2021"/>
  </r>
  <r>
    <x v="0"/>
    <s v="Uttar Pradesh"/>
    <s v="Xiaomi Redmi K20 Pro 6GB"/>
    <s v="High"/>
    <n v="149.1"/>
    <n v="13938"/>
    <n v="23230"/>
    <n v="3463593"/>
    <n v="519538.94999999995"/>
    <n v="2944054.05"/>
    <n v="2296362.159"/>
    <n v="647691.89099999983"/>
    <d v="2021-03-01T00:00:00"/>
    <x v="3"/>
    <s v="Mar"/>
    <n v="2021"/>
  </r>
  <r>
    <x v="0"/>
    <s v="Gujarat"/>
    <s v="Xiaomi Redmi K20 Pro 6GB"/>
    <s v="High"/>
    <n v="153.1"/>
    <n v="13938"/>
    <n v="23230"/>
    <n v="3556513"/>
    <n v="533476.94999999995"/>
    <n v="3023036.05"/>
    <n v="2357968.1189999999"/>
    <n v="665067.93099999987"/>
    <d v="2021-12-01T00:00:00"/>
    <x v="2"/>
    <s v="Dec"/>
    <n v="2021"/>
  </r>
  <r>
    <x v="2"/>
    <s v="Madhya Pradesh"/>
    <s v="Samsung Galaxy F62"/>
    <s v="High"/>
    <n v="276.10000000000002"/>
    <n v="11999.4"/>
    <n v="19999"/>
    <n v="5521723.9000000004"/>
    <n v="828258.58500000008"/>
    <n v="4693465.3150000004"/>
    <n v="2816079.1890000002"/>
    <n v="1877386.1260000002"/>
    <d v="2020-09-01T00:00:00"/>
    <x v="6"/>
    <s v="Sep"/>
    <n v="2020"/>
  </r>
  <r>
    <x v="1"/>
    <s v="Andhra Pradesh"/>
    <s v="Xiaomi Redmi 9i 128GB"/>
    <s v="High"/>
    <n v="256.7"/>
    <n v="5579.4"/>
    <n v="9299"/>
    <n v="2387053.2999999998"/>
    <n v="358057.99499999994"/>
    <n v="2028995.3049999999"/>
    <n v="1318846.9482499999"/>
    <n v="710148.35675000004"/>
    <d v="2021-06-01T00:00:00"/>
    <x v="1"/>
    <s v="Jun"/>
    <n v="2021"/>
  </r>
  <r>
    <x v="1"/>
    <s v="Gujarat"/>
    <s v="Xiaomi Redmi K20 Pro 6GB"/>
    <s v="High"/>
    <n v="256.7"/>
    <n v="13938"/>
    <n v="23230"/>
    <n v="5963141"/>
    <n v="894471.15"/>
    <n v="5068669.8499999996"/>
    <n v="3294635.4024999999"/>
    <n v="1774034.4474999998"/>
    <d v="2021-06-01T00:00:00"/>
    <x v="1"/>
    <s v="Jun"/>
    <n v="2021"/>
  </r>
  <r>
    <x v="0"/>
    <s v="Chhattisgarh"/>
    <s v="Xiaomi Redmi 9i 128GB"/>
    <s v="High"/>
    <n v="92.300000000000011"/>
    <n v="5579.4"/>
    <n v="9299"/>
    <n v="858297.70000000007"/>
    <n v="128744.655"/>
    <n v="729553.04500000004"/>
    <n v="569051.37510000006"/>
    <n v="160501.66989999998"/>
    <d v="2021-03-01T00:00:00"/>
    <x v="3"/>
    <s v="Mar"/>
    <n v="2021"/>
  </r>
  <r>
    <x v="0"/>
    <s v="Haryana"/>
    <s v="Xiaomi Redmi 9i 128GB"/>
    <s v="High"/>
    <n v="179"/>
    <n v="5579.4"/>
    <n v="9299"/>
    <n v="1664521"/>
    <n v="249678.15"/>
    <n v="1414842.85"/>
    <n v="1103577.4230000002"/>
    <n v="311265.42699999991"/>
    <d v="2021-03-01T00:00:00"/>
    <x v="3"/>
    <s v="Mar"/>
    <n v="2021"/>
  </r>
  <r>
    <x v="0"/>
    <s v="Jharkhand"/>
    <s v="Xiaomi Redmi 9i 128GB"/>
    <s v="High"/>
    <n v="44.2"/>
    <n v="5579.4"/>
    <n v="9299"/>
    <n v="411015.80000000005"/>
    <n v="61652.37"/>
    <n v="349363.43000000005"/>
    <n v="272503.47540000005"/>
    <n v="76859.954599999997"/>
    <d v="2020-09-01T00:00:00"/>
    <x v="6"/>
    <s v="Sep"/>
    <n v="2020"/>
  </r>
  <r>
    <x v="0"/>
    <s v="Karnataka"/>
    <s v="Realme 8"/>
    <s v="High"/>
    <n v="98.25"/>
    <n v="8999.4"/>
    <n v="14999"/>
    <n v="1473651.75"/>
    <n v="221047.76249999998"/>
    <n v="1252603.9875"/>
    <n v="977031.11025000003"/>
    <n v="275572.87725000002"/>
    <d v="2021-01-01T00:00:00"/>
    <x v="0"/>
    <s v="Jan"/>
    <n v="2021"/>
  </r>
  <r>
    <x v="0"/>
    <s v="Kerala"/>
    <s v="Realme 8"/>
    <s v="High"/>
    <n v="129.80000000000001"/>
    <n v="8999.4"/>
    <n v="14999"/>
    <n v="1946870.2000000002"/>
    <n v="292030.53000000003"/>
    <n v="1654839.6700000002"/>
    <n v="1290774.9426000002"/>
    <n v="364064.72739999997"/>
    <d v="2021-02-01T00:00:00"/>
    <x v="8"/>
    <s v="Feb"/>
    <n v="2021"/>
  </r>
  <r>
    <x v="2"/>
    <s v="Odisha"/>
    <s v="Realme 8"/>
    <s v="High"/>
    <n v="60.400000000000006"/>
    <n v="8999.4"/>
    <n v="14999"/>
    <n v="905939.60000000009"/>
    <n v="135890.94"/>
    <n v="770048.66000000015"/>
    <n v="462029.19600000005"/>
    <n v="308019.46400000009"/>
    <d v="2021-06-01T00:00:00"/>
    <x v="1"/>
    <s v="Jun"/>
    <n v="2021"/>
  </r>
  <r>
    <x v="0"/>
    <s v="Punjab"/>
    <s v="Realme 8"/>
    <s v="High"/>
    <n v="225.5"/>
    <n v="8999.4"/>
    <n v="14999"/>
    <n v="3382274.5"/>
    <n v="507341.17499999999"/>
    <n v="2874933.3250000002"/>
    <n v="2242447.9935000003"/>
    <n v="632485.33149999985"/>
    <d v="2021-07-01T00:00:00"/>
    <x v="4"/>
    <s v="Jul"/>
    <n v="2021"/>
  </r>
  <r>
    <x v="0"/>
    <s v="Tamil Nadu"/>
    <s v="Realme 8"/>
    <s v="High"/>
    <n v="124.9"/>
    <n v="8999.4"/>
    <n v="14999"/>
    <n v="1873375.1"/>
    <n v="281006.26500000001"/>
    <n v="1592368.835"/>
    <n v="1242047.6913000001"/>
    <n v="350321.1436999999"/>
    <d v="2021-10-01T00:00:00"/>
    <x v="7"/>
    <s v="Oct"/>
    <n v="2021"/>
  </r>
  <r>
    <x v="0"/>
    <s v="Telangana"/>
    <s v="Realme 8 Pro"/>
    <s v="High"/>
    <n v="143.85"/>
    <n v="11999.4"/>
    <n v="19999"/>
    <n v="2876856.15"/>
    <n v="431528.42249999999"/>
    <n v="2445327.7275"/>
    <n v="1907355.62745"/>
    <n v="537972.10005000001"/>
    <d v="2021-01-01T00:00:00"/>
    <x v="0"/>
    <s v="Jan"/>
    <n v="2021"/>
  </r>
  <r>
    <x v="4"/>
    <s v="Uttarakhand"/>
    <s v="Realme 8 Pro"/>
    <s v="High"/>
    <n v="80.7"/>
    <n v="11999.4"/>
    <n v="19999"/>
    <n v="1613919.3"/>
    <n v="242087.89499999999"/>
    <n v="1371831.405"/>
    <n v="987718.61159999995"/>
    <n v="384112.79340000008"/>
    <d v="2021-01-01T00:00:00"/>
    <x v="0"/>
    <s v="Jan"/>
    <n v="2021"/>
  </r>
  <r>
    <x v="0"/>
    <s v="West Bengal"/>
    <s v="Realme 8 Pro"/>
    <s v="High"/>
    <n v="264.10000000000002"/>
    <n v="11999.4"/>
    <n v="19999"/>
    <n v="5281735.9000000004"/>
    <n v="792260.38500000001"/>
    <n v="4489475.5150000006"/>
    <n v="3501790.9017000007"/>
    <n v="987684.61329999985"/>
    <d v="2021-02-01T00:00:00"/>
    <x v="8"/>
    <s v="Feb"/>
    <n v="2021"/>
  </r>
  <r>
    <x v="0"/>
    <s v="Maharashtra "/>
    <s v="Realme 8 Pro"/>
    <s v="High"/>
    <n v="270.8"/>
    <n v="11999.4"/>
    <n v="19999"/>
    <n v="5415729.2000000002"/>
    <n v="812359.38"/>
    <n v="4603369.82"/>
    <n v="3590628.4596000002"/>
    <n v="1012741.3604000001"/>
    <d v="2021-02-01T00:00:00"/>
    <x v="8"/>
    <s v="Feb"/>
    <n v="2021"/>
  </r>
  <r>
    <x v="0"/>
    <s v="Rajasthan"/>
    <s v="Realme 8 Pro"/>
    <s v="High"/>
    <n v="263.2"/>
    <n v="11999.4"/>
    <n v="19999"/>
    <n v="5263736.8"/>
    <n v="789560.5199999999"/>
    <n v="4474176.28"/>
    <n v="3489857.4984000004"/>
    <n v="984318.78159999987"/>
    <d v="2021-06-01T00:00:00"/>
    <x v="1"/>
    <s v="Jun"/>
    <n v="2021"/>
  </r>
  <r>
    <x v="3"/>
    <s v="Uttar Pradesh"/>
    <s v="Realme 8 Pro"/>
    <s v="High"/>
    <n v="158.30000000000001"/>
    <n v="11999.4"/>
    <n v="19999"/>
    <n v="3165841.7"/>
    <n v="474876.255"/>
    <n v="2690965.4450000003"/>
    <n v="2098953.0471000001"/>
    <n v="592012.39790000021"/>
    <d v="2021-06-01T00:00:00"/>
    <x v="1"/>
    <s v="Jun"/>
    <n v="2021"/>
  </r>
  <r>
    <x v="2"/>
    <s v="Gujarat"/>
    <s v="Realme 8 Pro"/>
    <s v="High"/>
    <n v="57.1"/>
    <n v="11999.4"/>
    <n v="19999"/>
    <n v="1141942.9000000001"/>
    <n v="171291.43500000003"/>
    <n v="970651.46500000008"/>
    <n v="582390.87900000007"/>
    <n v="388260.58600000001"/>
    <d v="2021-07-01T00:00:00"/>
    <x v="4"/>
    <s v="Jul"/>
    <n v="2021"/>
  </r>
  <r>
    <x v="0"/>
    <s v="Madhya Pradesh"/>
    <s v="Realme 8 Pro"/>
    <s v="High"/>
    <n v="269.60000000000002"/>
    <n v="11999.4"/>
    <n v="19999"/>
    <n v="5391730.4000000004"/>
    <n v="808759.56"/>
    <n v="4582970.84"/>
    <n v="3574717.2552"/>
    <n v="1008253.5847999998"/>
    <d v="2021-08-01T00:00:00"/>
    <x v="5"/>
    <s v="Aug"/>
    <n v="2021"/>
  </r>
  <r>
    <x v="1"/>
    <s v="Andhra Pradesh"/>
    <s v="Realme 8 Pro"/>
    <s v="High"/>
    <n v="156.5"/>
    <n v="11999.4"/>
    <n v="19999"/>
    <n v="3129843.5"/>
    <n v="469476.52499999997"/>
    <n v="2660366.9750000001"/>
    <n v="1729238.5337500002"/>
    <n v="931128.44124999992"/>
    <d v="2021-10-01T00:00:00"/>
    <x v="7"/>
    <s v="Oct"/>
    <n v="2021"/>
  </r>
  <r>
    <x v="0"/>
    <s v="Gujarat"/>
    <s v="Realme 8 Pro"/>
    <s v="High"/>
    <n v="124.9"/>
    <n v="11999.4"/>
    <n v="19999"/>
    <n v="2497875.1"/>
    <n v="374681.26500000001"/>
    <n v="2123193.835"/>
    <n v="1656091.1913000001"/>
    <n v="467102.6436999999"/>
    <d v="2021-10-01T00:00:00"/>
    <x v="7"/>
    <s v="Oct"/>
    <n v="2021"/>
  </r>
  <r>
    <x v="0"/>
    <s v="Chhattisgarh"/>
    <s v="Realme 8 Pro"/>
    <s v="High"/>
    <n v="35.700000000000003"/>
    <n v="11999.4"/>
    <n v="19999"/>
    <n v="713964.3"/>
    <n v="107094.645"/>
    <n v="606869.65500000003"/>
    <n v="473358.33090000006"/>
    <n v="133511.32409999997"/>
    <d v="2021-11-01T00:00:00"/>
    <x v="9"/>
    <s v="Nov"/>
    <n v="2021"/>
  </r>
  <r>
    <x v="2"/>
    <s v="Haryana"/>
    <s v="Realme 8 Pro"/>
    <s v="High"/>
    <n v="101.30000000000001"/>
    <n v="11999.4"/>
    <n v="19999"/>
    <n v="2025898.7000000002"/>
    <n v="303884.80499999999"/>
    <n v="1722013.8950000003"/>
    <n v="1033208.3370000001"/>
    <n v="688805.55800000019"/>
    <d v="2021-12-01T00:00:00"/>
    <x v="2"/>
    <s v="Dec"/>
    <n v="2021"/>
  </r>
  <r>
    <x v="1"/>
    <s v="Jharkhand"/>
    <s v="Vivo V17 Pro"/>
    <s v="High"/>
    <n v="399.75"/>
    <n v="19794"/>
    <n v="32990"/>
    <n v="13187752.5"/>
    <n v="1978162.875"/>
    <n v="11209589.625"/>
    <n v="7286233.2562500006"/>
    <n v="3923356.3687499994"/>
    <d v="2021-01-01T00:00:00"/>
    <x v="0"/>
    <s v="Jan"/>
    <n v="2021"/>
  </r>
  <r>
    <x v="0"/>
    <s v="Karnataka"/>
    <s v="Vivo V17 Pro"/>
    <s v="High"/>
    <n v="263.2"/>
    <n v="19794"/>
    <n v="32990"/>
    <n v="8682968"/>
    <n v="1302445.2"/>
    <n v="7380522.7999999998"/>
    <n v="5756807.784"/>
    <n v="1623715.0159999998"/>
    <d v="2021-06-01T00:00:00"/>
    <x v="1"/>
    <s v="Jun"/>
    <n v="2021"/>
  </r>
  <r>
    <x v="0"/>
    <s v="Kerala"/>
    <s v="Vivo V17 Pro"/>
    <s v="High"/>
    <n v="119"/>
    <n v="19794"/>
    <n v="32990"/>
    <n v="3925810"/>
    <n v="588871.5"/>
    <n v="3336938.5"/>
    <n v="2602812.0300000003"/>
    <n v="734126.46999999974"/>
    <d v="2021-06-01T00:00:00"/>
    <x v="1"/>
    <s v="Jun"/>
    <n v="2021"/>
  </r>
  <r>
    <x v="2"/>
    <s v="Odisha"/>
    <s v="Vivo V17 Pro"/>
    <s v="High"/>
    <n v="60.400000000000006"/>
    <n v="19794"/>
    <n v="32990"/>
    <n v="1992596.0000000002"/>
    <n v="298889.40000000002"/>
    <n v="1693706.6"/>
    <n v="1016223.96"/>
    <n v="677482.64000000013"/>
    <d v="2021-06-01T00:00:00"/>
    <x v="1"/>
    <s v="Jun"/>
    <n v="2021"/>
  </r>
  <r>
    <x v="1"/>
    <s v="Punjab"/>
    <s v="Vivo V17 Pro"/>
    <s v="High"/>
    <n v="66"/>
    <n v="19794"/>
    <n v="32990"/>
    <n v="2177340"/>
    <n v="326601"/>
    <n v="1850739"/>
    <n v="1202980.3500000001"/>
    <n v="647758.64999999991"/>
    <d v="2020-09-01T00:00:00"/>
    <x v="6"/>
    <s v="Sep"/>
    <n v="2020"/>
  </r>
  <r>
    <x v="2"/>
    <s v="Tamil Nadu"/>
    <s v="Vivo V17 Pro"/>
    <s v="High"/>
    <n v="41"/>
    <n v="19794"/>
    <n v="32990"/>
    <n v="1352590"/>
    <n v="202888.5"/>
    <n v="1149701.5"/>
    <n v="689820.9"/>
    <n v="459880.6"/>
    <d v="2021-10-01T00:00:00"/>
    <x v="7"/>
    <s v="Oct"/>
    <n v="2021"/>
  </r>
  <r>
    <x v="4"/>
    <s v="Telangana"/>
    <s v="Vivo V17 Pro"/>
    <s v="High"/>
    <n v="260.5"/>
    <n v="19794"/>
    <n v="32990"/>
    <n v="8593895"/>
    <n v="1289084.25"/>
    <n v="7304810.75"/>
    <n v="5259463.74"/>
    <n v="2045347.0099999998"/>
    <d v="2020-11-01T00:00:00"/>
    <x v="9"/>
    <s v="Nov"/>
    <n v="2020"/>
  </r>
  <r>
    <x v="2"/>
    <s v="Uttarakhand"/>
    <s v="Vivo V17 Pro"/>
    <s v="High"/>
    <n v="101.30000000000001"/>
    <n v="19794"/>
    <n v="32990"/>
    <n v="3341887.0000000005"/>
    <n v="501283.05000000005"/>
    <n v="2840603.95"/>
    <n v="1704362.37"/>
    <n v="1136241.58"/>
    <d v="2021-12-01T00:00:00"/>
    <x v="2"/>
    <s v="Dec"/>
    <n v="2021"/>
  </r>
  <r>
    <x v="3"/>
    <s v="West Bengal"/>
    <s v="Xiaomi Redmi K20 Pro 6GB"/>
    <s v="High"/>
    <n v="158.30000000000001"/>
    <n v="13938"/>
    <n v="23230"/>
    <n v="3677309.0000000005"/>
    <n v="551596.35000000009"/>
    <n v="3125712.6500000004"/>
    <n v="2438055.8670000006"/>
    <n v="687656.78299999982"/>
    <d v="2021-06-01T00:00:00"/>
    <x v="1"/>
    <s v="Jun"/>
    <n v="2021"/>
  </r>
  <r>
    <x v="1"/>
    <s v="Maharashtra "/>
    <s v="Xiaomi Redmi K20 Pro 6GB"/>
    <s v="High"/>
    <n v="156.5"/>
    <n v="13938"/>
    <n v="23230"/>
    <n v="3635495"/>
    <n v="545324.25"/>
    <n v="3090170.75"/>
    <n v="2008610.9875"/>
    <n v="1081559.7625"/>
    <d v="2021-10-01T00:00:00"/>
    <x v="7"/>
    <s v="Oct"/>
    <n v="2021"/>
  </r>
  <r>
    <x v="3"/>
    <s v="Rajasthan"/>
    <s v="Samsung Galaxy F62"/>
    <s v="High"/>
    <n v="165.9"/>
    <n v="11999.4"/>
    <n v="19999"/>
    <n v="3317834.1"/>
    <n v="497675.11499999999"/>
    <n v="2820158.9850000003"/>
    <n v="2199724.0083000003"/>
    <n v="620434.9767"/>
    <d v="2021-01-01T00:00:00"/>
    <x v="0"/>
    <s v="Jan"/>
    <n v="2021"/>
  </r>
  <r>
    <x v="0"/>
    <s v="Uttar Pradesh"/>
    <s v="Samsung Galaxy F62"/>
    <s v="High"/>
    <n v="119"/>
    <n v="11999.4"/>
    <n v="19999"/>
    <n v="2379881"/>
    <n v="356982.14999999997"/>
    <n v="2022898.85"/>
    <n v="1577861.1030000001"/>
    <n v="445037.74699999997"/>
    <d v="2021-06-01T00:00:00"/>
    <x v="1"/>
    <s v="Jun"/>
    <n v="2021"/>
  </r>
  <r>
    <x v="2"/>
    <s v="Gujarat"/>
    <s v="Samsung Galaxy F62"/>
    <s v="High"/>
    <n v="41"/>
    <n v="11999.4"/>
    <n v="19999"/>
    <n v="819959"/>
    <n v="122993.84999999999"/>
    <n v="696965.15"/>
    <n v="418179.09"/>
    <n v="278786.06"/>
    <d v="2021-10-01T00:00:00"/>
    <x v="7"/>
    <s v="Oct"/>
    <n v="2021"/>
  </r>
  <r>
    <x v="2"/>
    <s v="Madhya Pradesh"/>
    <s v="Samsung Galaxy F62"/>
    <s v="High"/>
    <n v="177"/>
    <n v="11999.4"/>
    <n v="19999"/>
    <n v="3539823"/>
    <n v="530973.44999999995"/>
    <n v="3008849.55"/>
    <n v="1805309.7299999997"/>
    <n v="1203539.82"/>
    <d v="2020-12-01T00:00:00"/>
    <x v="2"/>
    <s v="Dec"/>
    <n v="2020"/>
  </r>
  <r>
    <x v="0"/>
    <s v="Andhra Pradesh"/>
    <s v="Xiaomi Redmi 9i 128GB"/>
    <s v="High"/>
    <n v="257.90000000000003"/>
    <n v="5579.4"/>
    <n v="9299"/>
    <n v="2398212.1"/>
    <n v="359731.815"/>
    <n v="2038480.2850000001"/>
    <n v="1590014.6223000002"/>
    <n v="448465.66269999999"/>
    <d v="2021-04-01T00:00:00"/>
    <x v="10"/>
    <s v="Apr"/>
    <n v="2021"/>
  </r>
  <r>
    <x v="0"/>
    <s v="Gujarat"/>
    <s v="Xiaomi Redmi 9i 128GB"/>
    <s v="High"/>
    <n v="174.3"/>
    <n v="5579.4"/>
    <n v="9299"/>
    <n v="1620815.7000000002"/>
    <n v="243122.35500000001"/>
    <n v="1377693.3450000002"/>
    <n v="1074600.8091000002"/>
    <n v="303092.53590000002"/>
    <d v="2021-05-01T00:00:00"/>
    <x v="11"/>
    <s v="May"/>
    <n v="2021"/>
  </r>
  <r>
    <x v="0"/>
    <s v="Chhattisgarh"/>
    <s v="Xiaomi Redmi 9i 128GB"/>
    <s v="High"/>
    <n v="299.60000000000002"/>
    <n v="5579.4"/>
    <n v="9299"/>
    <n v="2785980.4000000004"/>
    <n v="417897.06000000006"/>
    <n v="2368083.3400000003"/>
    <n v="1847105.0052000002"/>
    <n v="520978.33480000007"/>
    <d v="2020-10-01T00:00:00"/>
    <x v="7"/>
    <s v="Oct"/>
    <n v="2020"/>
  </r>
  <r>
    <x v="0"/>
    <s v="Haryana"/>
    <s v="Xiaomi Redmi 9i 128GB"/>
    <s v="High"/>
    <n v="28"/>
    <n v="5579.4"/>
    <n v="9299"/>
    <n v="260372"/>
    <n v="39055.799999999996"/>
    <n v="221316.2"/>
    <n v="172626.63600000003"/>
    <n v="48689.563999999984"/>
    <d v="2021-12-01T00:00:00"/>
    <x v="2"/>
    <s v="Dec"/>
    <n v="2021"/>
  </r>
  <r>
    <x v="0"/>
    <s v="Jharkhand"/>
    <s v="Realme 8"/>
    <s v="High"/>
    <n v="29.3"/>
    <n v="8999.4"/>
    <n v="14999"/>
    <n v="439470.7"/>
    <n v="65920.604999999996"/>
    <n v="373550.09500000003"/>
    <n v="291369.07410000003"/>
    <n v="82181.020900000003"/>
    <d v="2021-02-01T00:00:00"/>
    <x v="8"/>
    <s v="Feb"/>
    <n v="2021"/>
  </r>
  <r>
    <x v="0"/>
    <s v="Karnataka"/>
    <s v="Realme 8"/>
    <s v="High"/>
    <n v="299.60000000000002"/>
    <n v="8999.4"/>
    <n v="14999"/>
    <n v="4493700.4000000004"/>
    <n v="674055.06"/>
    <n v="3819645.3400000003"/>
    <n v="2979323.3652000003"/>
    <n v="840321.97479999997"/>
    <d v="2020-10-01T00:00:00"/>
    <x v="7"/>
    <s v="Oct"/>
    <n v="2020"/>
  </r>
  <r>
    <x v="1"/>
    <s v="Kerala"/>
    <s v="Realme 8 Pro"/>
    <s v="High"/>
    <n v="27.8"/>
    <n v="11999.4"/>
    <n v="19999"/>
    <n v="555972.20000000007"/>
    <n v="83395.83"/>
    <n v="472576.37000000005"/>
    <n v="307174.64050000004"/>
    <n v="165401.72950000002"/>
    <d v="2021-02-01T00:00:00"/>
    <x v="8"/>
    <s v="Feb"/>
    <n v="2021"/>
  </r>
  <r>
    <x v="0"/>
    <s v="Odisha"/>
    <s v="Realme 8 Pro"/>
    <s v="High"/>
    <n v="242.8"/>
    <n v="11999.4"/>
    <n v="19999"/>
    <n v="4855757.2"/>
    <n v="728363.58"/>
    <n v="4127393.62"/>
    <n v="3219367.0236000004"/>
    <n v="908026.59639999969"/>
    <d v="2021-03-01T00:00:00"/>
    <x v="3"/>
    <s v="Mar"/>
    <n v="2021"/>
  </r>
  <r>
    <x v="1"/>
    <s v="Punjab"/>
    <s v="Realme 8 Pro"/>
    <s v="High"/>
    <n v="176.70000000000002"/>
    <n v="11999.4"/>
    <n v="19999"/>
    <n v="3533823.3000000003"/>
    <n v="530073.495"/>
    <n v="3003749.8050000002"/>
    <n v="1952437.3732500002"/>
    <n v="1051312.43175"/>
    <d v="2021-09-01T00:00:00"/>
    <x v="6"/>
    <s v="Sep"/>
    <n v="2021"/>
  </r>
  <r>
    <x v="2"/>
    <s v="Tamil Nadu"/>
    <s v="Realme 8 Pro"/>
    <s v="High"/>
    <n v="139.30000000000001"/>
    <n v="11999.4"/>
    <n v="19999"/>
    <n v="2785860.7"/>
    <n v="417879.10500000004"/>
    <n v="2367981.5950000002"/>
    <n v="1420788.9570000002"/>
    <n v="947192.63800000004"/>
    <d v="2021-10-01T00:00:00"/>
    <x v="7"/>
    <s v="Oct"/>
    <n v="2021"/>
  </r>
  <r>
    <x v="0"/>
    <s v="Telangana"/>
    <s v="Xiaomi Redmi K20 Pro 6GB"/>
    <s v="High"/>
    <n v="28"/>
    <n v="13938"/>
    <n v="23230"/>
    <n v="650440"/>
    <n v="97566"/>
    <n v="552874"/>
    <n v="431241.72000000003"/>
    <n v="121632.27999999997"/>
    <d v="2021-12-01T00:00:00"/>
    <x v="2"/>
    <s v="Dec"/>
    <n v="2021"/>
  </r>
  <r>
    <x v="2"/>
    <s v="Uttarakhand"/>
    <s v="Samsung Galaxy F62"/>
    <s v="High"/>
    <n v="139.30000000000001"/>
    <n v="11999.4"/>
    <n v="19999"/>
    <n v="2785860.7"/>
    <n v="417879.10500000004"/>
    <n v="2367981.5950000002"/>
    <n v="1420788.9570000002"/>
    <n v="947192.63800000004"/>
    <d v="2021-10-01T00:00:00"/>
    <x v="7"/>
    <s v="Oct"/>
    <n v="2021"/>
  </r>
  <r>
    <x v="2"/>
    <s v="West Bengal"/>
    <s v="Samsung Galaxy F62"/>
    <s v="High"/>
    <n v="201.5"/>
    <n v="11999.4"/>
    <n v="19999"/>
    <n v="4029798.5"/>
    <n v="604469.77500000002"/>
    <n v="3425328.7250000001"/>
    <n v="2055197.2349999999"/>
    <n v="1370131.4900000002"/>
    <d v="2020-12-01T00:00:00"/>
    <x v="2"/>
    <s v="Dec"/>
    <n v="2020"/>
  </r>
  <r>
    <x v="4"/>
    <s v="Maharashtra "/>
    <s v="Xiaomi Redmi 9i 128GB"/>
    <s v="High"/>
    <n v="80.100000000000009"/>
    <n v="5579.4"/>
    <n v="9299"/>
    <n v="744849.9"/>
    <n v="111727.485"/>
    <n v="633122.41500000004"/>
    <n v="455848.13880000002"/>
    <n v="177274.27620000002"/>
    <d v="2021-07-01T00:00:00"/>
    <x v="4"/>
    <s v="Jul"/>
    <n v="2021"/>
  </r>
  <r>
    <x v="3"/>
    <s v="Rajasthan"/>
    <s v="Xiaomi Redmi 9i 128GB"/>
    <s v="High"/>
    <n v="102.30000000000001"/>
    <n v="5579.4"/>
    <n v="9299"/>
    <n v="951287.70000000007"/>
    <n v="142693.155"/>
    <n v="808594.54500000004"/>
    <n v="630703.74510000006"/>
    <n v="177890.79989999998"/>
    <d v="2020-09-01T00:00:00"/>
    <x v="6"/>
    <s v="Sep"/>
    <n v="2020"/>
  </r>
  <r>
    <x v="4"/>
    <s v="Uttar Pradesh"/>
    <s v="Xiaomi Redmi 9i 128GB"/>
    <s v="High"/>
    <n v="149.6"/>
    <n v="5579.4"/>
    <n v="9299"/>
    <n v="1391130.4"/>
    <n v="208669.55999999997"/>
    <n v="1182460.8399999999"/>
    <n v="851371.80479999981"/>
    <n v="331089.03520000004"/>
    <d v="2021-10-01T00:00:00"/>
    <x v="7"/>
    <s v="Oct"/>
    <n v="2021"/>
  </r>
  <r>
    <x v="4"/>
    <s v="Gujarat"/>
    <s v="Xiaomi Redmi 9i 128GB"/>
    <s v="High"/>
    <n v="101"/>
    <n v="5579.4"/>
    <n v="9299"/>
    <n v="939199"/>
    <n v="140879.85"/>
    <n v="798319.15"/>
    <n v="574789.78799999994"/>
    <n v="223529.36200000008"/>
    <d v="2021-10-01T00:00:00"/>
    <x v="7"/>
    <s v="Oct"/>
    <n v="2021"/>
  </r>
  <r>
    <x v="1"/>
    <s v="Madhya Pradesh"/>
    <s v="Xiaomi Redmi 9i 128GB"/>
    <s v="High"/>
    <n v="151.30000000000001"/>
    <n v="5579.4"/>
    <n v="9299"/>
    <n v="1406938.7000000002"/>
    <n v="211040.80500000002"/>
    <n v="1195897.8950000003"/>
    <n v="777333.63175000018"/>
    <n v="418564.26325000008"/>
    <d v="2021-11-01T00:00:00"/>
    <x v="9"/>
    <s v="Nov"/>
    <n v="2021"/>
  </r>
  <r>
    <x v="1"/>
    <s v="Andhra Pradesh"/>
    <s v="Xiaomi Redmi 9i 128GB"/>
    <s v="High"/>
    <n v="230"/>
    <n v="5579.4"/>
    <n v="9299"/>
    <n v="2138770"/>
    <n v="320815.5"/>
    <n v="1817954.5"/>
    <n v="1181670.425"/>
    <n v="636284.07499999995"/>
    <d v="2021-12-01T00:00:00"/>
    <x v="2"/>
    <s v="Dec"/>
    <n v="2021"/>
  </r>
  <r>
    <x v="3"/>
    <s v="Gujarat"/>
    <s v="Xiaomi Redmi 9i 128GB"/>
    <s v="High"/>
    <n v="282.10000000000002"/>
    <n v="5579.4"/>
    <n v="9299"/>
    <n v="2623247.9000000004"/>
    <n v="393487.18500000006"/>
    <n v="2229760.7150000003"/>
    <n v="1739213.3577000003"/>
    <n v="490547.35730000003"/>
    <d v="2020-12-01T00:00:00"/>
    <x v="2"/>
    <s v="Dec"/>
    <n v="2020"/>
  </r>
  <r>
    <x v="0"/>
    <s v="Chhattisgarh"/>
    <s v="Realme 8"/>
    <s v="High"/>
    <n v="222.75"/>
    <n v="8999.4"/>
    <n v="14999"/>
    <n v="3341027.25"/>
    <n v="501154.08749999997"/>
    <n v="2839873.1625000001"/>
    <n v="2215101.0667500002"/>
    <n v="624772.09574999986"/>
    <d v="2021-01-01T00:00:00"/>
    <x v="0"/>
    <s v="Jan"/>
    <n v="2021"/>
  </r>
  <r>
    <x v="0"/>
    <s v="Haryana"/>
    <s v="Realme 8"/>
    <s v="High"/>
    <n v="119.9"/>
    <n v="8999.4"/>
    <n v="14999"/>
    <n v="1798380.1"/>
    <n v="269757.01500000001"/>
    <n v="1528623.085"/>
    <n v="1192326.0063"/>
    <n v="336297.07869999995"/>
    <d v="2021-04-01T00:00:00"/>
    <x v="10"/>
    <s v="Apr"/>
    <n v="2021"/>
  </r>
  <r>
    <x v="0"/>
    <s v="Jharkhand"/>
    <s v="Realme 8"/>
    <s v="High"/>
    <n v="20"/>
    <n v="8999.4"/>
    <n v="14999"/>
    <n v="299980"/>
    <n v="44997"/>
    <n v="254983"/>
    <n v="198886.74000000002"/>
    <n v="56096.25999999998"/>
    <d v="2021-05-01T00:00:00"/>
    <x v="11"/>
    <s v="May"/>
    <n v="2021"/>
  </r>
  <r>
    <x v="0"/>
    <s v="Karnataka"/>
    <s v="Realme 8"/>
    <s v="High"/>
    <n v="38.800000000000004"/>
    <n v="8999.4"/>
    <n v="14999"/>
    <n v="581961.20000000007"/>
    <n v="87294.180000000008"/>
    <n v="494667.02000000008"/>
    <n v="385840.27560000005"/>
    <n v="108826.74440000003"/>
    <d v="2021-09-01T00:00:00"/>
    <x v="6"/>
    <s v="Sep"/>
    <n v="2021"/>
  </r>
  <r>
    <x v="0"/>
    <s v="Kerala"/>
    <s v="Realme 8"/>
    <s v="High"/>
    <n v="172.70000000000002"/>
    <n v="8999.4"/>
    <n v="14999"/>
    <n v="2590327.3000000003"/>
    <n v="388549.09500000003"/>
    <n v="2201778.2050000001"/>
    <n v="1717386.9999000002"/>
    <n v="484391.2050999999"/>
    <d v="2020-10-01T00:00:00"/>
    <x v="7"/>
    <s v="Oct"/>
    <n v="2020"/>
  </r>
  <r>
    <x v="1"/>
    <s v="Odisha"/>
    <s v="Realme 8"/>
    <s v="High"/>
    <n v="230"/>
    <n v="8999.4"/>
    <n v="14999"/>
    <n v="3449770"/>
    <n v="517465.5"/>
    <n v="2932304.5"/>
    <n v="1905997.925"/>
    <n v="1026306.575"/>
    <d v="2021-12-01T00:00:00"/>
    <x v="2"/>
    <s v="Dec"/>
    <n v="2021"/>
  </r>
  <r>
    <x v="0"/>
    <s v="Punjab"/>
    <s v="Realme 8 Pro"/>
    <s v="High"/>
    <n v="26"/>
    <n v="11999.4"/>
    <n v="19999"/>
    <n v="519974"/>
    <n v="77996.099999999991"/>
    <n v="441977.9"/>
    <n v="344742.76200000005"/>
    <n v="97235.137999999977"/>
    <d v="2021-02-01T00:00:00"/>
    <x v="8"/>
    <s v="Feb"/>
    <n v="2021"/>
  </r>
  <r>
    <x v="1"/>
    <s v="Tamil Nadu"/>
    <s v="Realme 8 Pro"/>
    <s v="High"/>
    <n v="247"/>
    <n v="11999.4"/>
    <n v="19999"/>
    <n v="4939753"/>
    <n v="740962.95"/>
    <n v="4198790.05"/>
    <n v="2729213.5324999997"/>
    <n v="1469576.5175000001"/>
    <d v="2020-09-01T00:00:00"/>
    <x v="6"/>
    <s v="Sep"/>
    <n v="2020"/>
  </r>
  <r>
    <x v="1"/>
    <s v="Telangana"/>
    <s v="Realme 8 Pro"/>
    <s v="High"/>
    <n v="174.3"/>
    <n v="11999.4"/>
    <n v="19999"/>
    <n v="3485825.7"/>
    <n v="522873.85499999998"/>
    <n v="2962951.8450000002"/>
    <n v="1925918.6992500003"/>
    <n v="1037033.1457499999"/>
    <d v="2020-10-01T00:00:00"/>
    <x v="7"/>
    <s v="Oct"/>
    <n v="2020"/>
  </r>
  <r>
    <x v="2"/>
    <s v="Uttarakhand"/>
    <s v="Realme 8 Pro"/>
    <s v="High"/>
    <n v="291.40000000000003"/>
    <n v="11999.4"/>
    <n v="19999"/>
    <n v="5827708.6000000006"/>
    <n v="874156.29"/>
    <n v="4953552.3100000005"/>
    <n v="2972131.3860000004"/>
    <n v="1981420.9240000001"/>
    <d v="2021-10-01T00:00:00"/>
    <x v="7"/>
    <s v="Oct"/>
    <n v="2021"/>
  </r>
  <r>
    <x v="0"/>
    <s v="West Bengal"/>
    <s v="Realme 8 Pro"/>
    <s v="High"/>
    <n v="173.10000000000002"/>
    <n v="11999.4"/>
    <n v="19999"/>
    <n v="3461826.9000000004"/>
    <n v="519274.03500000003"/>
    <n v="2942552.8650000002"/>
    <n v="2295191.2347000004"/>
    <n v="647361.63029999984"/>
    <d v="2021-10-01T00:00:00"/>
    <x v="7"/>
    <s v="Oct"/>
    <n v="2021"/>
  </r>
  <r>
    <x v="0"/>
    <s v="Maharashtra "/>
    <s v="Realme 8 Pro"/>
    <s v="High"/>
    <n v="70"/>
    <n v="11999.4"/>
    <n v="19999"/>
    <n v="1399930"/>
    <n v="209989.5"/>
    <n v="1189940.5"/>
    <n v="928153.59000000008"/>
    <n v="261786.90999999992"/>
    <d v="2021-11-01T00:00:00"/>
    <x v="9"/>
    <s v="Nov"/>
    <n v="2021"/>
  </r>
  <r>
    <x v="2"/>
    <s v="Rajasthan"/>
    <s v="Realme 8 Pro"/>
    <s v="High"/>
    <n v="222.20000000000002"/>
    <n v="11999.4"/>
    <n v="19999"/>
    <n v="4443777.8000000007"/>
    <n v="666566.67000000004"/>
    <n v="3777211.1300000008"/>
    <n v="2266326.6780000003"/>
    <n v="1510884.4520000005"/>
    <d v="2020-11-01T00:00:00"/>
    <x v="9"/>
    <s v="Nov"/>
    <n v="2020"/>
  </r>
  <r>
    <x v="0"/>
    <s v="Uttar Pradesh"/>
    <s v="Realme 8 Pro"/>
    <s v="High"/>
    <n v="117.7"/>
    <n v="11999.4"/>
    <n v="19999"/>
    <n v="2353882.3000000003"/>
    <n v="353082.34500000003"/>
    <n v="2000799.9550000003"/>
    <n v="1560623.9649000003"/>
    <n v="440175.99010000005"/>
    <d v="2021-11-01T00:00:00"/>
    <x v="9"/>
    <s v="Nov"/>
    <n v="2021"/>
  </r>
  <r>
    <x v="0"/>
    <s v="Gujarat"/>
    <s v="Realme 8 Pro"/>
    <s v="High"/>
    <n v="192.20000000000002"/>
    <n v="11999.4"/>
    <n v="19999"/>
    <n v="3843807.8000000003"/>
    <n v="576571.17000000004"/>
    <n v="3267236.6300000004"/>
    <n v="2548444.5714000002"/>
    <n v="718792.05860000011"/>
    <d v="2020-11-01T00:00:00"/>
    <x v="9"/>
    <s v="Nov"/>
    <n v="2020"/>
  </r>
  <r>
    <x v="3"/>
    <s v="Madhya Pradesh"/>
    <s v="Vivo V17 Pro"/>
    <s v="High"/>
    <n v="157.5"/>
    <n v="19794"/>
    <n v="32990"/>
    <n v="5195925"/>
    <n v="779388.75"/>
    <n v="4416536.25"/>
    <n v="3444898.2749999999"/>
    <n v="971637.97500000009"/>
    <d v="2021-02-01T00:00:00"/>
    <x v="8"/>
    <s v="Feb"/>
    <n v="2021"/>
  </r>
  <r>
    <x v="0"/>
    <s v="Andhra Pradesh"/>
    <s v="Vivo V17 Pro"/>
    <s v="High"/>
    <n v="60.6"/>
    <n v="19794"/>
    <n v="32990"/>
    <n v="1999194"/>
    <n v="299879.09999999998"/>
    <n v="1699314.9"/>
    <n v="1325465.622"/>
    <n v="373849.27799999993"/>
    <d v="2021-04-01T00:00:00"/>
    <x v="10"/>
    <s v="Apr"/>
    <n v="2021"/>
  </r>
  <r>
    <x v="4"/>
    <s v="Bihar"/>
    <s v="Vivo V17 Pro"/>
    <s v="High"/>
    <n v="246"/>
    <n v="19794"/>
    <n v="32990"/>
    <n v="8115540"/>
    <n v="1217331"/>
    <n v="6898209"/>
    <n v="4966710.4799999995"/>
    <n v="1931498.5200000005"/>
    <d v="2021-07-01T00:00:00"/>
    <x v="4"/>
    <s v="Jul"/>
    <n v="2021"/>
  </r>
  <r>
    <x v="4"/>
    <s v="Chhattisgarh"/>
    <s v="Vivo V17 Pro"/>
    <s v="High"/>
    <n v="26.900000000000002"/>
    <n v="19794"/>
    <n v="32990"/>
    <n v="887431.00000000012"/>
    <n v="133114.65000000002"/>
    <n v="754316.35000000009"/>
    <n v="543107.772"/>
    <n v="211208.5780000001"/>
    <d v="2020-10-01T00:00:00"/>
    <x v="7"/>
    <s v="Oct"/>
    <n v="2020"/>
  </r>
  <r>
    <x v="4"/>
    <s v="Haryana"/>
    <s v="Vivo V17 Pro"/>
    <s v="High"/>
    <n v="253.60000000000002"/>
    <n v="19794"/>
    <n v="32990"/>
    <n v="8366264.0000000009"/>
    <n v="1254939.6000000001"/>
    <n v="7111324.4000000004"/>
    <n v="5120153.568"/>
    <n v="1991170.8320000004"/>
    <d v="2020-11-01T00:00:00"/>
    <x v="9"/>
    <s v="Nov"/>
    <n v="2020"/>
  </r>
  <r>
    <x v="0"/>
    <s v="Jharkhand"/>
    <s v="Xiaomi Redmi K20 Pro 6GB"/>
    <s v="High"/>
    <n v="290.3"/>
    <n v="13938"/>
    <n v="23230"/>
    <n v="6743669"/>
    <n v="1011550.35"/>
    <n v="5732118.6500000004"/>
    <n v="4471052.5470000003"/>
    <n v="1261066.1030000001"/>
    <d v="2021-03-01T00:00:00"/>
    <x v="3"/>
    <s v="Mar"/>
    <n v="2021"/>
  </r>
  <r>
    <x v="4"/>
    <s v="Karnataka"/>
    <s v="Xiaomi Redmi K20 Pro 6GB"/>
    <s v="High"/>
    <n v="254.10000000000002"/>
    <n v="13938"/>
    <n v="23230"/>
    <n v="5902743.0000000009"/>
    <n v="885411.45000000007"/>
    <n v="5017331.5500000007"/>
    <n v="3612478.7160000005"/>
    <n v="1404852.8340000003"/>
    <d v="2021-08-01T00:00:00"/>
    <x v="5"/>
    <s v="Aug"/>
    <n v="2021"/>
  </r>
  <r>
    <x v="4"/>
    <s v="Kerala"/>
    <s v="Xiaomi Redmi K20 Pro 6GB"/>
    <s v="High"/>
    <n v="26.900000000000002"/>
    <n v="13938"/>
    <n v="23230"/>
    <n v="624887"/>
    <n v="93733.05"/>
    <n v="531153.94999999995"/>
    <n v="382430.84399999992"/>
    <n v="148723.10600000003"/>
    <d v="2020-10-01T00:00:00"/>
    <x v="7"/>
    <s v="Oct"/>
    <n v="2020"/>
  </r>
  <r>
    <x v="4"/>
    <s v="Odisha"/>
    <s v="Xiaomi Redmi K20 Pro 6GB"/>
    <s v="High"/>
    <n v="149.6"/>
    <n v="13938"/>
    <n v="23230"/>
    <n v="3475208"/>
    <n v="521281.19999999995"/>
    <n v="2953926.8"/>
    <n v="2126827.2959999996"/>
    <n v="827099.50400000019"/>
    <d v="2021-10-01T00:00:00"/>
    <x v="7"/>
    <s v="Oct"/>
    <n v="2021"/>
  </r>
  <r>
    <x v="4"/>
    <s v="Punjab"/>
    <s v="Xiaomi Redmi K20 Pro 6GB"/>
    <s v="High"/>
    <n v="101"/>
    <n v="13938"/>
    <n v="23230"/>
    <n v="2346230"/>
    <n v="351934.5"/>
    <n v="1994295.5"/>
    <n v="1435892.76"/>
    <n v="558402.74"/>
    <d v="2021-10-01T00:00:00"/>
    <x v="7"/>
    <s v="Oct"/>
    <n v="2021"/>
  </r>
  <r>
    <x v="0"/>
    <s v="Tamil Nadu"/>
    <s v="Xiaomi Redmi K20 Pro 6GB"/>
    <s v="High"/>
    <n v="128.1"/>
    <n v="13938"/>
    <n v="23230"/>
    <n v="2975763"/>
    <n v="446364.45"/>
    <n v="2529398.5499999998"/>
    <n v="1972930.8689999999"/>
    <n v="556467.68099999987"/>
    <d v="2020-12-01T00:00:00"/>
    <x v="2"/>
    <s v="Dec"/>
    <n v="2020"/>
  </r>
  <r>
    <x v="4"/>
    <s v="Telangana"/>
    <s v="Samsung Galaxy F62"/>
    <s v="High"/>
    <n v="88.800000000000011"/>
    <n v="11999.4"/>
    <n v="19999"/>
    <n v="1775911.2000000002"/>
    <n v="266386.68"/>
    <n v="1509524.5200000003"/>
    <n v="1086857.6544000001"/>
    <n v="422666.86560000014"/>
    <d v="2021-03-01T00:00:00"/>
    <x v="3"/>
    <s v="Mar"/>
    <n v="2021"/>
  </r>
  <r>
    <x v="3"/>
    <s v="Uttarakhand"/>
    <s v="Samsung Galaxy F62"/>
    <s v="High"/>
    <n v="284.40000000000003"/>
    <n v="11999.4"/>
    <n v="19999"/>
    <n v="5687715.6000000006"/>
    <n v="853157.34000000008"/>
    <n v="4834558.2600000007"/>
    <n v="3770955.4428000008"/>
    <n v="1063602.8171999999"/>
    <d v="2021-05-01T00:00:00"/>
    <x v="11"/>
    <s v="May"/>
    <n v="2021"/>
  </r>
  <r>
    <x v="2"/>
    <s v="West Bengal"/>
    <s v="Samsung Galaxy F62"/>
    <s v="High"/>
    <n v="247.5"/>
    <n v="11999.4"/>
    <n v="19999"/>
    <n v="4949752.5"/>
    <n v="742462.875"/>
    <n v="4207289.625"/>
    <n v="2524373.7749999999"/>
    <n v="1682915.85"/>
    <d v="2021-08-01T00:00:00"/>
    <x v="5"/>
    <s v="Aug"/>
    <n v="2021"/>
  </r>
  <r>
    <x v="1"/>
    <s v="Maharashtra "/>
    <s v="Samsung Galaxy F62"/>
    <s v="High"/>
    <n v="174.3"/>
    <n v="11999.4"/>
    <n v="19999"/>
    <n v="3485825.7"/>
    <n v="522873.85499999998"/>
    <n v="2962951.8450000002"/>
    <n v="1925918.6992500003"/>
    <n v="1037033.1457499999"/>
    <d v="2020-10-01T00:00:00"/>
    <x v="7"/>
    <s v="Oct"/>
    <n v="2020"/>
  </r>
  <r>
    <x v="2"/>
    <s v="Rajasthan"/>
    <s v="Samsung Galaxy F62"/>
    <s v="High"/>
    <n v="291.40000000000003"/>
    <n v="11999.4"/>
    <n v="19999"/>
    <n v="5827708.6000000006"/>
    <n v="874156.29"/>
    <n v="4953552.3100000005"/>
    <n v="2972131.3860000004"/>
    <n v="1981420.9240000001"/>
    <d v="2021-10-01T00:00:00"/>
    <x v="7"/>
    <s v="Oct"/>
    <n v="2021"/>
  </r>
  <r>
    <x v="0"/>
    <s v="Uttar Pradesh"/>
    <s v="Samsung Galaxy F62"/>
    <s v="High"/>
    <n v="173.10000000000002"/>
    <n v="11999.4"/>
    <n v="19999"/>
    <n v="3461826.9000000004"/>
    <n v="519274.03500000003"/>
    <n v="2942552.8650000002"/>
    <n v="2295191.2347000004"/>
    <n v="647361.63029999984"/>
    <d v="2021-10-01T00:00:00"/>
    <x v="7"/>
    <s v="Oct"/>
    <n v="2021"/>
  </r>
  <r>
    <x v="0"/>
    <s v="Gujarat"/>
    <s v="Samsung Galaxy F62"/>
    <s v="High"/>
    <n v="172.70000000000002"/>
    <n v="11999.4"/>
    <n v="19999"/>
    <n v="3453827.3000000003"/>
    <n v="518074.09500000003"/>
    <n v="2935753.2050000001"/>
    <n v="2289887.4999000002"/>
    <n v="645865.7050999999"/>
    <d v="2020-10-01T00:00:00"/>
    <x v="7"/>
    <s v="Oct"/>
    <n v="2020"/>
  </r>
  <r>
    <x v="1"/>
    <s v="Madhya Pradesh"/>
    <s v="Samsung Galaxy F62"/>
    <s v="High"/>
    <n v="187"/>
    <n v="11999.4"/>
    <n v="19999"/>
    <n v="3739813"/>
    <n v="560971.94999999995"/>
    <n v="3178841.05"/>
    <n v="2066246.6824999999"/>
    <n v="1112594.3674999999"/>
    <d v="2020-11-01T00:00:00"/>
    <x v="9"/>
    <s v="Nov"/>
    <n v="2020"/>
  </r>
  <r>
    <x v="3"/>
    <s v="Andhra Pradesh"/>
    <s v="Xiaomi Redmi 9i 128GB"/>
    <s v="High"/>
    <n v="117.4"/>
    <n v="5579.4"/>
    <n v="9299"/>
    <n v="1091702.6000000001"/>
    <n v="163755.39000000001"/>
    <n v="927947.21000000008"/>
    <n v="723798.82380000013"/>
    <n v="204148.38619999995"/>
    <d v="2021-08-01T00:00:00"/>
    <x v="5"/>
    <s v="Aug"/>
    <n v="2021"/>
  </r>
  <r>
    <x v="3"/>
    <s v="Bihar"/>
    <s v="Xiaomi Redmi 9i 128GB"/>
    <s v="High"/>
    <n v="276.7"/>
    <n v="5579.4"/>
    <n v="9299"/>
    <n v="2573033.2999999998"/>
    <n v="385954.99499999994"/>
    <n v="2187078.3049999997"/>
    <n v="1705921.0778999999"/>
    <n v="481157.22709999979"/>
    <d v="2021-08-01T00:00:00"/>
    <x v="5"/>
    <s v="Aug"/>
    <n v="2021"/>
  </r>
  <r>
    <x v="3"/>
    <s v="Chhattisgarh"/>
    <s v="Xiaomi Redmi 9i 128GB"/>
    <s v="High"/>
    <n v="108.5"/>
    <n v="5579.4"/>
    <n v="9299"/>
    <n v="1008941.5"/>
    <n v="151341.22500000001"/>
    <n v="857600.27500000002"/>
    <n v="668928.2145"/>
    <n v="188672.06050000002"/>
    <d v="2021-10-01T00:00:00"/>
    <x v="7"/>
    <s v="Oct"/>
    <n v="2021"/>
  </r>
  <r>
    <x v="4"/>
    <s v="Haryana"/>
    <s v="Realme 8"/>
    <s v="High"/>
    <n v="54.6"/>
    <n v="8999.4"/>
    <n v="14999"/>
    <n v="818945.4"/>
    <n v="122841.81"/>
    <n v="696103.59000000008"/>
    <n v="501194.58480000007"/>
    <n v="194909.00520000001"/>
    <d v="2021-10-01T00:00:00"/>
    <x v="7"/>
    <s v="Oct"/>
    <n v="2021"/>
  </r>
  <r>
    <x v="0"/>
    <s v="Jharkhand"/>
    <s v="Realme 8 Pro"/>
    <s v="High"/>
    <n v="115.80000000000001"/>
    <n v="11999.4"/>
    <n v="19999"/>
    <n v="2315884.2000000002"/>
    <n v="347382.63"/>
    <n v="1968501.5700000003"/>
    <n v="1535431.2246000003"/>
    <n v="433070.34539999999"/>
    <d v="2021-03-01T00:00:00"/>
    <x v="3"/>
    <s v="Mar"/>
    <n v="2021"/>
  </r>
  <r>
    <x v="1"/>
    <s v="Karnataka"/>
    <s v="Realme 8 Pro"/>
    <s v="High"/>
    <n v="161.4"/>
    <n v="11999.4"/>
    <n v="19999"/>
    <n v="3227838.6"/>
    <n v="484175.79"/>
    <n v="2743662.81"/>
    <n v="1783380.8265000002"/>
    <n v="960281.98349999986"/>
    <d v="2021-04-01T00:00:00"/>
    <x v="10"/>
    <s v="Apr"/>
    <n v="2021"/>
  </r>
  <r>
    <x v="0"/>
    <s v="Kerala"/>
    <s v="Realme 8 Pro"/>
    <s v="High"/>
    <n v="253.5"/>
    <n v="11999.4"/>
    <n v="19999"/>
    <n v="5069746.5"/>
    <n v="760461.97499999998"/>
    <n v="4309284.5250000004"/>
    <n v="3361241.9295000006"/>
    <n v="948042.59549999982"/>
    <d v="2021-04-01T00:00:00"/>
    <x v="10"/>
    <s v="Apr"/>
    <n v="2021"/>
  </r>
  <r>
    <x v="0"/>
    <s v="Odisha"/>
    <s v="Realme 8 Pro"/>
    <s v="High"/>
    <n v="285.10000000000002"/>
    <n v="11999.4"/>
    <n v="19999"/>
    <n v="5701714.9000000004"/>
    <n v="855257.23499999999"/>
    <n v="4846457.665"/>
    <n v="3780236.9787000003"/>
    <n v="1066220.6862999997"/>
    <d v="2021-05-01T00:00:00"/>
    <x v="11"/>
    <s v="May"/>
    <n v="2021"/>
  </r>
  <r>
    <x v="1"/>
    <s v="Punjab"/>
    <s v="Realme 8 Pro"/>
    <s v="High"/>
    <n v="255.9"/>
    <n v="11999.4"/>
    <n v="19999"/>
    <n v="5117744.1000000006"/>
    <n v="767661.61500000011"/>
    <n v="4350082.4850000003"/>
    <n v="2827553.6152500003"/>
    <n v="1522528.8697500001"/>
    <d v="2021-08-01T00:00:00"/>
    <x v="5"/>
    <s v="Aug"/>
    <n v="2021"/>
  </r>
  <r>
    <x v="0"/>
    <s v="Tamil Nadu"/>
    <s v="Realme 8 Pro"/>
    <s v="High"/>
    <n v="26.700000000000003"/>
    <n v="11999.4"/>
    <n v="19999"/>
    <n v="533973.30000000005"/>
    <n v="80095.99500000001"/>
    <n v="453877.30500000005"/>
    <n v="354024.29790000006"/>
    <n v="99853.007099999988"/>
    <d v="2020-10-01T00:00:00"/>
    <x v="7"/>
    <s v="Oct"/>
    <n v="2020"/>
  </r>
  <r>
    <x v="3"/>
    <s v="Telangana"/>
    <s v="Realme 8 Pro"/>
    <s v="High"/>
    <n v="108.5"/>
    <n v="11999.4"/>
    <n v="19999"/>
    <n v="2169891.5"/>
    <n v="325483.72499999998"/>
    <n v="1844407.7749999999"/>
    <n v="1438638.0644999999"/>
    <n v="405769.71050000004"/>
    <d v="2021-10-01T00:00:00"/>
    <x v="7"/>
    <s v="Oct"/>
    <n v="2021"/>
  </r>
  <r>
    <x v="1"/>
    <s v="Uttarakhand"/>
    <s v="Realme 8 Pro"/>
    <s v="High"/>
    <n v="117.5"/>
    <n v="11999.4"/>
    <n v="19999"/>
    <n v="2349882.5"/>
    <n v="352482.375"/>
    <n v="1997400.125"/>
    <n v="1298310.08125"/>
    <n v="699090.04374999995"/>
    <d v="2021-10-01T00:00:00"/>
    <x v="7"/>
    <s v="Oct"/>
    <n v="2021"/>
  </r>
  <r>
    <x v="0"/>
    <s v="West Bengal"/>
    <s v="Realme 8 Pro"/>
    <s v="High"/>
    <n v="200.70000000000002"/>
    <n v="11999.4"/>
    <n v="19999"/>
    <n v="4013799.3000000003"/>
    <n v="602069.89500000002"/>
    <n v="3411729.4050000003"/>
    <n v="2661148.9359000004"/>
    <n v="750580.46909999987"/>
    <d v="2020-11-01T00:00:00"/>
    <x v="9"/>
    <s v="Nov"/>
    <n v="2020"/>
  </r>
  <r>
    <x v="0"/>
    <s v="Maharashtra "/>
    <s v="Realme 8 Pro"/>
    <s v="High"/>
    <n v="215.10000000000002"/>
    <n v="11999.4"/>
    <n v="19999"/>
    <n v="4301784.9000000004"/>
    <n v="645267.73499999999"/>
    <n v="3656517.1650000005"/>
    <n v="2852083.3887000005"/>
    <n v="804433.77630000003"/>
    <d v="2020-11-01T00:00:00"/>
    <x v="9"/>
    <s v="Nov"/>
    <n v="2020"/>
  </r>
  <r>
    <x v="2"/>
    <s v="Rajasthan"/>
    <s v="Realme 8 Pro"/>
    <s v="High"/>
    <n v="91.4"/>
    <n v="11999.4"/>
    <n v="19999"/>
    <n v="1827908.6"/>
    <n v="274186.28999999998"/>
    <n v="1553722.31"/>
    <n v="932233.38600000006"/>
    <n v="621488.924"/>
    <d v="2021-12-01T00:00:00"/>
    <x v="2"/>
    <s v="Dec"/>
    <n v="2021"/>
  </r>
  <r>
    <x v="0"/>
    <s v="Uttar Pradesh"/>
    <s v="Realme 8 Pro"/>
    <s v="High"/>
    <n v="29.3"/>
    <n v="11999.4"/>
    <n v="19999"/>
    <n v="585970.70000000007"/>
    <n v="87895.60500000001"/>
    <n v="498075.09500000009"/>
    <n v="388498.57410000009"/>
    <n v="109576.5209"/>
    <d v="2021-12-01T00:00:00"/>
    <x v="2"/>
    <s v="Dec"/>
    <n v="2021"/>
  </r>
  <r>
    <x v="2"/>
    <s v="Gujarat"/>
    <s v="Vivo V17 Pro"/>
    <s v="High"/>
    <n v="50"/>
    <n v="19794"/>
    <n v="32990"/>
    <n v="1649500"/>
    <n v="247425"/>
    <n v="1402075"/>
    <n v="841245"/>
    <n v="560830"/>
    <d v="2021-03-01T00:00:00"/>
    <x v="3"/>
    <s v="Mar"/>
    <n v="2021"/>
  </r>
  <r>
    <x v="1"/>
    <s v="Madhya Pradesh"/>
    <s v="Vivo V17 Pro"/>
    <s v="High"/>
    <n v="282.60000000000002"/>
    <n v="19794"/>
    <n v="32990"/>
    <n v="9322974"/>
    <n v="1398446.0999999999"/>
    <n v="7924527.9000000004"/>
    <n v="5150943.1350000007"/>
    <n v="2773584.7649999997"/>
    <d v="2021-05-01T00:00:00"/>
    <x v="11"/>
    <s v="May"/>
    <n v="2021"/>
  </r>
  <r>
    <x v="3"/>
    <s v="Andhra Pradesh"/>
    <s v="Vivo V17 Pro"/>
    <s v="High"/>
    <n v="66.3"/>
    <n v="19794"/>
    <n v="32990"/>
    <n v="2187237"/>
    <n v="328085.55"/>
    <n v="1859151.45"/>
    <n v="1450138.1310000001"/>
    <n v="409013.3189999999"/>
    <d v="2021-09-01T00:00:00"/>
    <x v="6"/>
    <s v="Sep"/>
    <n v="2021"/>
  </r>
  <r>
    <x v="4"/>
    <s v="Bihar"/>
    <s v="Vivo V17 Pro"/>
    <s v="High"/>
    <n v="257.40000000000003"/>
    <n v="19794"/>
    <n v="32990"/>
    <n v="8491626.0000000019"/>
    <n v="1273743.9000000001"/>
    <n v="7217882.1000000015"/>
    <n v="5196875.1120000007"/>
    <n v="2021006.9880000008"/>
    <d v="2020-11-01T00:00:00"/>
    <x v="9"/>
    <s v="Nov"/>
    <n v="2020"/>
  </r>
  <r>
    <x v="3"/>
    <s v="Chhattisgarh"/>
    <s v="Vivo V17 Pro"/>
    <s v="High"/>
    <n v="243.8"/>
    <n v="19794"/>
    <n v="32990"/>
    <n v="8042962"/>
    <n v="1206444.3"/>
    <n v="6836517.7000000002"/>
    <n v="5332483.8059999999"/>
    <n v="1504033.8940000003"/>
    <d v="2020-12-01T00:00:00"/>
    <x v="2"/>
    <s v="Dec"/>
    <n v="2020"/>
  </r>
  <r>
    <x v="2"/>
    <s v="Haryana"/>
    <s v="Vivo V17 Pro"/>
    <s v="High"/>
    <n v="91.4"/>
    <n v="19794"/>
    <n v="32990"/>
    <n v="3015286"/>
    <n v="452292.89999999997"/>
    <n v="2562993.1"/>
    <n v="1537795.86"/>
    <n v="1025197.24"/>
    <d v="2021-12-01T00:00:00"/>
    <x v="2"/>
    <s v="Dec"/>
    <n v="2021"/>
  </r>
  <r>
    <x v="0"/>
    <s v="Jharkhand"/>
    <s v="Xiaomi Redmi K20 Pro 6GB"/>
    <s v="High"/>
    <n v="86.550000000000011"/>
    <n v="13938"/>
    <n v="23230"/>
    <n v="2010556.5000000002"/>
    <n v="301583.47500000003"/>
    <n v="1708973.0250000001"/>
    <n v="1332998.9595000001"/>
    <n v="375974.06550000003"/>
    <d v="2021-07-01T00:00:00"/>
    <x v="4"/>
    <s v="Jul"/>
    <n v="2021"/>
  </r>
  <r>
    <x v="1"/>
    <s v="Karnataka"/>
    <s v="Xiaomi Redmi K20 Pro 6GB"/>
    <s v="High"/>
    <n v="49.2"/>
    <n v="13938"/>
    <n v="23230"/>
    <n v="1142916"/>
    <n v="171437.4"/>
    <n v="971478.6"/>
    <n v="631461.09"/>
    <n v="340017.51"/>
    <d v="2021-07-01T00:00:00"/>
    <x v="4"/>
    <s v="Jul"/>
    <n v="2021"/>
  </r>
  <r>
    <x v="0"/>
    <s v="Kerala"/>
    <s v="Xiaomi Redmi K20 Pro 6GB"/>
    <s v="High"/>
    <n v="26.700000000000003"/>
    <n v="13938"/>
    <n v="23230"/>
    <n v="620241.00000000012"/>
    <n v="93036.150000000009"/>
    <n v="527204.85000000009"/>
    <n v="411219.78300000011"/>
    <n v="115985.06699999998"/>
    <d v="2020-10-01T00:00:00"/>
    <x v="7"/>
    <s v="Oct"/>
    <n v="2020"/>
  </r>
  <r>
    <x v="1"/>
    <s v="Odisha"/>
    <s v="Xiaomi Redmi K20 Pro 6GB"/>
    <s v="High"/>
    <n v="117.5"/>
    <n v="13938"/>
    <n v="23230"/>
    <n v="2729525"/>
    <n v="409428.75"/>
    <n v="2320096.25"/>
    <n v="1508062.5625"/>
    <n v="812033.6875"/>
    <d v="2021-10-01T00:00:00"/>
    <x v="7"/>
    <s v="Oct"/>
    <n v="2021"/>
  </r>
  <r>
    <x v="3"/>
    <s v="Punjab"/>
    <s v="Xiaomi Redmi K20 Pro 6GB"/>
    <s v="High"/>
    <n v="295.40000000000003"/>
    <n v="13938"/>
    <n v="23230"/>
    <n v="6862142.0000000009"/>
    <n v="1029321.3"/>
    <n v="5832820.7000000011"/>
    <n v="4549600.1460000006"/>
    <n v="1283220.5540000005"/>
    <d v="2020-11-01T00:00:00"/>
    <x v="9"/>
    <s v="Nov"/>
    <n v="2020"/>
  </r>
  <r>
    <x v="3"/>
    <s v="Tamil Nadu"/>
    <s v="Xiaomi Redmi K20 Pro 6GB"/>
    <s v="High"/>
    <n v="55.2"/>
    <n v="13938"/>
    <n v="23230"/>
    <n v="1282296"/>
    <n v="192344.4"/>
    <n v="1089951.6000000001"/>
    <n v="850162.24800000014"/>
    <n v="239789.35199999996"/>
    <d v="2021-11-01T00:00:00"/>
    <x v="9"/>
    <s v="Nov"/>
    <n v="2021"/>
  </r>
  <r>
    <x v="0"/>
    <s v="Telangana"/>
    <s v="Xiaomi Redmi K20 Pro 6GB"/>
    <s v="High"/>
    <n v="29.3"/>
    <n v="13938"/>
    <n v="23230"/>
    <n v="680639"/>
    <n v="102095.84999999999"/>
    <n v="578543.15"/>
    <n v="451263.65700000001"/>
    <n v="127279.49300000002"/>
    <d v="2021-12-01T00:00:00"/>
    <x v="2"/>
    <s v="Dec"/>
    <n v="2021"/>
  </r>
  <r>
    <x v="4"/>
    <s v="Uttarakhand"/>
    <s v="Samsung Galaxy F62"/>
    <s v="High"/>
    <n v="247.5"/>
    <n v="11999.4"/>
    <n v="19999"/>
    <n v="4949752.5"/>
    <n v="742462.875"/>
    <n v="4207289.625"/>
    <n v="3029248.53"/>
    <n v="1178041.0950000002"/>
    <d v="2021-03-01T00:00:00"/>
    <x v="3"/>
    <s v="Mar"/>
    <n v="2021"/>
  </r>
  <r>
    <x v="4"/>
    <s v="West Bengal"/>
    <s v="Samsung Galaxy F62"/>
    <s v="High"/>
    <n v="54.6"/>
    <n v="11999.4"/>
    <n v="19999"/>
    <n v="1091945.4000000001"/>
    <n v="163791.81000000003"/>
    <n v="928153.59000000008"/>
    <n v="668270.58480000007"/>
    <n v="259883.00520000001"/>
    <d v="2021-10-01T00:00:00"/>
    <x v="7"/>
    <s v="Oct"/>
    <n v="2021"/>
  </r>
  <r>
    <x v="0"/>
    <s v="Maharashtra "/>
    <s v="Realme 8"/>
    <s v="High"/>
    <n v="136.80000000000001"/>
    <n v="8999.4"/>
    <n v="14999"/>
    <n v="2051863.2000000002"/>
    <n v="307779.48000000004"/>
    <n v="1744083.7200000002"/>
    <n v="1360385.3016000001"/>
    <n v="383698.41840000008"/>
    <d v="2021-02-01T00:00:00"/>
    <x v="8"/>
    <s v="Feb"/>
    <n v="2021"/>
  </r>
  <r>
    <x v="0"/>
    <s v="Rajasthan"/>
    <s v="Realme 8 Pro"/>
    <s v="High"/>
    <n v="72.3"/>
    <n v="11999.4"/>
    <n v="19999"/>
    <n v="1445927.7"/>
    <n v="216889.155"/>
    <n v="1229038.5449999999"/>
    <n v="958650.06510000001"/>
    <n v="270388.47989999992"/>
    <d v="2021-04-01T00:00:00"/>
    <x v="10"/>
    <s v="Apr"/>
    <n v="2021"/>
  </r>
  <r>
    <x v="2"/>
    <s v="Uttar Pradesh"/>
    <s v="Xiaomi Redmi K20 Pro 6GB"/>
    <s v="High"/>
    <n v="180.60000000000002"/>
    <n v="13938"/>
    <n v="23230"/>
    <n v="4195338.0000000009"/>
    <n v="629300.70000000007"/>
    <n v="3566037.3000000007"/>
    <n v="2139622.3800000004"/>
    <n v="1426414.9200000004"/>
    <d v="2021-05-01T00:00:00"/>
    <x v="11"/>
    <s v="May"/>
    <n v="202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s v="None"/>
    <n v="161.85000000000002"/>
    <n v="5579.4"/>
    <n v="9299"/>
    <n v="1505043.1500000001"/>
    <n v="0"/>
    <n v="1505043.1500000001"/>
    <n v="1173933.6570000001"/>
    <n v="331109.49300000002"/>
    <d v="2021-01-01T00:00:00"/>
    <n v="1"/>
    <s v="Jan"/>
    <x v="0"/>
  </r>
  <r>
    <x v="0"/>
    <x v="1"/>
    <x v="0"/>
    <s v="None"/>
    <n v="132.1"/>
    <n v="5579.4"/>
    <n v="9299"/>
    <n v="1228397.8999999999"/>
    <n v="0"/>
    <n v="1228397.8999999999"/>
    <n v="958150.36199999996"/>
    <n v="270247.53799999994"/>
    <d v="2021-01-01T00:00:00"/>
    <n v="1"/>
    <s v="Jan"/>
    <x v="0"/>
  </r>
  <r>
    <x v="1"/>
    <x v="2"/>
    <x v="0"/>
    <s v="None"/>
    <n v="217.8"/>
    <n v="5579.4"/>
    <n v="9299"/>
    <n v="2025322.2000000002"/>
    <n v="0"/>
    <n v="2025322.2000000002"/>
    <n v="1316459.4300000002"/>
    <n v="708862.77"/>
    <d v="2021-06-01T00:00:00"/>
    <n v="6"/>
    <s v="Jun"/>
    <x v="0"/>
  </r>
  <r>
    <x v="1"/>
    <x v="3"/>
    <x v="0"/>
    <s v="None"/>
    <n v="88.800000000000011"/>
    <n v="5579.4"/>
    <n v="9299"/>
    <n v="825751.20000000007"/>
    <n v="0"/>
    <n v="825751.20000000007"/>
    <n v="536738.28"/>
    <n v="289012.92000000004"/>
    <d v="2021-06-01T00:00:00"/>
    <n v="6"/>
    <s v="Jun"/>
    <x v="0"/>
  </r>
  <r>
    <x v="1"/>
    <x v="4"/>
    <x v="0"/>
    <s v="None"/>
    <n v="247"/>
    <n v="5579.4"/>
    <n v="9299"/>
    <n v="2296853"/>
    <n v="0"/>
    <n v="2296853"/>
    <n v="1492954.45"/>
    <n v="803898.55"/>
    <d v="2021-06-01T00:00:00"/>
    <n v="6"/>
    <s v="Jun"/>
    <x v="0"/>
  </r>
  <r>
    <x v="0"/>
    <x v="5"/>
    <x v="0"/>
    <s v="None"/>
    <n v="151.30000000000001"/>
    <n v="5579.4"/>
    <n v="9299"/>
    <n v="1406938.7000000002"/>
    <n v="0"/>
    <n v="1406938.7000000002"/>
    <n v="1097412.1860000002"/>
    <n v="309526.51399999997"/>
    <d v="2021-12-01T00:00:00"/>
    <n v="12"/>
    <s v="Dec"/>
    <x v="0"/>
  </r>
  <r>
    <x v="1"/>
    <x v="6"/>
    <x v="1"/>
    <s v="None"/>
    <n v="92.100000000000009"/>
    <n v="8999.4"/>
    <n v="14999"/>
    <n v="1381407.9000000001"/>
    <n v="0"/>
    <n v="1381407.9000000001"/>
    <n v="897915.13500000013"/>
    <n v="483492.76500000001"/>
    <d v="2021-03-01T00:00:00"/>
    <n v="3"/>
    <s v="Mar"/>
    <x v="0"/>
  </r>
  <r>
    <x v="2"/>
    <x v="5"/>
    <x v="1"/>
    <s v="None"/>
    <n v="251.8"/>
    <n v="8999.4"/>
    <n v="14999"/>
    <n v="3776748.2"/>
    <n v="0"/>
    <n v="3776748.2"/>
    <n v="2266048.92"/>
    <n v="1510699.2800000003"/>
    <d v="2021-06-01T00:00:00"/>
    <n v="6"/>
    <s v="Jun"/>
    <x v="0"/>
  </r>
  <r>
    <x v="0"/>
    <x v="7"/>
    <x v="1"/>
    <s v="None"/>
    <n v="189.9"/>
    <n v="8999.4"/>
    <n v="14999"/>
    <n v="2848310.1"/>
    <n v="0"/>
    <n v="2848310.1"/>
    <n v="2221681.878"/>
    <n v="626628.22200000007"/>
    <d v="2021-06-01T00:00:00"/>
    <n v="6"/>
    <s v="Jun"/>
    <x v="0"/>
  </r>
  <r>
    <x v="2"/>
    <x v="4"/>
    <x v="1"/>
    <s v="None"/>
    <n v="154.5"/>
    <n v="8999.4"/>
    <n v="14999"/>
    <n v="2317345.5"/>
    <n v="0"/>
    <n v="2317345.5"/>
    <n v="1390407.3"/>
    <n v="926938.2"/>
    <d v="2021-06-01T00:00:00"/>
    <n v="6"/>
    <s v="Jun"/>
    <x v="0"/>
  </r>
  <r>
    <x v="1"/>
    <x v="8"/>
    <x v="1"/>
    <s v="None"/>
    <n v="247"/>
    <n v="8999.4"/>
    <n v="14999"/>
    <n v="3704753"/>
    <n v="0"/>
    <n v="3704753"/>
    <n v="2408089.4500000002"/>
    <n v="1296663.5499999998"/>
    <d v="2021-06-01T00:00:00"/>
    <n v="6"/>
    <s v="Jun"/>
    <x v="0"/>
  </r>
  <r>
    <x v="3"/>
    <x v="9"/>
    <x v="1"/>
    <s v="None"/>
    <n v="266.55"/>
    <n v="8999.4"/>
    <n v="14999"/>
    <n v="3997983.45"/>
    <n v="0"/>
    <n v="3997983.45"/>
    <n v="3118427.0910000005"/>
    <n v="879556.35899999971"/>
    <d v="2021-07-01T00:00:00"/>
    <n v="7"/>
    <s v="Jul"/>
    <x v="0"/>
  </r>
  <r>
    <x v="4"/>
    <x v="10"/>
    <x v="1"/>
    <s v="None"/>
    <n v="95.800000000000011"/>
    <n v="8999.4"/>
    <n v="14999"/>
    <n v="1436904.2000000002"/>
    <n v="0"/>
    <n v="1436904.2000000002"/>
    <n v="1034571.0240000001"/>
    <n v="402333.17600000009"/>
    <d v="2021-08-01T00:00:00"/>
    <n v="8"/>
    <s v="Aug"/>
    <x v="0"/>
  </r>
  <r>
    <x v="0"/>
    <x v="2"/>
    <x v="1"/>
    <s v="None"/>
    <n v="214.60000000000002"/>
    <n v="8999.4"/>
    <n v="14999"/>
    <n v="3218785.4000000004"/>
    <n v="0"/>
    <n v="3218785.4000000004"/>
    <n v="2510652.6120000002"/>
    <n v="708132.78800000018"/>
    <d v="2021-09-01T00:00:00"/>
    <n v="9"/>
    <s v="Sep"/>
    <x v="0"/>
  </r>
  <r>
    <x v="3"/>
    <x v="11"/>
    <x v="1"/>
    <s v="None"/>
    <n v="34.5"/>
    <n v="8999.4"/>
    <n v="14999"/>
    <n v="517465.5"/>
    <n v="0"/>
    <n v="517465.5"/>
    <n v="403623.09"/>
    <n v="113842.40999999997"/>
    <d v="2020-10-01T00:00:00"/>
    <n v="10"/>
    <s v="Oct"/>
    <x v="1"/>
  </r>
  <r>
    <x v="1"/>
    <x v="9"/>
    <x v="1"/>
    <s v="None"/>
    <n v="61.5"/>
    <n v="8999.4"/>
    <n v="14999"/>
    <n v="922438.5"/>
    <n v="0"/>
    <n v="922438.5"/>
    <n v="599585.02500000002"/>
    <n v="322853.47499999998"/>
    <d v="2021-12-01T00:00:00"/>
    <n v="12"/>
    <s v="Dec"/>
    <x v="0"/>
  </r>
  <r>
    <x v="0"/>
    <x v="1"/>
    <x v="2"/>
    <s v="None"/>
    <n v="29.200000000000003"/>
    <n v="11999.4"/>
    <n v="19999"/>
    <n v="583970.80000000005"/>
    <n v="0"/>
    <n v="583970.80000000005"/>
    <n v="455497.22400000005"/>
    <n v="128473.576"/>
    <d v="2021-02-01T00:00:00"/>
    <n v="2"/>
    <s v="Feb"/>
    <x v="0"/>
  </r>
  <r>
    <x v="1"/>
    <x v="12"/>
    <x v="2"/>
    <s v="None"/>
    <n v="97.4"/>
    <n v="11999.4"/>
    <n v="19999"/>
    <n v="1947902.6"/>
    <n v="0"/>
    <n v="1947902.6"/>
    <n v="1266136.6900000002"/>
    <n v="681765.90999999992"/>
    <d v="2021-02-01T00:00:00"/>
    <n v="2"/>
    <s v="Feb"/>
    <x v="0"/>
  </r>
  <r>
    <x v="2"/>
    <x v="0"/>
    <x v="2"/>
    <s v="None"/>
    <n v="251.8"/>
    <n v="11999.4"/>
    <n v="19999"/>
    <n v="5035748.2"/>
    <n v="0"/>
    <n v="5035748.2"/>
    <n v="3021448.92"/>
    <n v="2014299.2800000003"/>
    <d v="2021-06-01T00:00:00"/>
    <n v="6"/>
    <s v="Jun"/>
    <x v="0"/>
  </r>
  <r>
    <x v="0"/>
    <x v="1"/>
    <x v="2"/>
    <s v="None"/>
    <n v="100.60000000000001"/>
    <n v="11999.4"/>
    <n v="19999"/>
    <n v="2011899.4000000001"/>
    <n v="0"/>
    <n v="2011899.4000000001"/>
    <n v="1569281.5320000001"/>
    <n v="442617.86800000002"/>
    <d v="2021-06-01T00:00:00"/>
    <n v="6"/>
    <s v="Jun"/>
    <x v="0"/>
  </r>
  <r>
    <x v="2"/>
    <x v="2"/>
    <x v="2"/>
    <s v="None"/>
    <n v="36.700000000000003"/>
    <n v="11999.4"/>
    <n v="19999"/>
    <n v="733963.3"/>
    <n v="0"/>
    <n v="733963.3"/>
    <n v="440377.98000000004"/>
    <n v="293585.32"/>
    <d v="2021-07-01T00:00:00"/>
    <n v="7"/>
    <s v="Jul"/>
    <x v="0"/>
  </r>
  <r>
    <x v="0"/>
    <x v="3"/>
    <x v="2"/>
    <s v="None"/>
    <n v="88.300000000000011"/>
    <n v="11999.4"/>
    <n v="19999"/>
    <n v="1765911.7000000002"/>
    <n v="0"/>
    <n v="1765911.7000000002"/>
    <n v="1377411.1260000002"/>
    <n v="388500.57400000002"/>
    <d v="2021-08-01T00:00:00"/>
    <n v="8"/>
    <s v="Aug"/>
    <x v="0"/>
  </r>
  <r>
    <x v="1"/>
    <x v="4"/>
    <x v="2"/>
    <s v="None"/>
    <n v="54.900000000000006"/>
    <n v="11999.4"/>
    <n v="19999"/>
    <n v="1097945.1000000001"/>
    <n v="0"/>
    <n v="1097945.1000000001"/>
    <n v="713664.31500000006"/>
    <n v="384280.78500000003"/>
    <d v="2020-09-01T00:00:00"/>
    <n v="9"/>
    <s v="Sep"/>
    <x v="1"/>
  </r>
  <r>
    <x v="4"/>
    <x v="5"/>
    <x v="2"/>
    <s v="None"/>
    <n v="78.800000000000011"/>
    <n v="11999.4"/>
    <n v="19999"/>
    <n v="1575921.2000000002"/>
    <n v="0"/>
    <n v="1575921.2000000002"/>
    <n v="1134663.2640000002"/>
    <n v="441257.93599999999"/>
    <d v="2020-09-01T00:00:00"/>
    <n v="9"/>
    <s v="Sep"/>
    <x v="1"/>
  </r>
  <r>
    <x v="1"/>
    <x v="6"/>
    <x v="2"/>
    <s v="None"/>
    <n v="247.20000000000002"/>
    <n v="11999.4"/>
    <n v="19999"/>
    <n v="4943752.8000000007"/>
    <n v="0"/>
    <n v="4943752.8000000007"/>
    <n v="3213439.3200000008"/>
    <n v="1730313.48"/>
    <d v="2021-09-01T00:00:00"/>
    <n v="9"/>
    <s v="Sep"/>
    <x v="0"/>
  </r>
  <r>
    <x v="0"/>
    <x v="5"/>
    <x v="2"/>
    <s v="None"/>
    <n v="114.30000000000001"/>
    <n v="11999.4"/>
    <n v="19999"/>
    <n v="2285885.7000000002"/>
    <n v="0"/>
    <n v="2285885.7000000002"/>
    <n v="1782990.8460000001"/>
    <n v="502894.85400000005"/>
    <d v="2021-10-01T00:00:00"/>
    <n v="10"/>
    <s v="Oct"/>
    <x v="0"/>
  </r>
  <r>
    <x v="0"/>
    <x v="7"/>
    <x v="2"/>
    <s v="None"/>
    <n v="172.5"/>
    <n v="11999.4"/>
    <n v="19999"/>
    <n v="3449827.5"/>
    <n v="0"/>
    <n v="3449827.5"/>
    <n v="2690865.45"/>
    <n v="758962.04999999981"/>
    <d v="2020-11-01T00:00:00"/>
    <n v="11"/>
    <s v="Nov"/>
    <x v="1"/>
  </r>
  <r>
    <x v="2"/>
    <x v="4"/>
    <x v="2"/>
    <s v="None"/>
    <n v="91.2"/>
    <n v="11999.4"/>
    <n v="19999"/>
    <n v="1823908.8"/>
    <n v="0"/>
    <n v="1823908.8"/>
    <n v="1094345.28"/>
    <n v="729563.52"/>
    <d v="2020-11-01T00:00:00"/>
    <n v="11"/>
    <s v="Nov"/>
    <x v="1"/>
  </r>
  <r>
    <x v="1"/>
    <x v="8"/>
    <x v="2"/>
    <s v="None"/>
    <n v="215.20000000000002"/>
    <n v="11999.4"/>
    <n v="19999"/>
    <n v="4303784.8000000007"/>
    <n v="0"/>
    <n v="4303784.8000000007"/>
    <n v="2797460.1200000006"/>
    <n v="1506324.6800000002"/>
    <d v="2020-12-01T00:00:00"/>
    <n v="12"/>
    <s v="Dec"/>
    <x v="1"/>
  </r>
  <r>
    <x v="0"/>
    <x v="9"/>
    <x v="2"/>
    <s v="None"/>
    <n v="181.70000000000002"/>
    <n v="11999.4"/>
    <n v="19999"/>
    <n v="3633818.3000000003"/>
    <n v="0"/>
    <n v="3633818.3000000003"/>
    <n v="2834378.2740000002"/>
    <n v="799440.02600000007"/>
    <d v="2021-12-01T00:00:00"/>
    <n v="12"/>
    <s v="Dec"/>
    <x v="0"/>
  </r>
  <r>
    <x v="0"/>
    <x v="10"/>
    <x v="2"/>
    <s v="None"/>
    <n v="151.30000000000001"/>
    <n v="11999.4"/>
    <n v="19999"/>
    <n v="3025848.7"/>
    <n v="0"/>
    <n v="3025848.7"/>
    <n v="2360161.986"/>
    <n v="665686.71400000015"/>
    <d v="2021-12-01T00:00:00"/>
    <n v="12"/>
    <s v="Dec"/>
    <x v="0"/>
  </r>
  <r>
    <x v="0"/>
    <x v="2"/>
    <x v="3"/>
    <s v="None"/>
    <n v="149.30000000000001"/>
    <n v="19794"/>
    <n v="32990"/>
    <n v="4925407"/>
    <n v="0"/>
    <n v="4925407"/>
    <n v="3841817.46"/>
    <n v="1083589.54"/>
    <d v="2021-01-01T00:00:00"/>
    <n v="1"/>
    <s v="Jan"/>
    <x v="0"/>
  </r>
  <r>
    <x v="3"/>
    <x v="11"/>
    <x v="3"/>
    <s v="None"/>
    <n v="180.4"/>
    <n v="19794"/>
    <n v="32990"/>
    <n v="5951396"/>
    <n v="0"/>
    <n v="5951396"/>
    <n v="4642088.88"/>
    <n v="1309307.1200000001"/>
    <d v="2021-02-01T00:00:00"/>
    <n v="2"/>
    <s v="Feb"/>
    <x v="0"/>
  </r>
  <r>
    <x v="2"/>
    <x v="9"/>
    <x v="3"/>
    <s v="None"/>
    <n v="216.10000000000002"/>
    <n v="19794"/>
    <n v="32990"/>
    <n v="7129139.0000000009"/>
    <n v="0"/>
    <n v="7129139.0000000009"/>
    <n v="4277483.4000000004"/>
    <n v="2851655.6000000006"/>
    <d v="2021-03-01T00:00:00"/>
    <n v="3"/>
    <s v="Mar"/>
    <x v="0"/>
  </r>
  <r>
    <x v="0"/>
    <x v="1"/>
    <x v="3"/>
    <s v="None"/>
    <n v="100.60000000000001"/>
    <n v="19794"/>
    <n v="32990"/>
    <n v="3318794.0000000005"/>
    <n v="0"/>
    <n v="3318794.0000000005"/>
    <n v="2588659.3200000003"/>
    <n v="730134.68000000017"/>
    <d v="2021-06-01T00:00:00"/>
    <n v="6"/>
    <s v="Jun"/>
    <x v="0"/>
  </r>
  <r>
    <x v="2"/>
    <x v="12"/>
    <x v="3"/>
    <s v="None"/>
    <n v="154.5"/>
    <n v="19794"/>
    <n v="32990"/>
    <n v="5096955"/>
    <n v="0"/>
    <n v="5096955"/>
    <n v="3058173"/>
    <n v="2038782"/>
    <d v="2021-06-01T00:00:00"/>
    <n v="6"/>
    <s v="Jun"/>
    <x v="0"/>
  </r>
  <r>
    <x v="3"/>
    <x v="0"/>
    <x v="3"/>
    <s v="None"/>
    <n v="282.10000000000002"/>
    <n v="19794"/>
    <n v="32990"/>
    <n v="9306479"/>
    <n v="0"/>
    <n v="9306479"/>
    <n v="7259053.6200000001"/>
    <n v="2047425.38"/>
    <d v="2021-08-01T00:00:00"/>
    <n v="8"/>
    <s v="Aug"/>
    <x v="0"/>
  </r>
  <r>
    <x v="3"/>
    <x v="1"/>
    <x v="3"/>
    <s v="None"/>
    <n v="34.5"/>
    <n v="19794"/>
    <n v="32990"/>
    <n v="1138155"/>
    <n v="0"/>
    <n v="1138155"/>
    <n v="887760.9"/>
    <n v="250394.09999999998"/>
    <d v="2020-10-01T00:00:00"/>
    <n v="10"/>
    <s v="Oct"/>
    <x v="1"/>
  </r>
  <r>
    <x v="4"/>
    <x v="2"/>
    <x v="4"/>
    <s v="None"/>
    <n v="200.10000000000002"/>
    <n v="13938"/>
    <n v="23230"/>
    <n v="4648323.0000000009"/>
    <n v="0"/>
    <n v="4648323.0000000009"/>
    <n v="3346792.5600000005"/>
    <n v="1301530.4400000004"/>
    <d v="2021-02-01T00:00:00"/>
    <n v="2"/>
    <s v="Feb"/>
    <x v="0"/>
  </r>
  <r>
    <x v="2"/>
    <x v="3"/>
    <x v="4"/>
    <s v="None"/>
    <n v="283.8"/>
    <n v="13938"/>
    <n v="23230"/>
    <n v="6592674"/>
    <n v="0"/>
    <n v="6592674"/>
    <n v="3955604.4"/>
    <n v="2637069.6"/>
    <d v="2021-04-01T00:00:00"/>
    <n v="4"/>
    <s v="Apr"/>
    <x v="0"/>
  </r>
  <r>
    <x v="1"/>
    <x v="4"/>
    <x v="4"/>
    <s v="None"/>
    <n v="217.8"/>
    <n v="13938"/>
    <n v="23230"/>
    <n v="5059494"/>
    <n v="0"/>
    <n v="5059494"/>
    <n v="3288671.1"/>
    <n v="1770822.9"/>
    <d v="2021-06-01T00:00:00"/>
    <n v="6"/>
    <s v="Jun"/>
    <x v="0"/>
  </r>
  <r>
    <x v="1"/>
    <x v="5"/>
    <x v="4"/>
    <s v="None"/>
    <n v="88.800000000000011"/>
    <n v="13938"/>
    <n v="23230"/>
    <n v="2062824.0000000002"/>
    <n v="0"/>
    <n v="2062824.0000000002"/>
    <n v="1340835.6000000001"/>
    <n v="721988.40000000014"/>
    <d v="2021-06-01T00:00:00"/>
    <n v="6"/>
    <s v="Jun"/>
    <x v="0"/>
  </r>
  <r>
    <x v="0"/>
    <x v="6"/>
    <x v="4"/>
    <s v="None"/>
    <n v="152.70000000000002"/>
    <n v="13938"/>
    <n v="23230"/>
    <n v="3547221.0000000005"/>
    <n v="0"/>
    <n v="3547221.0000000005"/>
    <n v="2766832.3800000004"/>
    <n v="780388.62000000011"/>
    <d v="2020-09-01T00:00:00"/>
    <n v="9"/>
    <s v="Sep"/>
    <x v="1"/>
  </r>
  <r>
    <x v="4"/>
    <x v="5"/>
    <x v="4"/>
    <s v="None"/>
    <n v="215.10000000000002"/>
    <n v="13938"/>
    <n v="23230"/>
    <n v="4996773.0000000009"/>
    <n v="0"/>
    <n v="4996773.0000000009"/>
    <n v="3597676.5600000005"/>
    <n v="1399096.4400000004"/>
    <d v="2021-09-01T00:00:00"/>
    <n v="9"/>
    <s v="Sep"/>
    <x v="0"/>
  </r>
  <r>
    <x v="0"/>
    <x v="7"/>
    <x v="4"/>
    <s v="None"/>
    <n v="181.70000000000002"/>
    <n v="13938"/>
    <n v="23230"/>
    <n v="4220891"/>
    <n v="0"/>
    <n v="4220891"/>
    <n v="3292294.98"/>
    <n v="928596.02"/>
    <d v="2021-12-01T00:00:00"/>
    <n v="12"/>
    <s v="Dec"/>
    <x v="0"/>
  </r>
  <r>
    <x v="0"/>
    <x v="4"/>
    <x v="5"/>
    <s v="None"/>
    <n v="275"/>
    <n v="11999.4"/>
    <n v="19999"/>
    <n v="5499725"/>
    <n v="0"/>
    <n v="5499725"/>
    <n v="4289785.5"/>
    <n v="1209939.5"/>
    <d v="2021-02-01T00:00:00"/>
    <n v="2"/>
    <s v="Feb"/>
    <x v="0"/>
  </r>
  <r>
    <x v="2"/>
    <x v="8"/>
    <x v="5"/>
    <s v="None"/>
    <n v="195.3"/>
    <n v="11999.4"/>
    <n v="19999"/>
    <n v="3905804.7"/>
    <n v="0"/>
    <n v="3905804.7"/>
    <n v="2343482.8199999998"/>
    <n v="1562321.8800000004"/>
    <d v="2021-04-01T00:00:00"/>
    <n v="4"/>
    <s v="Apr"/>
    <x v="0"/>
  </r>
  <r>
    <x v="3"/>
    <x v="9"/>
    <x v="5"/>
    <s v="None"/>
    <n v="421.95000000000005"/>
    <n v="11999.4"/>
    <n v="19999"/>
    <n v="8438578.0500000007"/>
    <n v="0"/>
    <n v="8438578.0500000007"/>
    <n v="6582090.8790000007"/>
    <n v="1856487.1710000001"/>
    <d v="2021-04-01T00:00:00"/>
    <n v="4"/>
    <s v="Apr"/>
    <x v="0"/>
  </r>
  <r>
    <x v="0"/>
    <x v="10"/>
    <x v="5"/>
    <s v="None"/>
    <n v="189.9"/>
    <n v="11999.4"/>
    <n v="19999"/>
    <n v="3797810.1"/>
    <n v="0"/>
    <n v="3797810.1"/>
    <n v="2962291.878"/>
    <n v="835518.22200000007"/>
    <d v="2021-06-01T00:00:00"/>
    <n v="6"/>
    <s v="Jun"/>
    <x v="0"/>
  </r>
  <r>
    <x v="0"/>
    <x v="2"/>
    <x v="5"/>
    <s v="None"/>
    <n v="168.60000000000002"/>
    <n v="11999.4"/>
    <n v="19999"/>
    <n v="3371831.4000000004"/>
    <n v="0"/>
    <n v="3371831.4000000004"/>
    <n v="2630028.4920000006"/>
    <n v="741802.90799999982"/>
    <d v="2021-07-01T00:00:00"/>
    <n v="7"/>
    <s v="Jul"/>
    <x v="0"/>
  </r>
  <r>
    <x v="2"/>
    <x v="11"/>
    <x v="5"/>
    <s v="None"/>
    <n v="214.10000000000002"/>
    <n v="11999.4"/>
    <n v="19999"/>
    <n v="4281785.9000000004"/>
    <n v="0"/>
    <n v="4281785.9000000004"/>
    <n v="2569071.54"/>
    <n v="1712714.3600000003"/>
    <d v="2021-08-01T00:00:00"/>
    <n v="8"/>
    <s v="Aug"/>
    <x v="0"/>
  </r>
  <r>
    <x v="0"/>
    <x v="9"/>
    <x v="5"/>
    <s v="None"/>
    <n v="114.30000000000001"/>
    <n v="11999.4"/>
    <n v="19999"/>
    <n v="2285885.7000000002"/>
    <n v="0"/>
    <n v="2285885.7000000002"/>
    <n v="1782990.8460000001"/>
    <n v="502894.85400000005"/>
    <d v="2021-10-01T00:00:00"/>
    <n v="10"/>
    <s v="Oct"/>
    <x v="0"/>
  </r>
  <r>
    <x v="1"/>
    <x v="1"/>
    <x v="5"/>
    <s v="None"/>
    <n v="61.5"/>
    <n v="11999.4"/>
    <n v="19999"/>
    <n v="1229938.5"/>
    <n v="0"/>
    <n v="1229938.5"/>
    <n v="799460.02500000002"/>
    <n v="430478.47499999998"/>
    <d v="2021-12-01T00:00:00"/>
    <n v="12"/>
    <s v="Dec"/>
    <x v="0"/>
  </r>
  <r>
    <x v="0"/>
    <x v="12"/>
    <x v="2"/>
    <s v="Low"/>
    <n v="394.5"/>
    <n v="11999.4"/>
    <n v="19999"/>
    <n v="7889605.5"/>
    <n v="394480.27500000002"/>
    <n v="7495125.2249999996"/>
    <n v="5846197.6754999999"/>
    <n v="1648927.5494999997"/>
    <d v="2021-01-01T00:00:00"/>
    <n v="1"/>
    <s v="Jan"/>
    <x v="0"/>
  </r>
  <r>
    <x v="1"/>
    <x v="0"/>
    <x v="2"/>
    <s v="Low"/>
    <n v="229.60000000000002"/>
    <n v="11999.4"/>
    <n v="19999"/>
    <n v="4591770.4000000004"/>
    <n v="229588.52000000002"/>
    <n v="4362181.8800000008"/>
    <n v="2835418.2220000005"/>
    <n v="1526763.6580000003"/>
    <d v="2021-02-01T00:00:00"/>
    <n v="2"/>
    <s v="Feb"/>
    <x v="0"/>
  </r>
  <r>
    <x v="0"/>
    <x v="1"/>
    <x v="2"/>
    <s v="Low"/>
    <n v="103"/>
    <n v="11999.4"/>
    <n v="19999"/>
    <n v="2059897"/>
    <n v="102994.85"/>
    <n v="1956902.15"/>
    <n v="1526383.6769999999"/>
    <n v="430518.473"/>
    <d v="2021-05-01T00:00:00"/>
    <n v="5"/>
    <s v="May"/>
    <x v="0"/>
  </r>
  <r>
    <x v="0"/>
    <x v="2"/>
    <x v="3"/>
    <s v="Low"/>
    <n v="63.900000000000006"/>
    <n v="19794"/>
    <n v="32990"/>
    <n v="2108061"/>
    <n v="105403.05"/>
    <n v="2002657.95"/>
    <n v="1562073.2010000001"/>
    <n v="440584.74899999984"/>
    <d v="2021-11-01T00:00:00"/>
    <n v="11"/>
    <s v="Nov"/>
    <x v="0"/>
  </r>
  <r>
    <x v="0"/>
    <x v="3"/>
    <x v="4"/>
    <s v="Low"/>
    <n v="132.6"/>
    <n v="13938"/>
    <n v="23230"/>
    <n v="3080298"/>
    <n v="154014.9"/>
    <n v="2926283.1"/>
    <n v="2282500.818"/>
    <n v="643782.28200000012"/>
    <d v="2021-03-01T00:00:00"/>
    <n v="3"/>
    <s v="Mar"/>
    <x v="0"/>
  </r>
  <r>
    <x v="2"/>
    <x v="4"/>
    <x v="0"/>
    <s v="Low"/>
    <n v="185.8"/>
    <n v="5579.4"/>
    <n v="9299"/>
    <n v="1727754.2000000002"/>
    <n v="86387.710000000021"/>
    <n v="1641366.4900000002"/>
    <n v="984819.89400000009"/>
    <n v="656546.59600000014"/>
    <d v="2021-02-01T00:00:00"/>
    <n v="2"/>
    <s v="Feb"/>
    <x v="0"/>
  </r>
  <r>
    <x v="0"/>
    <x v="5"/>
    <x v="0"/>
    <s v="Low"/>
    <n v="121"/>
    <n v="5579.4"/>
    <n v="9299"/>
    <n v="1125179"/>
    <n v="56258.950000000004"/>
    <n v="1068920.05"/>
    <n v="833757.63900000008"/>
    <n v="235162.41099999996"/>
    <d v="2021-03-01T00:00:00"/>
    <n v="3"/>
    <s v="Mar"/>
    <x v="0"/>
  </r>
  <r>
    <x v="0"/>
    <x v="6"/>
    <x v="0"/>
    <s v="Low"/>
    <n v="252.9"/>
    <n v="5579.4"/>
    <n v="9299"/>
    <n v="2351717.1"/>
    <n v="117585.85500000001"/>
    <n v="2234131.2450000001"/>
    <n v="1742622.3711000001"/>
    <n v="491508.87390000001"/>
    <d v="2021-07-01T00:00:00"/>
    <n v="7"/>
    <s v="Jul"/>
    <x v="0"/>
  </r>
  <r>
    <x v="2"/>
    <x v="5"/>
    <x v="0"/>
    <s v="Low"/>
    <n v="144.5"/>
    <n v="5579.4"/>
    <n v="9299"/>
    <n v="1343705.5"/>
    <n v="67185.275000000009"/>
    <n v="1276520.2250000001"/>
    <n v="765912.13500000001"/>
    <n v="510608.09000000008"/>
    <d v="2021-09-01T00:00:00"/>
    <n v="9"/>
    <s v="Sep"/>
    <x v="0"/>
  </r>
  <r>
    <x v="3"/>
    <x v="7"/>
    <x v="0"/>
    <s v="Low"/>
    <n v="33"/>
    <n v="5579.4"/>
    <n v="9299"/>
    <n v="306867"/>
    <n v="15343.35"/>
    <n v="291523.65000000002"/>
    <n v="227388.44700000001"/>
    <n v="64135.203000000009"/>
    <d v="2020-09-01T00:00:00"/>
    <n v="9"/>
    <s v="Sep"/>
    <x v="1"/>
  </r>
  <r>
    <x v="2"/>
    <x v="4"/>
    <x v="0"/>
    <s v="Low"/>
    <n v="267.10000000000002"/>
    <n v="5579.4"/>
    <n v="9299"/>
    <n v="2483762.9000000004"/>
    <n v="124188.14500000002"/>
    <n v="2359574.7550000004"/>
    <n v="1415744.8530000001"/>
    <n v="943829.90200000023"/>
    <d v="2021-09-01T00:00:00"/>
    <n v="9"/>
    <s v="Sep"/>
    <x v="0"/>
  </r>
  <r>
    <x v="2"/>
    <x v="8"/>
    <x v="0"/>
    <s v="Low"/>
    <n v="76.600000000000009"/>
    <n v="5579.4"/>
    <n v="9299"/>
    <n v="712303.4"/>
    <n v="35615.170000000006"/>
    <n v="676688.23"/>
    <n v="406012.93799999997"/>
    <n v="270675.29200000002"/>
    <d v="2020-10-01T00:00:00"/>
    <n v="10"/>
    <s v="Oct"/>
    <x v="1"/>
  </r>
  <r>
    <x v="4"/>
    <x v="9"/>
    <x v="0"/>
    <s v="Low"/>
    <n v="49.400000000000006"/>
    <n v="5579.4"/>
    <n v="9299"/>
    <n v="459370.60000000003"/>
    <n v="22968.530000000002"/>
    <n v="436402.07"/>
    <n v="314209.49040000001"/>
    <n v="122192.5796"/>
    <d v="2020-10-01T00:00:00"/>
    <n v="10"/>
    <s v="Oct"/>
    <x v="1"/>
  </r>
  <r>
    <x v="0"/>
    <x v="10"/>
    <x v="0"/>
    <s v="Low"/>
    <n v="139.70000000000002"/>
    <n v="5579.4"/>
    <n v="9299"/>
    <n v="1299070.3"/>
    <n v="64953.515000000007"/>
    <n v="1234116.7850000001"/>
    <n v="962611.09230000013"/>
    <n v="271505.69270000001"/>
    <d v="2021-10-01T00:00:00"/>
    <n v="10"/>
    <s v="Oct"/>
    <x v="0"/>
  </r>
  <r>
    <x v="0"/>
    <x v="2"/>
    <x v="0"/>
    <s v="Low"/>
    <n v="215.5"/>
    <n v="5579.4"/>
    <n v="9299"/>
    <n v="2003934.5"/>
    <n v="100196.72500000001"/>
    <n v="1903737.7749999999"/>
    <n v="1484915.4645"/>
    <n v="418822.31049999991"/>
    <d v="2021-12-01T00:00:00"/>
    <n v="12"/>
    <s v="Dec"/>
    <x v="0"/>
  </r>
  <r>
    <x v="1"/>
    <x v="11"/>
    <x v="1"/>
    <s v="Low"/>
    <n v="221.4"/>
    <n v="8999.4"/>
    <n v="14999"/>
    <n v="3320778.6"/>
    <n v="166038.93000000002"/>
    <n v="3154739.67"/>
    <n v="2050580.7855"/>
    <n v="1104158.8844999999"/>
    <d v="2021-03-01T00:00:00"/>
    <n v="3"/>
    <s v="Mar"/>
    <x v="0"/>
  </r>
  <r>
    <x v="4"/>
    <x v="9"/>
    <x v="1"/>
    <s v="Low"/>
    <n v="230.10000000000002"/>
    <n v="8999.4"/>
    <n v="14999"/>
    <n v="3451269.9000000004"/>
    <n v="172563.49500000002"/>
    <n v="3278706.4050000003"/>
    <n v="2360668.6115999999"/>
    <n v="918037.79340000032"/>
    <d v="2021-04-01T00:00:00"/>
    <n v="4"/>
    <s v="Apr"/>
    <x v="0"/>
  </r>
  <r>
    <x v="0"/>
    <x v="1"/>
    <x v="1"/>
    <s v="Low"/>
    <n v="137.55000000000001"/>
    <n v="8999.4"/>
    <n v="14999"/>
    <n v="2063112.4500000002"/>
    <n v="103155.62250000001"/>
    <n v="1959956.8275000001"/>
    <n v="1528766.3254500001"/>
    <n v="431190.50205000001"/>
    <d v="2021-07-01T00:00:00"/>
    <n v="7"/>
    <s v="Jul"/>
    <x v="0"/>
  </r>
  <r>
    <x v="0"/>
    <x v="12"/>
    <x v="1"/>
    <s v="Low"/>
    <n v="183"/>
    <n v="8999.4"/>
    <n v="14999"/>
    <n v="2744817"/>
    <n v="137240.85"/>
    <n v="2607576.15"/>
    <n v="2033909.3969999999"/>
    <n v="573666.75300000003"/>
    <d v="2021-08-01T00:00:00"/>
    <n v="8"/>
    <s v="Aug"/>
    <x v="0"/>
  </r>
  <r>
    <x v="4"/>
    <x v="0"/>
    <x v="1"/>
    <s v="Low"/>
    <n v="249.8"/>
    <n v="8999.4"/>
    <n v="14999"/>
    <n v="3746750.2"/>
    <n v="187337.51"/>
    <n v="3559412.6900000004"/>
    <n v="2562777.1368"/>
    <n v="996635.55320000043"/>
    <d v="2020-09-01T00:00:00"/>
    <n v="9"/>
    <s v="Sep"/>
    <x v="1"/>
  </r>
  <r>
    <x v="3"/>
    <x v="1"/>
    <x v="1"/>
    <s v="Low"/>
    <n v="66.3"/>
    <n v="8999.4"/>
    <n v="14999"/>
    <n v="994433.7"/>
    <n v="49721.684999999998"/>
    <n v="944712.0149999999"/>
    <n v="736875.3716999999"/>
    <n v="207836.6433"/>
    <d v="2020-10-01T00:00:00"/>
    <n v="10"/>
    <s v="Oct"/>
    <x v="1"/>
  </r>
  <r>
    <x v="1"/>
    <x v="2"/>
    <x v="2"/>
    <s v="Low"/>
    <n v="151.4"/>
    <n v="11999.4"/>
    <n v="19999"/>
    <n v="3027848.6"/>
    <n v="151392.43000000002"/>
    <n v="2876456.17"/>
    <n v="1869696.5105000001"/>
    <n v="1006759.6594999998"/>
    <d v="2021-02-01T00:00:00"/>
    <n v="2"/>
    <s v="Feb"/>
    <x v="0"/>
  </r>
  <r>
    <x v="0"/>
    <x v="3"/>
    <x v="2"/>
    <s v="Low"/>
    <n v="449.25"/>
    <n v="11999.4"/>
    <n v="19999"/>
    <n v="8984550.75"/>
    <n v="449227.53750000003"/>
    <n v="8535323.2125000004"/>
    <n v="6657552.1057500001"/>
    <n v="1877771.1067500003"/>
    <d v="2021-04-01T00:00:00"/>
    <n v="4"/>
    <s v="Apr"/>
    <x v="0"/>
  </r>
  <r>
    <x v="3"/>
    <x v="4"/>
    <x v="2"/>
    <s v="Low"/>
    <n v="72.7"/>
    <n v="11999.4"/>
    <n v="19999"/>
    <n v="1453927.3"/>
    <n v="72696.365000000005"/>
    <n v="1381230.9350000001"/>
    <n v="1077360.1293000001"/>
    <n v="303870.80569999991"/>
    <d v="2021-06-01T00:00:00"/>
    <n v="6"/>
    <s v="Jun"/>
    <x v="0"/>
  </r>
  <r>
    <x v="3"/>
    <x v="5"/>
    <x v="2"/>
    <s v="Low"/>
    <n v="78.7"/>
    <n v="11999.4"/>
    <n v="19999"/>
    <n v="1573921.3"/>
    <n v="78696.065000000002"/>
    <n v="1495225.2350000001"/>
    <n v="1166275.6833000001"/>
    <n v="328949.55169999995"/>
    <d v="2021-06-01T00:00:00"/>
    <n v="6"/>
    <s v="Jun"/>
    <x v="0"/>
  </r>
  <r>
    <x v="3"/>
    <x v="6"/>
    <x v="2"/>
    <s v="Low"/>
    <n v="182.3"/>
    <n v="11999.4"/>
    <n v="19999"/>
    <n v="3645817.7"/>
    <n v="182290.88500000001"/>
    <n v="3463526.8150000004"/>
    <n v="2701550.9157000002"/>
    <n v="761975.89930000016"/>
    <d v="2021-07-01T00:00:00"/>
    <n v="7"/>
    <s v="Jul"/>
    <x v="0"/>
  </r>
  <r>
    <x v="1"/>
    <x v="5"/>
    <x v="2"/>
    <s v="Low"/>
    <n v="74.7"/>
    <n v="11999.4"/>
    <n v="19999"/>
    <n v="1493925.3"/>
    <n v="74696.264999999999"/>
    <n v="1419229.0350000001"/>
    <n v="922498.8727500001"/>
    <n v="496730.16225000005"/>
    <d v="2021-09-01T00:00:00"/>
    <n v="9"/>
    <s v="Sep"/>
    <x v="0"/>
  </r>
  <r>
    <x v="2"/>
    <x v="7"/>
    <x v="2"/>
    <s v="Low"/>
    <n v="76.600000000000009"/>
    <n v="11999.4"/>
    <n v="19999"/>
    <n v="1531923.4000000001"/>
    <n v="76596.170000000013"/>
    <n v="1455327.2300000002"/>
    <n v="873196.33800000011"/>
    <n v="582130.89200000011"/>
    <d v="2020-10-01T00:00:00"/>
    <n v="10"/>
    <s v="Oct"/>
    <x v="1"/>
  </r>
  <r>
    <x v="4"/>
    <x v="4"/>
    <x v="2"/>
    <s v="Low"/>
    <n v="290.5"/>
    <n v="11999.4"/>
    <n v="19999"/>
    <n v="5809709.5"/>
    <n v="290485.47500000003"/>
    <n v="5519224.0250000004"/>
    <n v="3973841.298"/>
    <n v="1545382.7270000004"/>
    <d v="2021-11-01T00:00:00"/>
    <n v="11"/>
    <s v="Nov"/>
    <x v="0"/>
  </r>
  <r>
    <x v="0"/>
    <x v="8"/>
    <x v="2"/>
    <s v="Low"/>
    <n v="215.5"/>
    <n v="11999.4"/>
    <n v="19999"/>
    <n v="4309784.5"/>
    <n v="215489.22500000001"/>
    <n v="4094295.2749999999"/>
    <n v="3193550.3144999999"/>
    <n v="900744.96050000004"/>
    <d v="2021-12-01T00:00:00"/>
    <n v="12"/>
    <s v="Dec"/>
    <x v="0"/>
  </r>
  <r>
    <x v="0"/>
    <x v="9"/>
    <x v="3"/>
    <s v="Low"/>
    <n v="386.40000000000003"/>
    <n v="19794"/>
    <n v="32990"/>
    <n v="12747336.000000002"/>
    <n v="637366.80000000016"/>
    <n v="12109969.200000001"/>
    <n v="9445775.9760000017"/>
    <n v="2664193.2239999995"/>
    <d v="2021-04-01T00:00:00"/>
    <n v="4"/>
    <s v="Apr"/>
    <x v="0"/>
  </r>
  <r>
    <x v="0"/>
    <x v="10"/>
    <x v="3"/>
    <s v="Low"/>
    <n v="36.200000000000003"/>
    <n v="19794"/>
    <n v="32990"/>
    <n v="1194238"/>
    <n v="59711.9"/>
    <n v="1134526.1000000001"/>
    <n v="884930.35800000012"/>
    <n v="249595.74199999997"/>
    <d v="2021-05-01T00:00:00"/>
    <n v="5"/>
    <s v="May"/>
    <x v="0"/>
  </r>
  <r>
    <x v="3"/>
    <x v="2"/>
    <x v="3"/>
    <s v="Low"/>
    <n v="92.300000000000011"/>
    <n v="19794"/>
    <n v="32990"/>
    <n v="3044977.0000000005"/>
    <n v="152248.85000000003"/>
    <n v="2892728.1500000004"/>
    <n v="2256327.9570000004"/>
    <n v="636400.19299999997"/>
    <d v="2021-08-01T00:00:00"/>
    <n v="8"/>
    <s v="Aug"/>
    <x v="0"/>
  </r>
  <r>
    <x v="3"/>
    <x v="11"/>
    <x v="3"/>
    <s v="Low"/>
    <n v="66.3"/>
    <n v="19794"/>
    <n v="32990"/>
    <n v="2187237"/>
    <n v="109361.85"/>
    <n v="2077875.15"/>
    <n v="1620742.6170000001"/>
    <n v="457132.53299999982"/>
    <d v="2020-10-01T00:00:00"/>
    <n v="10"/>
    <s v="Oct"/>
    <x v="1"/>
  </r>
  <r>
    <x v="0"/>
    <x v="9"/>
    <x v="3"/>
    <s v="Low"/>
    <n v="209.20000000000002"/>
    <n v="19794"/>
    <n v="32990"/>
    <n v="6901508.0000000009"/>
    <n v="345075.40000000008"/>
    <n v="6556432.6000000006"/>
    <n v="5114017.4280000003"/>
    <n v="1442415.1720000003"/>
    <d v="2020-11-01T00:00:00"/>
    <n v="11"/>
    <s v="Nov"/>
    <x v="1"/>
  </r>
  <r>
    <x v="0"/>
    <x v="1"/>
    <x v="4"/>
    <s v="Low"/>
    <n v="26.3"/>
    <n v="13938"/>
    <n v="23230"/>
    <n v="610949"/>
    <n v="30547.45"/>
    <n v="580401.55000000005"/>
    <n v="452713.20900000003"/>
    <n v="127688.34100000001"/>
    <d v="2021-03-01T00:00:00"/>
    <n v="3"/>
    <s v="Mar"/>
    <x v="0"/>
  </r>
  <r>
    <x v="0"/>
    <x v="12"/>
    <x v="4"/>
    <s v="Low"/>
    <n v="94.350000000000009"/>
    <n v="13938"/>
    <n v="23230"/>
    <n v="2191750.5"/>
    <n v="109587.52500000001"/>
    <n v="2082162.9750000001"/>
    <n v="1624087.1205000002"/>
    <n v="458075.8544999999"/>
    <d v="2021-04-01T00:00:00"/>
    <n v="4"/>
    <s v="Apr"/>
    <x v="0"/>
  </r>
  <r>
    <x v="3"/>
    <x v="0"/>
    <x v="4"/>
    <s v="Low"/>
    <n v="72.7"/>
    <n v="13938"/>
    <n v="23230"/>
    <n v="1688821"/>
    <n v="84441.05"/>
    <n v="1604379.95"/>
    <n v="1251416.361"/>
    <n v="352963.58899999992"/>
    <d v="2021-06-01T00:00:00"/>
    <n v="6"/>
    <s v="Jun"/>
    <x v="0"/>
  </r>
  <r>
    <x v="3"/>
    <x v="1"/>
    <x v="4"/>
    <s v="Low"/>
    <n v="78.7"/>
    <n v="13938"/>
    <n v="23230"/>
    <n v="1828201"/>
    <n v="91410.05"/>
    <n v="1736790.95"/>
    <n v="1354696.9410000001"/>
    <n v="382094.00899999985"/>
    <d v="2021-06-01T00:00:00"/>
    <n v="6"/>
    <s v="Jun"/>
    <x v="0"/>
  </r>
  <r>
    <x v="4"/>
    <x v="2"/>
    <x v="4"/>
    <s v="Low"/>
    <n v="98.600000000000009"/>
    <n v="13938"/>
    <n v="23230"/>
    <n v="2290478"/>
    <n v="114523.90000000001"/>
    <n v="2175954.1"/>
    <n v="1566686.952"/>
    <n v="609267.14800000004"/>
    <d v="2021-09-01T00:00:00"/>
    <n v="9"/>
    <s v="Sep"/>
    <x v="0"/>
  </r>
  <r>
    <x v="4"/>
    <x v="3"/>
    <x v="4"/>
    <s v="Low"/>
    <n v="49.400000000000006"/>
    <n v="13938"/>
    <n v="23230"/>
    <n v="1147562.0000000002"/>
    <n v="57378.100000000013"/>
    <n v="1090183.9000000001"/>
    <n v="784932.40800000005"/>
    <n v="305251.49200000009"/>
    <d v="2020-10-01T00:00:00"/>
    <n v="10"/>
    <s v="Oct"/>
    <x v="1"/>
  </r>
  <r>
    <x v="0"/>
    <x v="4"/>
    <x v="4"/>
    <s v="Low"/>
    <n v="139.70000000000002"/>
    <n v="13938"/>
    <n v="23230"/>
    <n v="3245231.0000000005"/>
    <n v="162261.55000000005"/>
    <n v="3082969.45"/>
    <n v="2404716.1710000001"/>
    <n v="678253.2790000001"/>
    <d v="2021-10-01T00:00:00"/>
    <n v="10"/>
    <s v="Oct"/>
    <x v="0"/>
  </r>
  <r>
    <x v="3"/>
    <x v="5"/>
    <x v="4"/>
    <s v="Low"/>
    <n v="174.4"/>
    <n v="13938"/>
    <n v="23230"/>
    <n v="4051312"/>
    <n v="202565.6"/>
    <n v="3848746.4"/>
    <n v="3002022.1919999998"/>
    <n v="846724.2080000001"/>
    <d v="2021-11-01T00:00:00"/>
    <n v="11"/>
    <s v="Nov"/>
    <x v="0"/>
  </r>
  <r>
    <x v="2"/>
    <x v="6"/>
    <x v="5"/>
    <s v="Low"/>
    <n v="198.9"/>
    <n v="11999.4"/>
    <n v="19999"/>
    <n v="3977801.1"/>
    <n v="198890.05500000002"/>
    <n v="3778911.0449999999"/>
    <n v="2267346.6269999999"/>
    <n v="1511564.4180000001"/>
    <d v="2020-09-01T00:00:00"/>
    <n v="9"/>
    <s v="Sep"/>
    <x v="1"/>
  </r>
  <r>
    <x v="1"/>
    <x v="5"/>
    <x v="5"/>
    <s v="Low"/>
    <n v="32.1"/>
    <n v="11999.4"/>
    <n v="19999"/>
    <n v="641967.9"/>
    <n v="32098.395000000004"/>
    <n v="609869.505"/>
    <n v="396415.17825"/>
    <n v="213454.32675000001"/>
    <d v="2020-11-01T00:00:00"/>
    <n v="11"/>
    <s v="Nov"/>
    <x v="1"/>
  </r>
  <r>
    <x v="3"/>
    <x v="7"/>
    <x v="0"/>
    <s v="Low"/>
    <n v="74.25"/>
    <n v="5579.4"/>
    <n v="9299"/>
    <n v="690450.75"/>
    <n v="34522.537499999999"/>
    <n v="655928.21250000002"/>
    <n v="511624.00575000001"/>
    <n v="144304.20675000001"/>
    <d v="2021-04-01T00:00:00"/>
    <n v="4"/>
    <s v="Apr"/>
    <x v="0"/>
  </r>
  <r>
    <x v="2"/>
    <x v="4"/>
    <x v="0"/>
    <s v="Low"/>
    <n v="129.5"/>
    <n v="5579.4"/>
    <n v="9299"/>
    <n v="1204220.5"/>
    <n v="60211.025000000001"/>
    <n v="1144009.4750000001"/>
    <n v="686405.68500000006"/>
    <n v="457603.79000000004"/>
    <d v="2021-10-01T00:00:00"/>
    <n v="10"/>
    <s v="Oct"/>
    <x v="0"/>
  </r>
  <r>
    <x v="4"/>
    <x v="8"/>
    <x v="0"/>
    <s v="Low"/>
    <n v="21.400000000000002"/>
    <n v="5579.4"/>
    <n v="9299"/>
    <n v="198998.6"/>
    <n v="9949.93"/>
    <n v="189048.67"/>
    <n v="136115.04240000001"/>
    <n v="52933.627600000007"/>
    <d v="2020-10-01T00:00:00"/>
    <n v="10"/>
    <s v="Oct"/>
    <x v="1"/>
  </r>
  <r>
    <x v="0"/>
    <x v="9"/>
    <x v="0"/>
    <s v="Low"/>
    <n v="214.5"/>
    <n v="5579.4"/>
    <n v="9299"/>
    <n v="1994635.5"/>
    <n v="99731.775000000009"/>
    <n v="1894903.7250000001"/>
    <n v="1478024.9055000001"/>
    <n v="416878.81949999998"/>
    <d v="2020-11-01T00:00:00"/>
    <n v="11"/>
    <s v="Nov"/>
    <x v="1"/>
  </r>
  <r>
    <x v="0"/>
    <x v="10"/>
    <x v="0"/>
    <s v="Low"/>
    <n v="285.2"/>
    <n v="5579.4"/>
    <n v="9299"/>
    <n v="2652074.7999999998"/>
    <n v="132603.74"/>
    <n v="2519471.0599999996"/>
    <n v="1965187.4267999998"/>
    <n v="554283.63319999981"/>
    <d v="2021-12-01T00:00:00"/>
    <n v="12"/>
    <s v="Dec"/>
    <x v="0"/>
  </r>
  <r>
    <x v="2"/>
    <x v="2"/>
    <x v="1"/>
    <s v="Low"/>
    <n v="114.2"/>
    <n v="8999.4"/>
    <n v="14999"/>
    <n v="1712885.8"/>
    <n v="85644.290000000008"/>
    <n v="1627241.51"/>
    <n v="976344.90599999996"/>
    <n v="650896.60400000005"/>
    <d v="2021-06-01T00:00:00"/>
    <n v="6"/>
    <s v="Jun"/>
    <x v="0"/>
  </r>
  <r>
    <x v="0"/>
    <x v="11"/>
    <x v="1"/>
    <s v="Low"/>
    <n v="156.60000000000002"/>
    <n v="8999.4"/>
    <n v="14999"/>
    <n v="2348843.4000000004"/>
    <n v="117442.17000000003"/>
    <n v="2231401.2300000004"/>
    <n v="1740492.9594000005"/>
    <n v="490908.27059999993"/>
    <d v="2021-10-01T00:00:00"/>
    <n v="10"/>
    <s v="Oct"/>
    <x v="0"/>
  </r>
  <r>
    <x v="2"/>
    <x v="9"/>
    <x v="1"/>
    <s v="Low"/>
    <n v="69"/>
    <n v="8999.4"/>
    <n v="14999"/>
    <n v="1034931"/>
    <n v="51746.55"/>
    <n v="983184.45"/>
    <n v="589910.66999999993"/>
    <n v="393273.78"/>
    <d v="2021-11-01T00:00:00"/>
    <n v="11"/>
    <s v="Nov"/>
    <x v="0"/>
  </r>
  <r>
    <x v="3"/>
    <x v="1"/>
    <x v="1"/>
    <s v="Low"/>
    <n v="166"/>
    <n v="8999.4"/>
    <n v="14999"/>
    <n v="2489834"/>
    <n v="124491.70000000001"/>
    <n v="2365342.2999999998"/>
    <n v="1844966.9939999999"/>
    <n v="520375.30599999987"/>
    <d v="2020-11-01T00:00:00"/>
    <n v="11"/>
    <s v="Nov"/>
    <x v="1"/>
  </r>
  <r>
    <x v="1"/>
    <x v="12"/>
    <x v="2"/>
    <s v="Low"/>
    <n v="236.3"/>
    <n v="11999.4"/>
    <n v="19999"/>
    <n v="4725763.7"/>
    <n v="236288.18500000003"/>
    <n v="4489475.5150000006"/>
    <n v="2918159.0847500004"/>
    <n v="1571316.4302500002"/>
    <d v="2021-02-01T00:00:00"/>
    <n v="2"/>
    <s v="Feb"/>
    <x v="0"/>
  </r>
  <r>
    <x v="4"/>
    <x v="0"/>
    <x v="2"/>
    <s v="Low"/>
    <n v="91.800000000000011"/>
    <n v="11999.4"/>
    <n v="19999"/>
    <n v="1835908.2000000002"/>
    <n v="91795.410000000018"/>
    <n v="1744112.7900000003"/>
    <n v="1255761.2088000001"/>
    <n v="488351.58120000013"/>
    <d v="2021-05-01T00:00:00"/>
    <n v="5"/>
    <s v="May"/>
    <x v="0"/>
  </r>
  <r>
    <x v="4"/>
    <x v="1"/>
    <x v="2"/>
    <s v="Low"/>
    <n v="172.8"/>
    <n v="11999.4"/>
    <n v="19999"/>
    <n v="3455827.2"/>
    <n v="172791.36000000002"/>
    <n v="3283035.8400000003"/>
    <n v="2363785.8048"/>
    <n v="919250.03520000027"/>
    <d v="2021-05-01T00:00:00"/>
    <n v="5"/>
    <s v="May"/>
    <x v="0"/>
  </r>
  <r>
    <x v="2"/>
    <x v="2"/>
    <x v="2"/>
    <s v="Low"/>
    <n v="114.2"/>
    <n v="11999.4"/>
    <n v="19999"/>
    <n v="2283885.8000000003"/>
    <n v="114194.29000000002"/>
    <n v="2169691.5100000002"/>
    <n v="1301814.9060000002"/>
    <n v="867876.60400000005"/>
    <d v="2021-06-01T00:00:00"/>
    <n v="6"/>
    <s v="Jun"/>
    <x v="0"/>
  </r>
  <r>
    <x v="3"/>
    <x v="3"/>
    <x v="2"/>
    <s v="Low"/>
    <n v="66.2"/>
    <n v="11999.4"/>
    <n v="19999"/>
    <n v="1323933.8"/>
    <n v="66196.69"/>
    <n v="1257737.1100000001"/>
    <n v="981034.9458000001"/>
    <n v="276702.1642"/>
    <d v="2021-06-01T00:00:00"/>
    <n v="6"/>
    <s v="Jun"/>
    <x v="0"/>
  </r>
  <r>
    <x v="2"/>
    <x v="4"/>
    <x v="2"/>
    <s v="Low"/>
    <n v="129.5"/>
    <n v="11999.4"/>
    <n v="19999"/>
    <n v="2589870.5"/>
    <n v="129493.52500000001"/>
    <n v="2460376.9750000001"/>
    <n v="1476226.1850000001"/>
    <n v="984150.79"/>
    <d v="2021-10-01T00:00:00"/>
    <n v="10"/>
    <s v="Oct"/>
    <x v="0"/>
  </r>
  <r>
    <x v="3"/>
    <x v="5"/>
    <x v="2"/>
    <s v="Low"/>
    <n v="80.900000000000006"/>
    <n v="11999.4"/>
    <n v="19999"/>
    <n v="1617919.1"/>
    <n v="80895.955000000016"/>
    <n v="1537023.145"/>
    <n v="1198878.0531000001"/>
    <n v="338145.09189999988"/>
    <d v="2020-10-01T00:00:00"/>
    <n v="10"/>
    <s v="Oct"/>
    <x v="1"/>
  </r>
  <r>
    <x v="3"/>
    <x v="6"/>
    <x v="2"/>
    <s v="Low"/>
    <n v="214.5"/>
    <n v="11999.4"/>
    <n v="19999"/>
    <n v="4289785.5"/>
    <n v="214489.27500000002"/>
    <n v="4075296.2250000001"/>
    <n v="3178731.0555000002"/>
    <n v="896565.16949999984"/>
    <d v="2020-10-01T00:00:00"/>
    <n v="10"/>
    <s v="Oct"/>
    <x v="1"/>
  </r>
  <r>
    <x v="2"/>
    <x v="5"/>
    <x v="2"/>
    <s v="Low"/>
    <n v="178.5"/>
    <n v="11999.4"/>
    <n v="19999"/>
    <n v="3569821.5"/>
    <n v="178491.07500000001"/>
    <n v="3391330.4249999998"/>
    <n v="2034798.2549999999"/>
    <n v="1356532.17"/>
    <d v="2020-11-01T00:00:00"/>
    <n v="11"/>
    <s v="Nov"/>
    <x v="1"/>
  </r>
  <r>
    <x v="4"/>
    <x v="7"/>
    <x v="2"/>
    <s v="Low"/>
    <n v="191.60000000000002"/>
    <n v="11999.4"/>
    <n v="19999"/>
    <n v="3831808.4000000004"/>
    <n v="191590.42000000004"/>
    <n v="3640217.9800000004"/>
    <n v="2620956.9456000002"/>
    <n v="1019261.0344000002"/>
    <d v="2021-12-01T00:00:00"/>
    <n v="12"/>
    <s v="Dec"/>
    <x v="0"/>
  </r>
  <r>
    <x v="0"/>
    <x v="4"/>
    <x v="2"/>
    <s v="Low"/>
    <n v="285.2"/>
    <n v="11999.4"/>
    <n v="19999"/>
    <n v="5703714.7999999998"/>
    <n v="285185.74"/>
    <n v="5418529.0599999996"/>
    <n v="4226452.6667999998"/>
    <n v="1192076.3931999998"/>
    <d v="2021-12-01T00:00:00"/>
    <n v="12"/>
    <s v="Dec"/>
    <x v="0"/>
  </r>
  <r>
    <x v="3"/>
    <x v="8"/>
    <x v="2"/>
    <s v="Low"/>
    <n v="272.90000000000003"/>
    <n v="11999.4"/>
    <n v="19999"/>
    <n v="5457727.1000000006"/>
    <n v="272886.35500000004"/>
    <n v="5184840.7450000001"/>
    <n v="4044175.7811000003"/>
    <n v="1140664.9638999999"/>
    <d v="2021-12-01T00:00:00"/>
    <n v="12"/>
    <s v="Dec"/>
    <x v="0"/>
  </r>
  <r>
    <x v="1"/>
    <x v="9"/>
    <x v="2"/>
    <s v="Low"/>
    <n v="192.5"/>
    <n v="11999.4"/>
    <n v="19999"/>
    <n v="3849807.5"/>
    <n v="192490.375"/>
    <n v="3657317.125"/>
    <n v="2377256.1312500001"/>
    <n v="1280060.9937499999"/>
    <d v="2020-12-01T00:00:00"/>
    <n v="12"/>
    <s v="Dec"/>
    <x v="1"/>
  </r>
  <r>
    <x v="0"/>
    <x v="10"/>
    <x v="2"/>
    <s v="Low"/>
    <n v="201.3"/>
    <n v="11999.4"/>
    <n v="19999"/>
    <n v="4025798.7"/>
    <n v="201289.93500000003"/>
    <n v="3824508.7650000001"/>
    <n v="2983116.8367000003"/>
    <n v="841391.9282999998"/>
    <d v="2020-12-01T00:00:00"/>
    <n v="12"/>
    <s v="Dec"/>
    <x v="1"/>
  </r>
  <r>
    <x v="2"/>
    <x v="2"/>
    <x v="2"/>
    <s v="Low"/>
    <n v="105.5"/>
    <n v="11999.4"/>
    <n v="19999"/>
    <n v="2109894.5"/>
    <n v="105494.72500000001"/>
    <n v="2004399.7749999999"/>
    <n v="1202639.865"/>
    <n v="801759.90999999992"/>
    <d v="2021-12-01T00:00:00"/>
    <n v="12"/>
    <s v="Dec"/>
    <x v="0"/>
  </r>
  <r>
    <x v="2"/>
    <x v="11"/>
    <x v="2"/>
    <s v="Low"/>
    <n v="108.4"/>
    <n v="11999.4"/>
    <n v="19999"/>
    <n v="2167891.6"/>
    <n v="108394.58000000002"/>
    <n v="2059497.02"/>
    <n v="1235698.2120000001"/>
    <n v="823798.80799999996"/>
    <d v="2021-12-01T00:00:00"/>
    <n v="12"/>
    <s v="Dec"/>
    <x v="0"/>
  </r>
  <r>
    <x v="0"/>
    <x v="9"/>
    <x v="3"/>
    <s v="Low"/>
    <n v="156.60000000000002"/>
    <n v="19794"/>
    <n v="32990"/>
    <n v="5166234.0000000009"/>
    <n v="258311.70000000007"/>
    <n v="4907922.3000000007"/>
    <n v="3828179.3940000008"/>
    <n v="1079742.906"/>
    <d v="2021-10-01T00:00:00"/>
    <n v="10"/>
    <s v="Oct"/>
    <x v="0"/>
  </r>
  <r>
    <x v="0"/>
    <x v="1"/>
    <x v="3"/>
    <s v="Low"/>
    <n v="296.60000000000002"/>
    <n v="19794"/>
    <n v="32990"/>
    <n v="9784834"/>
    <n v="489241.7"/>
    <n v="9295592.3000000007"/>
    <n v="7250561.9940000009"/>
    <n v="2045030.3059999999"/>
    <d v="2020-10-01T00:00:00"/>
    <n v="10"/>
    <s v="Oct"/>
    <x v="1"/>
  </r>
  <r>
    <x v="0"/>
    <x v="12"/>
    <x v="3"/>
    <s v="Low"/>
    <n v="287.7"/>
    <n v="19794"/>
    <n v="32990"/>
    <n v="9491223"/>
    <n v="474561.15"/>
    <n v="9016661.8499999996"/>
    <n v="7032996.2429999998"/>
    <n v="1983665.6069999998"/>
    <d v="2021-10-01T00:00:00"/>
    <n v="10"/>
    <s v="Oct"/>
    <x v="0"/>
  </r>
  <r>
    <x v="3"/>
    <x v="0"/>
    <x v="3"/>
    <s v="Low"/>
    <n v="80.900000000000006"/>
    <n v="19794"/>
    <n v="32990"/>
    <n v="2668891"/>
    <n v="133444.55000000002"/>
    <n v="2535446.4500000002"/>
    <n v="1977648.2310000001"/>
    <n v="557798.21900000004"/>
    <d v="2020-10-01T00:00:00"/>
    <n v="10"/>
    <s v="Oct"/>
    <x v="1"/>
  </r>
  <r>
    <x v="3"/>
    <x v="1"/>
    <x v="3"/>
    <s v="Low"/>
    <n v="214.5"/>
    <n v="19794"/>
    <n v="32990"/>
    <n v="7076355"/>
    <n v="353817.75"/>
    <n v="6722537.25"/>
    <n v="5243579.0550000006"/>
    <n v="1478958.1949999994"/>
    <d v="2020-10-01T00:00:00"/>
    <n v="10"/>
    <s v="Oct"/>
    <x v="1"/>
  </r>
  <r>
    <x v="2"/>
    <x v="2"/>
    <x v="3"/>
    <s v="Low"/>
    <n v="105.5"/>
    <n v="19794"/>
    <n v="32990"/>
    <n v="3480445"/>
    <n v="174022.25"/>
    <n v="3306422.75"/>
    <n v="1983853.65"/>
    <n v="1322569.1000000001"/>
    <d v="2021-12-01T00:00:00"/>
    <n v="12"/>
    <s v="Dec"/>
    <x v="0"/>
  </r>
  <r>
    <x v="0"/>
    <x v="3"/>
    <x v="3"/>
    <s v="Low"/>
    <n v="54.400000000000006"/>
    <n v="19794"/>
    <n v="32990"/>
    <n v="1794656.0000000002"/>
    <n v="89732.800000000017"/>
    <n v="1704923.2000000002"/>
    <n v="1329840.0960000001"/>
    <n v="375083.10400000005"/>
    <d v="2020-12-01T00:00:00"/>
    <n v="12"/>
    <s v="Dec"/>
    <x v="1"/>
  </r>
  <r>
    <x v="2"/>
    <x v="4"/>
    <x v="3"/>
    <s v="Low"/>
    <n v="108.4"/>
    <n v="19794"/>
    <n v="32990"/>
    <n v="3576116"/>
    <n v="178805.80000000002"/>
    <n v="3397310.2"/>
    <n v="2038386.12"/>
    <n v="1358924.08"/>
    <d v="2021-12-01T00:00:00"/>
    <n v="12"/>
    <s v="Dec"/>
    <x v="0"/>
  </r>
  <r>
    <x v="3"/>
    <x v="5"/>
    <x v="4"/>
    <s v="Low"/>
    <n v="66.2"/>
    <n v="13938"/>
    <n v="23230"/>
    <n v="1537826"/>
    <n v="76891.3"/>
    <n v="1460934.7"/>
    <n v="1139529.0660000001"/>
    <n v="321405.63399999985"/>
    <d v="2021-06-01T00:00:00"/>
    <n v="6"/>
    <s v="Jun"/>
    <x v="0"/>
  </r>
  <r>
    <x v="4"/>
    <x v="6"/>
    <x v="4"/>
    <s v="Low"/>
    <n v="21.400000000000002"/>
    <n v="13938"/>
    <n v="23230"/>
    <n v="497122.00000000006"/>
    <n v="24856.100000000006"/>
    <n v="472265.9"/>
    <n v="340031.44800000003"/>
    <n v="132234.45199999999"/>
    <d v="2020-10-01T00:00:00"/>
    <n v="10"/>
    <s v="Oct"/>
    <x v="1"/>
  </r>
  <r>
    <x v="0"/>
    <x v="5"/>
    <x v="4"/>
    <s v="Low"/>
    <n v="287.7"/>
    <n v="13938"/>
    <n v="23230"/>
    <n v="6683271"/>
    <n v="334163.55000000005"/>
    <n v="6349107.4500000002"/>
    <n v="4952303.8110000007"/>
    <n v="1396803.6389999995"/>
    <d v="2021-10-01T00:00:00"/>
    <n v="10"/>
    <s v="Oct"/>
    <x v="0"/>
  </r>
  <r>
    <x v="3"/>
    <x v="7"/>
    <x v="4"/>
    <s v="Low"/>
    <n v="272.90000000000003"/>
    <n v="13938"/>
    <n v="23230"/>
    <n v="6339467.0000000009"/>
    <n v="316973.35000000009"/>
    <n v="6022493.6500000004"/>
    <n v="4697545.0470000003"/>
    <n v="1324948.6030000001"/>
    <d v="2021-12-01T00:00:00"/>
    <n v="12"/>
    <s v="Dec"/>
    <x v="0"/>
  </r>
  <r>
    <x v="0"/>
    <x v="4"/>
    <x v="4"/>
    <s v="Low"/>
    <n v="26.6"/>
    <n v="13938"/>
    <n v="23230"/>
    <n v="617918"/>
    <n v="30895.9"/>
    <n v="587022.1"/>
    <n v="457877.23800000001"/>
    <n v="129144.86199999996"/>
    <d v="2020-12-01T00:00:00"/>
    <n v="12"/>
    <s v="Dec"/>
    <x v="1"/>
  </r>
  <r>
    <x v="0"/>
    <x v="8"/>
    <x v="4"/>
    <s v="Low"/>
    <n v="194"/>
    <n v="13938"/>
    <n v="23230"/>
    <n v="4506620"/>
    <n v="225331"/>
    <n v="4281289"/>
    <n v="3339405.42"/>
    <n v="941883.58000000007"/>
    <d v="2020-12-01T00:00:00"/>
    <n v="12"/>
    <s v="Dec"/>
    <x v="1"/>
  </r>
  <r>
    <x v="4"/>
    <x v="9"/>
    <x v="5"/>
    <s v="Low"/>
    <n v="25.900000000000002"/>
    <n v="11999.4"/>
    <n v="19999"/>
    <n v="517974.10000000003"/>
    <n v="25898.705000000002"/>
    <n v="492075.39500000002"/>
    <n v="354294.2844"/>
    <n v="137781.11060000001"/>
    <d v="2021-03-01T00:00:00"/>
    <n v="3"/>
    <s v="Mar"/>
    <x v="0"/>
  </r>
  <r>
    <x v="4"/>
    <x v="10"/>
    <x v="5"/>
    <s v="Low"/>
    <n v="110.10000000000001"/>
    <n v="11999.4"/>
    <n v="19999"/>
    <n v="2201889.9000000004"/>
    <n v="110094.49500000002"/>
    <n v="2091795.4050000003"/>
    <n v="1506092.6916"/>
    <n v="585702.71340000024"/>
    <d v="2021-03-01T00:00:00"/>
    <n v="3"/>
    <s v="Mar"/>
    <x v="0"/>
  </r>
  <r>
    <x v="3"/>
    <x v="2"/>
    <x v="5"/>
    <s v="Low"/>
    <n v="227.60000000000002"/>
    <n v="11999.4"/>
    <n v="19999"/>
    <n v="4551772.4000000004"/>
    <n v="227588.62000000002"/>
    <n v="4324183.78"/>
    <n v="3372863.3484000005"/>
    <n v="951320.43159999978"/>
    <d v="2021-05-01T00:00:00"/>
    <n v="5"/>
    <s v="May"/>
    <x v="0"/>
  </r>
  <r>
    <x v="0"/>
    <x v="11"/>
    <x v="5"/>
    <s v="Low"/>
    <n v="296.60000000000002"/>
    <n v="11999.4"/>
    <n v="19999"/>
    <n v="5931703.4000000004"/>
    <n v="296585.17000000004"/>
    <n v="5635118.2300000004"/>
    <n v="4395392.2194000008"/>
    <n v="1239726.0105999997"/>
    <d v="2020-10-01T00:00:00"/>
    <n v="10"/>
    <s v="Oct"/>
    <x v="1"/>
  </r>
  <r>
    <x v="0"/>
    <x v="9"/>
    <x v="5"/>
    <s v="Low"/>
    <n v="123.60000000000001"/>
    <n v="11999.4"/>
    <n v="19999"/>
    <n v="2471876.4000000004"/>
    <n v="123593.82000000002"/>
    <n v="2348282.5800000005"/>
    <n v="1831660.4124000005"/>
    <n v="516622.16760000004"/>
    <d v="2021-11-01T00:00:00"/>
    <n v="11"/>
    <s v="Nov"/>
    <x v="0"/>
  </r>
  <r>
    <x v="0"/>
    <x v="1"/>
    <x v="5"/>
    <s v="Low"/>
    <n v="94.100000000000009"/>
    <n v="11999.4"/>
    <n v="19999"/>
    <n v="1881905.9000000001"/>
    <n v="94095.295000000013"/>
    <n v="1787810.6050000002"/>
    <n v="1394492.2719000003"/>
    <n v="393318.33309999993"/>
    <d v="2021-11-01T00:00:00"/>
    <n v="11"/>
    <s v="Nov"/>
    <x v="0"/>
  </r>
  <r>
    <x v="4"/>
    <x v="12"/>
    <x v="5"/>
    <s v="Low"/>
    <n v="191.60000000000002"/>
    <n v="11999.4"/>
    <n v="19999"/>
    <n v="3831808.4000000004"/>
    <n v="191590.42000000004"/>
    <n v="3640217.9800000004"/>
    <n v="2620956.9456000002"/>
    <n v="1019261.0344000002"/>
    <d v="2021-12-01T00:00:00"/>
    <n v="12"/>
    <s v="Dec"/>
    <x v="0"/>
  </r>
  <r>
    <x v="3"/>
    <x v="0"/>
    <x v="0"/>
    <s v="Low"/>
    <n v="424.35"/>
    <n v="5579.4"/>
    <n v="9299"/>
    <n v="3946030.6500000004"/>
    <n v="197301.53250000003"/>
    <n v="3748729.1175000002"/>
    <n v="2924008.7116500004"/>
    <n v="824720.40584999975"/>
    <d v="2021-04-01T00:00:00"/>
    <n v="4"/>
    <s v="Apr"/>
    <x v="0"/>
  </r>
  <r>
    <x v="0"/>
    <x v="1"/>
    <x v="0"/>
    <s v="Low"/>
    <n v="258"/>
    <n v="5579.4"/>
    <n v="9299"/>
    <n v="2399142"/>
    <n v="119957.1"/>
    <n v="2279184.9"/>
    <n v="1777764.2220000001"/>
    <n v="501420.67799999984"/>
    <d v="2021-04-01T00:00:00"/>
    <n v="4"/>
    <s v="Apr"/>
    <x v="0"/>
  </r>
  <r>
    <x v="4"/>
    <x v="2"/>
    <x v="0"/>
    <s v="Low"/>
    <n v="68.900000000000006"/>
    <n v="5579.4"/>
    <n v="9299"/>
    <n v="640701.10000000009"/>
    <n v="32035.055000000008"/>
    <n v="608666.04500000004"/>
    <n v="438239.55239999999"/>
    <n v="170426.49260000006"/>
    <d v="2021-06-01T00:00:00"/>
    <n v="6"/>
    <s v="Jun"/>
    <x v="0"/>
  </r>
  <r>
    <x v="2"/>
    <x v="3"/>
    <x v="0"/>
    <s v="Low"/>
    <n v="194.70000000000002"/>
    <n v="5579.4"/>
    <n v="9299"/>
    <n v="1810515.3"/>
    <n v="90525.765000000014"/>
    <n v="1719989.5350000001"/>
    <n v="1031993.721"/>
    <n v="687995.81400000013"/>
    <d v="2021-09-01T00:00:00"/>
    <n v="9"/>
    <s v="Sep"/>
    <x v="0"/>
  </r>
  <r>
    <x v="2"/>
    <x v="4"/>
    <x v="0"/>
    <s v="Low"/>
    <n v="90.800000000000011"/>
    <n v="5579.4"/>
    <n v="9299"/>
    <n v="844349.20000000007"/>
    <n v="42217.460000000006"/>
    <n v="802131.74000000011"/>
    <n v="481279.04400000005"/>
    <n v="320852.69600000005"/>
    <d v="2020-12-01T00:00:00"/>
    <n v="12"/>
    <s v="Dec"/>
    <x v="1"/>
  </r>
  <r>
    <x v="0"/>
    <x v="5"/>
    <x v="1"/>
    <s v="Low"/>
    <n v="195.8"/>
    <n v="8999.4"/>
    <n v="14999"/>
    <n v="2936804.2"/>
    <n v="146840.21000000002"/>
    <n v="2789963.99"/>
    <n v="2176171.9122000001"/>
    <n v="613792.07780000009"/>
    <d v="2021-02-01T00:00:00"/>
    <n v="2"/>
    <s v="Feb"/>
    <x v="0"/>
  </r>
  <r>
    <x v="2"/>
    <x v="6"/>
    <x v="1"/>
    <s v="Low"/>
    <n v="190.10000000000002"/>
    <n v="8999.4"/>
    <n v="14999"/>
    <n v="2851309.9000000004"/>
    <n v="142565.49500000002"/>
    <n v="2708744.4050000003"/>
    <n v="1625246.6430000002"/>
    <n v="1083497.7620000001"/>
    <d v="2021-06-01T00:00:00"/>
    <n v="6"/>
    <s v="Jun"/>
    <x v="0"/>
  </r>
  <r>
    <x v="0"/>
    <x v="5"/>
    <x v="1"/>
    <s v="Low"/>
    <n v="54.400000000000006"/>
    <n v="8999.4"/>
    <n v="14999"/>
    <n v="815945.60000000009"/>
    <n v="40797.280000000006"/>
    <n v="775148.32000000007"/>
    <n v="604615.68960000004"/>
    <n v="170532.63040000002"/>
    <d v="2021-09-01T00:00:00"/>
    <n v="9"/>
    <s v="Sep"/>
    <x v="0"/>
  </r>
  <r>
    <x v="0"/>
    <x v="7"/>
    <x v="1"/>
    <s v="Low"/>
    <n v="179.70000000000002"/>
    <n v="8999.4"/>
    <n v="14999"/>
    <n v="2695320.3000000003"/>
    <n v="134766.01500000001"/>
    <n v="2560554.2850000001"/>
    <n v="1997232.3423000001"/>
    <n v="563321.94270000001"/>
    <d v="2020-09-01T00:00:00"/>
    <n v="9"/>
    <s v="Sep"/>
    <x v="1"/>
  </r>
  <r>
    <x v="3"/>
    <x v="4"/>
    <x v="1"/>
    <s v="Low"/>
    <n v="128.70000000000002"/>
    <n v="8999.4"/>
    <n v="14999"/>
    <n v="1930371.3000000003"/>
    <n v="96518.565000000017"/>
    <n v="1833852.7350000003"/>
    <n v="1430405.1333000003"/>
    <n v="403447.6017"/>
    <d v="2021-12-01T00:00:00"/>
    <n v="12"/>
    <s v="Dec"/>
    <x v="0"/>
  </r>
  <r>
    <x v="3"/>
    <x v="8"/>
    <x v="1"/>
    <s v="Low"/>
    <n v="170.60000000000002"/>
    <n v="8999.4"/>
    <n v="14999"/>
    <n v="2558829.4000000004"/>
    <n v="127941.47000000003"/>
    <n v="2430887.9300000002"/>
    <n v="1896092.5854000002"/>
    <n v="534795.34459999995"/>
    <d v="2021-12-01T00:00:00"/>
    <n v="12"/>
    <s v="Dec"/>
    <x v="0"/>
  </r>
  <r>
    <x v="4"/>
    <x v="9"/>
    <x v="2"/>
    <s v="Low"/>
    <n v="243.45000000000002"/>
    <n v="11999.4"/>
    <n v="19999"/>
    <n v="4868756.5500000007"/>
    <n v="243437.82750000004"/>
    <n v="4625318.7225000011"/>
    <n v="3330229.4802000006"/>
    <n v="1295089.2423000005"/>
    <d v="2021-01-01T00:00:00"/>
    <n v="1"/>
    <s v="Jan"/>
    <x v="0"/>
  </r>
  <r>
    <x v="3"/>
    <x v="10"/>
    <x v="2"/>
    <s v="Low"/>
    <n v="177.4"/>
    <n v="11999.4"/>
    <n v="19999"/>
    <n v="3547822.6"/>
    <n v="177391.13"/>
    <n v="3370431.47"/>
    <n v="2628936.5466000005"/>
    <n v="741494.92339999974"/>
    <d v="2021-03-01T00:00:00"/>
    <n v="3"/>
    <s v="Mar"/>
    <x v="0"/>
  </r>
  <r>
    <x v="2"/>
    <x v="2"/>
    <x v="2"/>
    <s v="Low"/>
    <n v="190.10000000000002"/>
    <n v="11999.4"/>
    <n v="19999"/>
    <n v="3801809.9000000004"/>
    <n v="190090.49500000002"/>
    <n v="3611719.4050000003"/>
    <n v="2167031.6430000002"/>
    <n v="1444687.7620000001"/>
    <d v="2021-06-01T00:00:00"/>
    <n v="6"/>
    <s v="Jun"/>
    <x v="0"/>
  </r>
  <r>
    <x v="4"/>
    <x v="11"/>
    <x v="2"/>
    <s v="Low"/>
    <n v="68.900000000000006"/>
    <n v="11999.4"/>
    <n v="19999"/>
    <n v="1377931.1"/>
    <n v="68896.555000000008"/>
    <n v="1309034.5450000002"/>
    <n v="942504.87240000011"/>
    <n v="366529.67260000005"/>
    <d v="2021-06-01T00:00:00"/>
    <n v="6"/>
    <s v="Jun"/>
    <x v="0"/>
  </r>
  <r>
    <x v="3"/>
    <x v="9"/>
    <x v="2"/>
    <s v="Low"/>
    <n v="157"/>
    <n v="11999.4"/>
    <n v="19999"/>
    <n v="3139843"/>
    <n v="156992.15"/>
    <n v="2982850.85"/>
    <n v="2326623.6630000002"/>
    <n v="656227.18699999992"/>
    <d v="2021-06-01T00:00:00"/>
    <n v="6"/>
    <s v="Jun"/>
    <x v="0"/>
  </r>
  <r>
    <x v="2"/>
    <x v="1"/>
    <x v="2"/>
    <s v="Low"/>
    <n v="136.95000000000002"/>
    <n v="11999.4"/>
    <n v="19999"/>
    <n v="2738863.0500000003"/>
    <n v="136943.15250000003"/>
    <n v="2601919.8975000004"/>
    <n v="1561151.9385000002"/>
    <n v="1040767.9590000003"/>
    <d v="2021-07-01T00:00:00"/>
    <n v="7"/>
    <s v="Jul"/>
    <x v="0"/>
  </r>
  <r>
    <x v="3"/>
    <x v="12"/>
    <x v="2"/>
    <s v="Low"/>
    <n v="200.9"/>
    <n v="11999.4"/>
    <n v="19999"/>
    <n v="4017799.1"/>
    <n v="200889.95500000002"/>
    <n v="3816909.145"/>
    <n v="2977189.1331000002"/>
    <n v="839720.01189999981"/>
    <d v="2021-10-01T00:00:00"/>
    <n v="10"/>
    <s v="Oct"/>
    <x v="0"/>
  </r>
  <r>
    <x v="1"/>
    <x v="0"/>
    <x v="2"/>
    <s v="Low"/>
    <n v="194.5"/>
    <n v="11999.4"/>
    <n v="19999"/>
    <n v="3889805.5"/>
    <n v="194490.27500000002"/>
    <n v="3695315.2250000001"/>
    <n v="2401954.8962500002"/>
    <n v="1293360.3287499999"/>
    <d v="2020-10-01T00:00:00"/>
    <n v="10"/>
    <s v="Oct"/>
    <x v="1"/>
  </r>
  <r>
    <x v="3"/>
    <x v="1"/>
    <x v="2"/>
    <s v="Low"/>
    <n v="128.70000000000002"/>
    <n v="11999.4"/>
    <n v="19999"/>
    <n v="2573871.3000000003"/>
    <n v="128693.56500000002"/>
    <n v="2445177.7350000003"/>
    <n v="1907238.6333000003"/>
    <n v="537939.1017"/>
    <d v="2021-12-01T00:00:00"/>
    <n v="12"/>
    <s v="Dec"/>
    <x v="0"/>
  </r>
  <r>
    <x v="3"/>
    <x v="2"/>
    <x v="2"/>
    <s v="Low"/>
    <n v="170.60000000000002"/>
    <n v="11999.4"/>
    <n v="19999"/>
    <n v="3411829.4000000004"/>
    <n v="170591.47000000003"/>
    <n v="3241237.93"/>
    <n v="2528165.5854000002"/>
    <n v="713072.34459999995"/>
    <d v="2021-12-01T00:00:00"/>
    <n v="12"/>
    <s v="Dec"/>
    <x v="0"/>
  </r>
  <r>
    <x v="3"/>
    <x v="3"/>
    <x v="3"/>
    <s v="Low"/>
    <n v="200.9"/>
    <n v="19794"/>
    <n v="32990"/>
    <n v="6627691"/>
    <n v="331384.55000000005"/>
    <n v="6296306.4500000002"/>
    <n v="4911119.0310000004"/>
    <n v="1385187.4189999998"/>
    <d v="2021-10-01T00:00:00"/>
    <n v="10"/>
    <s v="Oct"/>
    <x v="0"/>
  </r>
  <r>
    <x v="4"/>
    <x v="4"/>
    <x v="4"/>
    <s v="Low"/>
    <n v="284.40000000000003"/>
    <n v="13938"/>
    <n v="23230"/>
    <n v="6606612.0000000009"/>
    <n v="330330.60000000009"/>
    <n v="6276281.4000000004"/>
    <n v="4518922.608"/>
    <n v="1757358.7920000004"/>
    <d v="2021-02-01T00:00:00"/>
    <n v="2"/>
    <s v="Feb"/>
    <x v="0"/>
  </r>
  <r>
    <x v="2"/>
    <x v="5"/>
    <x v="4"/>
    <s v="Low"/>
    <n v="191.60000000000002"/>
    <n v="13938"/>
    <n v="23230"/>
    <n v="4450868.0000000009"/>
    <n v="222543.40000000005"/>
    <n v="4228324.6000000006"/>
    <n v="2536994.7600000002"/>
    <n v="1691329.8400000003"/>
    <d v="2021-04-01T00:00:00"/>
    <n v="4"/>
    <s v="Apr"/>
    <x v="0"/>
  </r>
  <r>
    <x v="3"/>
    <x v="6"/>
    <x v="4"/>
    <s v="Low"/>
    <n v="157"/>
    <n v="13938"/>
    <n v="23230"/>
    <n v="3647110"/>
    <n v="182355.5"/>
    <n v="3464754.5"/>
    <n v="2702508.5100000002"/>
    <n v="762245.98999999976"/>
    <d v="2021-06-01T00:00:00"/>
    <n v="6"/>
    <s v="Jun"/>
    <x v="0"/>
  </r>
  <r>
    <x v="4"/>
    <x v="5"/>
    <x v="4"/>
    <s v="Low"/>
    <n v="187.4"/>
    <n v="13938"/>
    <n v="23230"/>
    <n v="4353302"/>
    <n v="217665.1"/>
    <n v="4135636.9"/>
    <n v="2977658.568"/>
    <n v="1157978.3319999999"/>
    <d v="2021-08-01T00:00:00"/>
    <n v="8"/>
    <s v="Aug"/>
    <x v="0"/>
  </r>
  <r>
    <x v="0"/>
    <x v="7"/>
    <x v="4"/>
    <s v="Low"/>
    <n v="164.20000000000002"/>
    <n v="13938"/>
    <n v="23230"/>
    <n v="3814366.0000000005"/>
    <n v="190718.30000000005"/>
    <n v="3623647.7"/>
    <n v="2826445.2060000002"/>
    <n v="797202.49399999995"/>
    <d v="2021-08-01T00:00:00"/>
    <n v="8"/>
    <s v="Aug"/>
    <x v="0"/>
  </r>
  <r>
    <x v="1"/>
    <x v="4"/>
    <x v="4"/>
    <s v="Low"/>
    <n v="194.5"/>
    <n v="13938"/>
    <n v="23230"/>
    <n v="4518235"/>
    <n v="225911.75"/>
    <n v="4292323.25"/>
    <n v="2790010.1125000003"/>
    <n v="1502313.1374999997"/>
    <d v="2020-10-01T00:00:00"/>
    <n v="10"/>
    <s v="Oct"/>
    <x v="1"/>
  </r>
  <r>
    <x v="0"/>
    <x v="8"/>
    <x v="0"/>
    <s v="Low"/>
    <n v="83.100000000000009"/>
    <n v="5579.4"/>
    <n v="9299"/>
    <n v="772746.9"/>
    <n v="38637.345000000001"/>
    <n v="734109.55500000005"/>
    <n v="572605.45290000003"/>
    <n v="161504.10210000002"/>
    <d v="2021-05-01T00:00:00"/>
    <n v="5"/>
    <s v="May"/>
    <x v="0"/>
  </r>
  <r>
    <x v="0"/>
    <x v="9"/>
    <x v="2"/>
    <s v="Low"/>
    <n v="176"/>
    <n v="11999.4"/>
    <n v="19999"/>
    <n v="3519824"/>
    <n v="175991.2"/>
    <n v="3343832.8"/>
    <n v="2608189.5839999998"/>
    <n v="735643.21600000001"/>
    <d v="2020-09-01T00:00:00"/>
    <n v="9"/>
    <s v="Sep"/>
    <x v="1"/>
  </r>
  <r>
    <x v="0"/>
    <x v="10"/>
    <x v="3"/>
    <s v="Low"/>
    <n v="385.05"/>
    <n v="19794"/>
    <n v="32990"/>
    <n v="12702799.5"/>
    <n v="635139.97500000009"/>
    <n v="12067659.525"/>
    <n v="9412774.4295000006"/>
    <n v="2654885.0954999998"/>
    <d v="2021-04-01T00:00:00"/>
    <n v="4"/>
    <s v="Apr"/>
    <x v="0"/>
  </r>
  <r>
    <x v="2"/>
    <x v="2"/>
    <x v="4"/>
    <s v="Low"/>
    <n v="247.9"/>
    <n v="13938"/>
    <n v="23230"/>
    <n v="5758717"/>
    <n v="287935.85000000003"/>
    <n v="5470781.1500000004"/>
    <n v="3282468.69"/>
    <n v="2188312.4600000004"/>
    <d v="2021-01-01T00:00:00"/>
    <n v="1"/>
    <s v="Jan"/>
    <x v="0"/>
  </r>
  <r>
    <x v="1"/>
    <x v="11"/>
    <x v="1"/>
    <s v="Low"/>
    <n v="203.10000000000002"/>
    <n v="8999.4"/>
    <n v="14999"/>
    <n v="3046296.9000000004"/>
    <n v="152314.84500000003"/>
    <n v="2893982.0550000002"/>
    <n v="1881088.3357500001"/>
    <n v="1012893.7192500001"/>
    <d v="2021-10-01T00:00:00"/>
    <n v="10"/>
    <s v="Oct"/>
    <x v="0"/>
  </r>
  <r>
    <x v="1"/>
    <x v="9"/>
    <x v="2"/>
    <s v="Low"/>
    <n v="203.10000000000002"/>
    <n v="11999.4"/>
    <n v="19999"/>
    <n v="4061796.9000000004"/>
    <n v="203089.84500000003"/>
    <n v="3858707.0550000002"/>
    <n v="2508159.5857500001"/>
    <n v="1350547.4692500001"/>
    <d v="2021-10-01T00:00:00"/>
    <n v="10"/>
    <s v="Oct"/>
    <x v="0"/>
  </r>
  <r>
    <x v="1"/>
    <x v="1"/>
    <x v="2"/>
    <s v="Low"/>
    <n v="226.10000000000002"/>
    <n v="11999.4"/>
    <n v="19999"/>
    <n v="4521773.9000000004"/>
    <n v="226088.69500000004"/>
    <n v="4295685.2050000001"/>
    <n v="2792195.38325"/>
    <n v="1503489.8217500001"/>
    <d v="2020-12-01T00:00:00"/>
    <n v="12"/>
    <s v="Dec"/>
    <x v="1"/>
  </r>
  <r>
    <x v="0"/>
    <x v="12"/>
    <x v="3"/>
    <s v="Low"/>
    <n v="73.600000000000009"/>
    <n v="19794"/>
    <n v="32990"/>
    <n v="2428064.0000000005"/>
    <n v="121403.20000000003"/>
    <n v="2306660.8000000003"/>
    <n v="1799195.4240000003"/>
    <n v="507465.37599999993"/>
    <d v="2020-09-01T00:00:00"/>
    <n v="9"/>
    <s v="Sep"/>
    <x v="1"/>
  </r>
  <r>
    <x v="0"/>
    <x v="0"/>
    <x v="0"/>
    <s v="Low"/>
    <n v="285.10000000000002"/>
    <n v="5579.4"/>
    <n v="9299"/>
    <n v="2651144.9000000004"/>
    <n v="132557.24500000002"/>
    <n v="2518587.6550000003"/>
    <n v="1964498.3709000002"/>
    <n v="554089.28410000005"/>
    <d v="2020-10-01T00:00:00"/>
    <n v="10"/>
    <s v="Oct"/>
    <x v="1"/>
  </r>
  <r>
    <x v="4"/>
    <x v="1"/>
    <x v="0"/>
    <s v="Low"/>
    <n v="202.10000000000002"/>
    <n v="5579.4"/>
    <n v="9299"/>
    <n v="1879327.9000000001"/>
    <n v="93966.395000000019"/>
    <n v="1785361.5050000001"/>
    <n v="1285460.2836"/>
    <n v="499901.22140000015"/>
    <d v="2021-10-01T00:00:00"/>
    <n v="10"/>
    <s v="Oct"/>
    <x v="0"/>
  </r>
  <r>
    <x v="0"/>
    <x v="2"/>
    <x v="0"/>
    <s v="Low"/>
    <n v="27.400000000000002"/>
    <n v="5579.4"/>
    <n v="9299"/>
    <n v="254792.6"/>
    <n v="12739.630000000001"/>
    <n v="242052.97"/>
    <n v="188801.31660000002"/>
    <n v="53251.653399999981"/>
    <d v="2021-12-01T00:00:00"/>
    <n v="12"/>
    <s v="Dec"/>
    <x v="0"/>
  </r>
  <r>
    <x v="1"/>
    <x v="3"/>
    <x v="1"/>
    <s v="Low"/>
    <n v="196.70000000000002"/>
    <n v="8999.4"/>
    <n v="14999"/>
    <n v="2950303.3000000003"/>
    <n v="147515.16500000001"/>
    <n v="2802788.1350000002"/>
    <n v="1821812.2877500001"/>
    <n v="980975.84725000011"/>
    <d v="2021-03-01T00:00:00"/>
    <n v="3"/>
    <s v="Mar"/>
    <x v="0"/>
  </r>
  <r>
    <x v="4"/>
    <x v="4"/>
    <x v="1"/>
    <s v="Low"/>
    <n v="185.9"/>
    <n v="8999.4"/>
    <n v="14999"/>
    <n v="2788314.1"/>
    <n v="139415.70500000002"/>
    <n v="2648898.395"/>
    <n v="1907206.8443999998"/>
    <n v="741691.55060000019"/>
    <d v="2021-08-01T00:00:00"/>
    <n v="8"/>
    <s v="Aug"/>
    <x v="0"/>
  </r>
  <r>
    <x v="0"/>
    <x v="5"/>
    <x v="1"/>
    <s v="Low"/>
    <n v="285.10000000000002"/>
    <n v="8999.4"/>
    <n v="14999"/>
    <n v="4276214.9000000004"/>
    <n v="213810.74500000002"/>
    <n v="4062404.1550000003"/>
    <n v="3168675.2409000001"/>
    <n v="893728.91410000017"/>
    <d v="2020-10-01T00:00:00"/>
    <n v="10"/>
    <s v="Oct"/>
    <x v="1"/>
  </r>
  <r>
    <x v="4"/>
    <x v="6"/>
    <x v="1"/>
    <s v="Low"/>
    <n v="202.10000000000002"/>
    <n v="8999.4"/>
    <n v="14999"/>
    <n v="3031297.9000000004"/>
    <n v="151564.89500000002"/>
    <n v="2879733.0050000004"/>
    <n v="2073407.7636000002"/>
    <n v="806325.24140000017"/>
    <d v="2021-10-01T00:00:00"/>
    <n v="10"/>
    <s v="Oct"/>
    <x v="0"/>
  </r>
  <r>
    <x v="3"/>
    <x v="5"/>
    <x v="1"/>
    <s v="Low"/>
    <n v="113.80000000000001"/>
    <n v="8999.4"/>
    <n v="14999"/>
    <n v="1706886.2000000002"/>
    <n v="85344.310000000012"/>
    <n v="1621541.8900000001"/>
    <n v="1264802.6742000002"/>
    <n v="356739.21579999989"/>
    <d v="2021-12-01T00:00:00"/>
    <n v="12"/>
    <s v="Dec"/>
    <x v="0"/>
  </r>
  <r>
    <x v="0"/>
    <x v="7"/>
    <x v="2"/>
    <s v="Low"/>
    <n v="425.1"/>
    <n v="11999.4"/>
    <n v="19999"/>
    <n v="8501574.9000000004"/>
    <n v="425078.74500000005"/>
    <n v="8076496.1550000003"/>
    <n v="6299667.0009000003"/>
    <n v="1776829.1540999999"/>
    <d v="2021-01-01T00:00:00"/>
    <n v="1"/>
    <s v="Jan"/>
    <x v="0"/>
  </r>
  <r>
    <x v="3"/>
    <x v="4"/>
    <x v="2"/>
    <s v="Low"/>
    <n v="79.5"/>
    <n v="11999.4"/>
    <n v="19999"/>
    <n v="1589920.5"/>
    <n v="79496.025000000009"/>
    <n v="1510424.4750000001"/>
    <n v="1178131.0905000002"/>
    <n v="332293.38449999993"/>
    <d v="2021-03-01T00:00:00"/>
    <n v="3"/>
    <s v="Mar"/>
    <x v="0"/>
  </r>
  <r>
    <x v="4"/>
    <x v="8"/>
    <x v="2"/>
    <s v="Low"/>
    <n v="141.45000000000002"/>
    <n v="11999.4"/>
    <n v="19999"/>
    <n v="2828858.5500000003"/>
    <n v="141442.92750000002"/>
    <n v="2687415.6225000001"/>
    <n v="1934939.2482"/>
    <n v="752476.37430000002"/>
    <d v="2021-04-01T00:00:00"/>
    <n v="4"/>
    <s v="Apr"/>
    <x v="0"/>
  </r>
  <r>
    <x v="4"/>
    <x v="9"/>
    <x v="2"/>
    <s v="Low"/>
    <n v="291.8"/>
    <n v="11999.4"/>
    <n v="19999"/>
    <n v="5835708.2000000002"/>
    <n v="291785.41000000003"/>
    <n v="5543922.79"/>
    <n v="3991624.4087999999"/>
    <n v="1552298.3812000002"/>
    <d v="2021-05-01T00:00:00"/>
    <n v="5"/>
    <s v="May"/>
    <x v="0"/>
  </r>
  <r>
    <x v="0"/>
    <x v="10"/>
    <x v="2"/>
    <s v="Low"/>
    <n v="345"/>
    <n v="11999.4"/>
    <n v="19999"/>
    <n v="6899655"/>
    <n v="344982.75"/>
    <n v="6554672.25"/>
    <n v="5112644.3550000004"/>
    <n v="1442027.8949999996"/>
    <d v="2021-07-01T00:00:00"/>
    <n v="7"/>
    <s v="Jul"/>
    <x v="0"/>
  </r>
  <r>
    <x v="3"/>
    <x v="2"/>
    <x v="2"/>
    <s v="Low"/>
    <n v="298.8"/>
    <n v="11999.4"/>
    <n v="19999"/>
    <n v="5975701.2000000002"/>
    <n v="298785.06"/>
    <n v="5676916.1400000006"/>
    <n v="4427994.5892000003"/>
    <n v="1248921.5508000003"/>
    <d v="2021-07-01T00:00:00"/>
    <n v="7"/>
    <s v="Jul"/>
    <x v="0"/>
  </r>
  <r>
    <x v="1"/>
    <x v="11"/>
    <x v="2"/>
    <s v="Low"/>
    <n v="21.8"/>
    <n v="11999.4"/>
    <n v="19999"/>
    <n v="435978.2"/>
    <n v="21798.910000000003"/>
    <n v="414179.29000000004"/>
    <n v="269216.53850000002"/>
    <n v="144962.75150000001"/>
    <d v="2021-09-01T00:00:00"/>
    <n v="9"/>
    <s v="Sep"/>
    <x v="0"/>
  </r>
  <r>
    <x v="0"/>
    <x v="9"/>
    <x v="2"/>
    <s v="Low"/>
    <n v="207.4"/>
    <n v="11999.4"/>
    <n v="19999"/>
    <n v="4147792.6"/>
    <n v="207389.63"/>
    <n v="3940402.97"/>
    <n v="3073514.3166000005"/>
    <n v="866888.65339999972"/>
    <d v="2021-09-01T00:00:00"/>
    <n v="9"/>
    <s v="Sep"/>
    <x v="0"/>
  </r>
  <r>
    <x v="0"/>
    <x v="1"/>
    <x v="2"/>
    <s v="Low"/>
    <n v="105.60000000000001"/>
    <n v="11999.4"/>
    <n v="19999"/>
    <n v="2111894.4000000004"/>
    <n v="105594.72000000003"/>
    <n v="2006299.6800000004"/>
    <n v="1564913.7504000003"/>
    <n v="441385.92960000015"/>
    <d v="2021-09-01T00:00:00"/>
    <n v="9"/>
    <s v="Sep"/>
    <x v="0"/>
  </r>
  <r>
    <x v="1"/>
    <x v="12"/>
    <x v="2"/>
    <s v="Low"/>
    <n v="67.100000000000009"/>
    <n v="11999.4"/>
    <n v="19999"/>
    <n v="1341932.9000000001"/>
    <n v="67096.645000000004"/>
    <n v="1274836.2550000001"/>
    <n v="828643.56575000007"/>
    <n v="446192.68925000005"/>
    <d v="2020-10-01T00:00:00"/>
    <n v="10"/>
    <s v="Oct"/>
    <x v="1"/>
  </r>
  <r>
    <x v="1"/>
    <x v="0"/>
    <x v="2"/>
    <s v="Low"/>
    <n v="151.4"/>
    <n v="11999.4"/>
    <n v="19999"/>
    <n v="3027848.6"/>
    <n v="151392.43000000002"/>
    <n v="2876456.17"/>
    <n v="1869696.5105000001"/>
    <n v="1006759.6594999998"/>
    <d v="2020-10-01T00:00:00"/>
    <n v="10"/>
    <s v="Oct"/>
    <x v="1"/>
  </r>
  <r>
    <x v="0"/>
    <x v="1"/>
    <x v="2"/>
    <s v="Low"/>
    <n v="27.400000000000002"/>
    <n v="11999.4"/>
    <n v="19999"/>
    <n v="547972.60000000009"/>
    <n v="27398.630000000005"/>
    <n v="520573.97000000009"/>
    <n v="406047.69660000008"/>
    <n v="114526.27340000001"/>
    <d v="2021-12-01T00:00:00"/>
    <n v="12"/>
    <s v="Dec"/>
    <x v="0"/>
  </r>
  <r>
    <x v="3"/>
    <x v="2"/>
    <x v="2"/>
    <s v="Low"/>
    <n v="113.80000000000001"/>
    <n v="11999.4"/>
    <n v="19999"/>
    <n v="2275886.2000000002"/>
    <n v="113794.31000000001"/>
    <n v="2162091.89"/>
    <n v="1686431.6742000002"/>
    <n v="475660.21579999989"/>
    <d v="2021-12-01T00:00:00"/>
    <n v="12"/>
    <s v="Dec"/>
    <x v="0"/>
  </r>
  <r>
    <x v="2"/>
    <x v="3"/>
    <x v="3"/>
    <s v="Low"/>
    <n v="146.5"/>
    <n v="19794"/>
    <n v="32990"/>
    <n v="4833035"/>
    <n v="241651.75"/>
    <n v="4591383.25"/>
    <n v="2754829.9499999997"/>
    <n v="1836553.3000000003"/>
    <d v="2021-03-01T00:00:00"/>
    <n v="3"/>
    <s v="Mar"/>
    <x v="0"/>
  </r>
  <r>
    <x v="0"/>
    <x v="4"/>
    <x v="3"/>
    <s v="Low"/>
    <n v="264.60000000000002"/>
    <n v="19794"/>
    <n v="32990"/>
    <n v="8729154"/>
    <n v="436457.7"/>
    <n v="8292696.2999999998"/>
    <n v="6468303.1140000001"/>
    <n v="1824393.1859999998"/>
    <d v="2020-09-01T00:00:00"/>
    <n v="9"/>
    <s v="Sep"/>
    <x v="1"/>
  </r>
  <r>
    <x v="0"/>
    <x v="5"/>
    <x v="3"/>
    <s v="Low"/>
    <n v="217.70000000000002"/>
    <n v="19794"/>
    <n v="32990"/>
    <n v="7181923.0000000009"/>
    <n v="359096.15000000008"/>
    <n v="6822826.8500000006"/>
    <n v="5321804.9430000009"/>
    <n v="1501021.9069999997"/>
    <d v="2021-10-01T00:00:00"/>
    <n v="10"/>
    <s v="Oct"/>
    <x v="0"/>
  </r>
  <r>
    <x v="2"/>
    <x v="6"/>
    <x v="4"/>
    <s v="Low"/>
    <n v="86.600000000000009"/>
    <n v="13938"/>
    <n v="23230"/>
    <n v="2011718.0000000002"/>
    <n v="100585.90000000002"/>
    <n v="1911132.1"/>
    <n v="1146679.26"/>
    <n v="764452.84000000008"/>
    <d v="2021-05-01T00:00:00"/>
    <n v="5"/>
    <s v="May"/>
    <x v="0"/>
  </r>
  <r>
    <x v="0"/>
    <x v="5"/>
    <x v="4"/>
    <s v="Low"/>
    <n v="34.9"/>
    <n v="13938"/>
    <n v="23230"/>
    <n v="810727"/>
    <n v="40536.350000000006"/>
    <n v="770190.65"/>
    <n v="600748.70700000005"/>
    <n v="169441.94299999997"/>
    <d v="2020-09-01T00:00:00"/>
    <n v="9"/>
    <s v="Sep"/>
    <x v="1"/>
  </r>
  <r>
    <x v="0"/>
    <x v="7"/>
    <x v="4"/>
    <s v="Low"/>
    <n v="217.70000000000002"/>
    <n v="13938"/>
    <n v="23230"/>
    <n v="5057171"/>
    <n v="252858.55000000002"/>
    <n v="4804312.45"/>
    <n v="3747363.7110000001"/>
    <n v="1056948.7390000001"/>
    <d v="2021-10-01T00:00:00"/>
    <n v="10"/>
    <s v="Oct"/>
    <x v="0"/>
  </r>
  <r>
    <x v="1"/>
    <x v="4"/>
    <x v="4"/>
    <s v="Low"/>
    <n v="151.4"/>
    <n v="13938"/>
    <n v="23230"/>
    <n v="3517022"/>
    <n v="175851.1"/>
    <n v="3341170.9"/>
    <n v="2171761.085"/>
    <n v="1169409.8149999999"/>
    <d v="2020-10-01T00:00:00"/>
    <n v="10"/>
    <s v="Oct"/>
    <x v="1"/>
  </r>
  <r>
    <x v="0"/>
    <x v="8"/>
    <x v="5"/>
    <s v="Low"/>
    <n v="186.5"/>
    <n v="11999.4"/>
    <n v="19999"/>
    <n v="3729813.5"/>
    <n v="186490.67500000002"/>
    <n v="3543322.8250000002"/>
    <n v="2763791.8035000004"/>
    <n v="779531.0214999998"/>
    <d v="2021-02-01T00:00:00"/>
    <n v="2"/>
    <s v="Feb"/>
    <x v="0"/>
  </r>
  <r>
    <x v="3"/>
    <x v="9"/>
    <x v="5"/>
    <s v="Low"/>
    <n v="107.4"/>
    <n v="11999.4"/>
    <n v="19999"/>
    <n v="2147892.6"/>
    <n v="107394.63"/>
    <n v="2040497.9700000002"/>
    <n v="1591588.4166000001"/>
    <n v="448909.55340000009"/>
    <d v="2021-04-01T00:00:00"/>
    <n v="4"/>
    <s v="Apr"/>
    <x v="0"/>
  </r>
  <r>
    <x v="0"/>
    <x v="10"/>
    <x v="5"/>
    <s v="Low"/>
    <n v="190.70000000000002"/>
    <n v="11999.4"/>
    <n v="19999"/>
    <n v="3813809.3000000003"/>
    <n v="190690.46500000003"/>
    <n v="3623118.8350000004"/>
    <n v="2826032.6913000005"/>
    <n v="797086.1436999999"/>
    <d v="2021-09-01T00:00:00"/>
    <n v="9"/>
    <s v="Sep"/>
    <x v="0"/>
  </r>
  <r>
    <x v="1"/>
    <x v="2"/>
    <x v="5"/>
    <s v="Low"/>
    <n v="67.100000000000009"/>
    <n v="11999.4"/>
    <n v="19999"/>
    <n v="1341932.9000000001"/>
    <n v="67096.645000000004"/>
    <n v="1274836.2550000001"/>
    <n v="828643.56575000007"/>
    <n v="446192.68925000005"/>
    <d v="2020-10-01T00:00:00"/>
    <n v="10"/>
    <s v="Oct"/>
    <x v="1"/>
  </r>
  <r>
    <x v="0"/>
    <x v="11"/>
    <x v="5"/>
    <s v="Low"/>
    <n v="177.8"/>
    <n v="11999.4"/>
    <n v="19999"/>
    <n v="3555822.2"/>
    <n v="177791.11000000002"/>
    <n v="3378031.0900000003"/>
    <n v="2634864.2502000001"/>
    <n v="743166.83980000019"/>
    <d v="2020-12-01T00:00:00"/>
    <n v="12"/>
    <s v="Dec"/>
    <x v="1"/>
  </r>
  <r>
    <x v="0"/>
    <x v="9"/>
    <x v="1"/>
    <s v="Medium"/>
    <n v="115.9"/>
    <n v="8999.4"/>
    <n v="14999"/>
    <n v="1738384.1"/>
    <n v="173838.41000000003"/>
    <n v="1564545.69"/>
    <n v="1220345.6381999999"/>
    <n v="344200.05180000002"/>
    <d v="2020-10-01T00:00:00"/>
    <n v="10"/>
    <s v="Oct"/>
    <x v="1"/>
  </r>
  <r>
    <x v="0"/>
    <x v="1"/>
    <x v="2"/>
    <s v="Medium"/>
    <n v="137.20000000000002"/>
    <n v="11999.4"/>
    <n v="19999"/>
    <n v="2743862.8000000003"/>
    <n v="274386.28000000003"/>
    <n v="2469476.5200000005"/>
    <n v="1926191.6856000004"/>
    <n v="543284.83440000005"/>
    <d v="2021-01-01T00:00:00"/>
    <n v="1"/>
    <s v="Jan"/>
    <x v="0"/>
  </r>
  <r>
    <x v="0"/>
    <x v="12"/>
    <x v="2"/>
    <s v="Medium"/>
    <n v="234.9"/>
    <n v="11999.4"/>
    <n v="19999"/>
    <n v="4697765.1000000006"/>
    <n v="469776.51000000007"/>
    <n v="4227988.5900000008"/>
    <n v="3297831.1002000007"/>
    <n v="930157.4898000001"/>
    <d v="2020-09-01T00:00:00"/>
    <n v="9"/>
    <s v="Sep"/>
    <x v="1"/>
  </r>
  <r>
    <x v="0"/>
    <x v="0"/>
    <x v="2"/>
    <s v="Medium"/>
    <n v="268.90000000000003"/>
    <n v="11999.4"/>
    <n v="19999"/>
    <n v="5377731.1000000006"/>
    <n v="537773.1100000001"/>
    <n v="4839957.99"/>
    <n v="3775167.2322000004"/>
    <n v="1064790.7577999998"/>
    <d v="2021-10-01T00:00:00"/>
    <n v="10"/>
    <s v="Oct"/>
    <x v="0"/>
  </r>
  <r>
    <x v="2"/>
    <x v="1"/>
    <x v="2"/>
    <s v="Medium"/>
    <n v="243.10000000000002"/>
    <n v="11999.4"/>
    <n v="19999"/>
    <n v="4861756.9000000004"/>
    <n v="486175.69000000006"/>
    <n v="4375581.21"/>
    <n v="2625348.7259999998"/>
    <n v="1750232.4840000002"/>
    <d v="2021-12-01T00:00:00"/>
    <n v="12"/>
    <s v="Dec"/>
    <x v="0"/>
  </r>
  <r>
    <x v="2"/>
    <x v="2"/>
    <x v="3"/>
    <s v="Medium"/>
    <n v="243.10000000000002"/>
    <n v="19794"/>
    <n v="32990"/>
    <n v="8019869.0000000009"/>
    <n v="801986.90000000014"/>
    <n v="7217882.1000000006"/>
    <n v="4330729.26"/>
    <n v="2887152.8400000008"/>
    <d v="2021-12-01T00:00:00"/>
    <n v="12"/>
    <s v="Dec"/>
    <x v="0"/>
  </r>
  <r>
    <x v="0"/>
    <x v="3"/>
    <x v="4"/>
    <s v="Medium"/>
    <n v="268.90000000000003"/>
    <n v="13938"/>
    <n v="23230"/>
    <n v="6246547.0000000009"/>
    <n v="624654.70000000007"/>
    <n v="5621892.3000000007"/>
    <n v="4385075.9940000009"/>
    <n v="1236816.3059999999"/>
    <d v="2021-10-01T00:00:00"/>
    <n v="10"/>
    <s v="Oct"/>
    <x v="0"/>
  </r>
  <r>
    <x v="0"/>
    <x v="4"/>
    <x v="5"/>
    <s v="Medium"/>
    <n v="168.3"/>
    <n v="11999.4"/>
    <n v="19999"/>
    <n v="3365831.7"/>
    <n v="336583.17000000004"/>
    <n v="3029248.5300000003"/>
    <n v="2362813.8534000004"/>
    <n v="666434.67659999989"/>
    <d v="2021-07-01T00:00:00"/>
    <n v="7"/>
    <s v="Jul"/>
    <x v="0"/>
  </r>
  <r>
    <x v="2"/>
    <x v="5"/>
    <x v="5"/>
    <s v="Medium"/>
    <n v="112.30000000000001"/>
    <n v="11999.4"/>
    <n v="19999"/>
    <n v="2245887.7000000002"/>
    <n v="224588.77000000002"/>
    <n v="2021298.9300000002"/>
    <n v="1212779.358"/>
    <n v="808519.57200000016"/>
    <d v="2021-08-01T00:00:00"/>
    <n v="8"/>
    <s v="Aug"/>
    <x v="0"/>
  </r>
  <r>
    <x v="0"/>
    <x v="6"/>
    <x v="5"/>
    <s v="Medium"/>
    <n v="115.9"/>
    <n v="11999.4"/>
    <n v="19999"/>
    <n v="2317884.1"/>
    <n v="231788.41000000003"/>
    <n v="2086095.69"/>
    <n v="1627154.6381999999"/>
    <n v="458941.05180000002"/>
    <d v="2020-10-01T00:00:00"/>
    <n v="10"/>
    <s v="Oct"/>
    <x v="1"/>
  </r>
  <r>
    <x v="2"/>
    <x v="5"/>
    <x v="0"/>
    <s v="Medium"/>
    <n v="186.5"/>
    <n v="5579.4"/>
    <n v="9299"/>
    <n v="1734263.5"/>
    <n v="173426.35"/>
    <n v="1560837.15"/>
    <n v="936502.28999999992"/>
    <n v="624334.86"/>
    <d v="2021-02-01T00:00:00"/>
    <n v="2"/>
    <s v="Feb"/>
    <x v="0"/>
  </r>
  <r>
    <x v="2"/>
    <x v="7"/>
    <x v="0"/>
    <s v="Medium"/>
    <n v="111.60000000000001"/>
    <n v="5579.4"/>
    <n v="9299"/>
    <n v="1037768.4"/>
    <n v="103776.84000000001"/>
    <n v="933991.56"/>
    <n v="560394.93599999999"/>
    <n v="373596.62400000007"/>
    <d v="2021-02-01T00:00:00"/>
    <n v="2"/>
    <s v="Feb"/>
    <x v="0"/>
  </r>
  <r>
    <x v="0"/>
    <x v="4"/>
    <x v="0"/>
    <s v="Medium"/>
    <n v="156.30000000000001"/>
    <n v="5579.4"/>
    <n v="9299"/>
    <n v="1453433.7000000002"/>
    <n v="145343.37000000002"/>
    <n v="1308090.33"/>
    <n v="1020310.4574000001"/>
    <n v="287779.8726"/>
    <d v="2021-05-01T00:00:00"/>
    <n v="5"/>
    <s v="May"/>
    <x v="0"/>
  </r>
  <r>
    <x v="4"/>
    <x v="8"/>
    <x v="0"/>
    <s v="Medium"/>
    <n v="99.100000000000009"/>
    <n v="5579.4"/>
    <n v="9299"/>
    <n v="921530.9"/>
    <n v="92153.090000000011"/>
    <n v="829377.81"/>
    <n v="597152.02320000005"/>
    <n v="232225.7868"/>
    <d v="2021-06-01T00:00:00"/>
    <n v="6"/>
    <s v="Jun"/>
    <x v="0"/>
  </r>
  <r>
    <x v="0"/>
    <x v="9"/>
    <x v="0"/>
    <s v="Medium"/>
    <n v="101.60000000000001"/>
    <n v="5579.4"/>
    <n v="9299"/>
    <n v="944778.4"/>
    <n v="94477.840000000011"/>
    <n v="850300.56"/>
    <n v="663234.43680000002"/>
    <n v="187066.12320000003"/>
    <d v="2020-11-01T00:00:00"/>
    <n v="11"/>
    <s v="Nov"/>
    <x v="1"/>
  </r>
  <r>
    <x v="1"/>
    <x v="10"/>
    <x v="0"/>
    <s v="Medium"/>
    <n v="279.10000000000002"/>
    <n v="5579.4"/>
    <n v="9299"/>
    <n v="2595350.9000000004"/>
    <n v="259535.09000000005"/>
    <n v="2335815.8100000005"/>
    <n v="1518280.2765000004"/>
    <n v="817535.53350000014"/>
    <d v="2021-11-01T00:00:00"/>
    <n v="11"/>
    <s v="Nov"/>
    <x v="0"/>
  </r>
  <r>
    <x v="0"/>
    <x v="2"/>
    <x v="0"/>
    <s v="Medium"/>
    <n v="57"/>
    <n v="5579.4"/>
    <n v="9299"/>
    <n v="530043"/>
    <n v="53004.3"/>
    <n v="477038.7"/>
    <n v="372090.18600000005"/>
    <n v="104948.51399999997"/>
    <d v="2021-12-01T00:00:00"/>
    <n v="12"/>
    <s v="Dec"/>
    <x v="0"/>
  </r>
  <r>
    <x v="0"/>
    <x v="11"/>
    <x v="0"/>
    <s v="Medium"/>
    <n v="248.70000000000002"/>
    <n v="5579.4"/>
    <n v="9299"/>
    <n v="2312661.3000000003"/>
    <n v="231266.13000000003"/>
    <n v="2081395.1700000002"/>
    <n v="1623488.2326000002"/>
    <n v="457906.93739999994"/>
    <d v="2021-12-01T00:00:00"/>
    <n v="12"/>
    <s v="Dec"/>
    <x v="0"/>
  </r>
  <r>
    <x v="0"/>
    <x v="9"/>
    <x v="1"/>
    <s v="Medium"/>
    <n v="138.45000000000002"/>
    <n v="8999.4"/>
    <n v="14999"/>
    <n v="2076611.5500000003"/>
    <n v="207661.15500000003"/>
    <n v="1868950.3950000003"/>
    <n v="1457781.3081000003"/>
    <n v="411169.08689999999"/>
    <d v="2021-01-01T00:00:00"/>
    <n v="1"/>
    <s v="Jan"/>
    <x v="0"/>
  </r>
  <r>
    <x v="3"/>
    <x v="1"/>
    <x v="1"/>
    <s v="Medium"/>
    <n v="362.70000000000005"/>
    <n v="8999.4"/>
    <n v="14999"/>
    <n v="5440137.3000000007"/>
    <n v="544013.7300000001"/>
    <n v="4896123.57"/>
    <n v="3818976.3846000005"/>
    <n v="1077147.1853999998"/>
    <d v="2021-07-01T00:00:00"/>
    <n v="7"/>
    <s v="Jul"/>
    <x v="0"/>
  </r>
  <r>
    <x v="0"/>
    <x v="12"/>
    <x v="1"/>
    <s v="Medium"/>
    <n v="72"/>
    <n v="8999.4"/>
    <n v="14999"/>
    <n v="1079928"/>
    <n v="107992.8"/>
    <n v="971935.2"/>
    <n v="758109.45600000001"/>
    <n v="213825.74399999995"/>
    <d v="2020-09-01T00:00:00"/>
    <n v="9"/>
    <s v="Sep"/>
    <x v="1"/>
  </r>
  <r>
    <x v="2"/>
    <x v="0"/>
    <x v="1"/>
    <s v="Medium"/>
    <n v="234.20000000000002"/>
    <n v="8999.4"/>
    <n v="14999"/>
    <n v="3512765.8000000003"/>
    <n v="351276.58000000007"/>
    <n v="3161489.22"/>
    <n v="1896893.5320000001"/>
    <n v="1264595.6880000001"/>
    <d v="2021-11-01T00:00:00"/>
    <n v="11"/>
    <s v="Nov"/>
    <x v="0"/>
  </r>
  <r>
    <x v="4"/>
    <x v="1"/>
    <x v="1"/>
    <s v="Medium"/>
    <n v="110"/>
    <n v="8999.4"/>
    <n v="14999"/>
    <n v="1649890"/>
    <n v="164989"/>
    <n v="1484901"/>
    <n v="1069128.72"/>
    <n v="415772.28"/>
    <d v="2020-12-01T00:00:00"/>
    <n v="12"/>
    <s v="Dec"/>
    <x v="1"/>
  </r>
  <r>
    <x v="0"/>
    <x v="2"/>
    <x v="2"/>
    <s v="Medium"/>
    <n v="130.30000000000001"/>
    <n v="11999.4"/>
    <n v="19999"/>
    <n v="2605869.7000000002"/>
    <n v="260586.97000000003"/>
    <n v="2345282.73"/>
    <n v="1829320.5294000001"/>
    <n v="515962.20059999987"/>
    <d v="2021-02-01T00:00:00"/>
    <n v="2"/>
    <s v="Feb"/>
    <x v="0"/>
  </r>
  <r>
    <x v="3"/>
    <x v="3"/>
    <x v="2"/>
    <s v="Medium"/>
    <n v="299.2"/>
    <n v="11999.4"/>
    <n v="19999"/>
    <n v="5983700.7999999998"/>
    <n v="598370.07999999996"/>
    <n v="5385330.7199999997"/>
    <n v="4200557.9616"/>
    <n v="1184772.7583999997"/>
    <d v="2021-03-01T00:00:00"/>
    <n v="3"/>
    <s v="Mar"/>
    <x v="0"/>
  </r>
  <r>
    <x v="3"/>
    <x v="4"/>
    <x v="2"/>
    <s v="Medium"/>
    <n v="238.5"/>
    <n v="11999.4"/>
    <n v="19999"/>
    <n v="4769761.5"/>
    <n v="476976.15"/>
    <n v="4292785.3499999996"/>
    <n v="3348372.5729999999"/>
    <n v="944412.77699999977"/>
    <d v="2021-03-01T00:00:00"/>
    <n v="3"/>
    <s v="Mar"/>
    <x v="0"/>
  </r>
  <r>
    <x v="4"/>
    <x v="5"/>
    <x v="2"/>
    <s v="Medium"/>
    <n v="160.70000000000002"/>
    <n v="11999.4"/>
    <n v="19999"/>
    <n v="3213839.3000000003"/>
    <n v="321383.93000000005"/>
    <n v="2892455.37"/>
    <n v="2082567.8663999999"/>
    <n v="809887.50360000017"/>
    <d v="2021-04-01T00:00:00"/>
    <n v="4"/>
    <s v="Apr"/>
    <x v="0"/>
  </r>
  <r>
    <x v="0"/>
    <x v="6"/>
    <x v="2"/>
    <s v="Medium"/>
    <n v="232.70000000000002"/>
    <n v="11999.4"/>
    <n v="19999"/>
    <n v="4653767.3000000007"/>
    <n v="465376.7300000001"/>
    <n v="4188390.5700000008"/>
    <n v="3266944.6446000007"/>
    <n v="921445.92540000007"/>
    <d v="2021-05-01T00:00:00"/>
    <n v="5"/>
    <s v="May"/>
    <x v="0"/>
  </r>
  <r>
    <x v="4"/>
    <x v="5"/>
    <x v="2"/>
    <s v="Medium"/>
    <n v="99.100000000000009"/>
    <n v="11999.4"/>
    <n v="19999"/>
    <n v="1981900.9000000001"/>
    <n v="198190.09000000003"/>
    <n v="1783710.81"/>
    <n v="1284271.7831999999"/>
    <n v="499439.02680000011"/>
    <d v="2021-06-01T00:00:00"/>
    <n v="6"/>
    <s v="Jun"/>
    <x v="0"/>
  </r>
  <r>
    <x v="0"/>
    <x v="7"/>
    <x v="2"/>
    <s v="Medium"/>
    <n v="60.2"/>
    <n v="11999.4"/>
    <n v="19999"/>
    <n v="1203939.8"/>
    <n v="120393.98000000001"/>
    <n v="1083545.82"/>
    <n v="845165.73960000009"/>
    <n v="238380.08039999998"/>
    <d v="2021-06-01T00:00:00"/>
    <n v="6"/>
    <s v="Jun"/>
    <x v="0"/>
  </r>
  <r>
    <x v="1"/>
    <x v="4"/>
    <x v="2"/>
    <s v="Medium"/>
    <n v="262"/>
    <n v="11999.4"/>
    <n v="19999"/>
    <n v="5239738"/>
    <n v="523973.80000000005"/>
    <n v="4715764.2"/>
    <n v="3065246.7300000004"/>
    <n v="1650517.4699999997"/>
    <d v="2021-09-01T00:00:00"/>
    <n v="9"/>
    <s v="Sep"/>
    <x v="0"/>
  </r>
  <r>
    <x v="0"/>
    <x v="8"/>
    <x v="2"/>
    <s v="Medium"/>
    <n v="122.80000000000001"/>
    <n v="11999.4"/>
    <n v="19999"/>
    <n v="2455877.2000000002"/>
    <n v="245587.72000000003"/>
    <n v="2210289.48"/>
    <n v="1724025.7944"/>
    <n v="486263.68559999997"/>
    <d v="2020-10-01T00:00:00"/>
    <n v="10"/>
    <s v="Oct"/>
    <x v="1"/>
  </r>
  <r>
    <x v="0"/>
    <x v="9"/>
    <x v="2"/>
    <s v="Medium"/>
    <n v="138.9"/>
    <n v="11999.4"/>
    <n v="19999"/>
    <n v="2777861.1"/>
    <n v="277786.11000000004"/>
    <n v="2500074.9900000002"/>
    <n v="1950058.4922000002"/>
    <n v="550016.49780000001"/>
    <d v="2020-10-01T00:00:00"/>
    <n v="10"/>
    <s v="Oct"/>
    <x v="1"/>
  </r>
  <r>
    <x v="3"/>
    <x v="10"/>
    <x v="2"/>
    <s v="Medium"/>
    <n v="86.100000000000009"/>
    <n v="11999.4"/>
    <n v="19999"/>
    <n v="1721913.9000000001"/>
    <n v="172191.39"/>
    <n v="1549722.5100000002"/>
    <n v="1208783.5578000003"/>
    <n v="340938.95219999994"/>
    <d v="2021-10-01T00:00:00"/>
    <n v="10"/>
    <s v="Oct"/>
    <x v="0"/>
  </r>
  <r>
    <x v="3"/>
    <x v="2"/>
    <x v="2"/>
    <s v="Medium"/>
    <n v="70.400000000000006"/>
    <n v="11999.4"/>
    <n v="19999"/>
    <n v="1407929.6"/>
    <n v="140792.96000000002"/>
    <n v="1267136.6400000001"/>
    <n v="988366.57920000015"/>
    <n v="278770.06079999998"/>
    <d v="2020-10-01T00:00:00"/>
    <n v="10"/>
    <s v="Oct"/>
    <x v="1"/>
  </r>
  <r>
    <x v="0"/>
    <x v="11"/>
    <x v="2"/>
    <s v="Medium"/>
    <n v="180.20000000000002"/>
    <n v="11999.4"/>
    <n v="19999"/>
    <n v="3603819.8000000003"/>
    <n v="360381.98000000004"/>
    <n v="3243437.8200000003"/>
    <n v="2529881.4996000002"/>
    <n v="713556.32040000008"/>
    <d v="2020-12-01T00:00:00"/>
    <n v="12"/>
    <s v="Dec"/>
    <x v="1"/>
  </r>
  <r>
    <x v="0"/>
    <x v="9"/>
    <x v="2"/>
    <s v="Medium"/>
    <n v="266.3"/>
    <n v="11999.4"/>
    <n v="19999"/>
    <n v="5325733.7"/>
    <n v="532573.37"/>
    <n v="4793160.33"/>
    <n v="3738665.0574000003"/>
    <n v="1054495.2725999998"/>
    <d v="2021-12-01T00:00:00"/>
    <n v="12"/>
    <s v="Dec"/>
    <x v="0"/>
  </r>
  <r>
    <x v="0"/>
    <x v="1"/>
    <x v="2"/>
    <s v="Medium"/>
    <n v="213.60000000000002"/>
    <n v="11999.4"/>
    <n v="19999"/>
    <n v="4271786.4000000004"/>
    <n v="427178.64000000007"/>
    <n v="3844607.7600000002"/>
    <n v="2998794.0528000002"/>
    <n v="845813.70720000006"/>
    <d v="2020-12-01T00:00:00"/>
    <n v="12"/>
    <s v="Dec"/>
    <x v="1"/>
  </r>
  <r>
    <x v="1"/>
    <x v="12"/>
    <x v="2"/>
    <s v="Medium"/>
    <n v="211.60000000000002"/>
    <n v="11999.4"/>
    <n v="19999"/>
    <n v="4231788.4000000004"/>
    <n v="423178.84000000008"/>
    <n v="3808609.5600000005"/>
    <n v="2475596.2140000006"/>
    <n v="1333013.3459999999"/>
    <d v="2020-12-01T00:00:00"/>
    <n v="12"/>
    <s v="Dec"/>
    <x v="1"/>
  </r>
  <r>
    <x v="1"/>
    <x v="0"/>
    <x v="3"/>
    <s v="Medium"/>
    <n v="55.5"/>
    <n v="19794"/>
    <n v="32990"/>
    <n v="1830945"/>
    <n v="183094.5"/>
    <n v="1647850.5"/>
    <n v="1071102.825"/>
    <n v="576747.67500000005"/>
    <d v="2021-01-01T00:00:00"/>
    <n v="1"/>
    <s v="Jan"/>
    <x v="0"/>
  </r>
  <r>
    <x v="1"/>
    <x v="1"/>
    <x v="3"/>
    <s v="Medium"/>
    <n v="286.10000000000002"/>
    <n v="19794"/>
    <n v="32990"/>
    <n v="9438439"/>
    <n v="943843.9"/>
    <n v="8494595.0999999996"/>
    <n v="5521486.8150000004"/>
    <n v="2973108.2849999992"/>
    <d v="2021-01-01T00:00:00"/>
    <n v="1"/>
    <s v="Jan"/>
    <x v="0"/>
  </r>
  <r>
    <x v="3"/>
    <x v="2"/>
    <x v="3"/>
    <s v="Medium"/>
    <n v="80.7"/>
    <n v="19794"/>
    <n v="32990"/>
    <n v="2662293"/>
    <n v="266229.3"/>
    <n v="2396063.7000000002"/>
    <n v="1868929.6860000002"/>
    <n v="527134.01399999997"/>
    <d v="2021-02-01T00:00:00"/>
    <n v="2"/>
    <s v="Feb"/>
    <x v="0"/>
  </r>
  <r>
    <x v="0"/>
    <x v="3"/>
    <x v="3"/>
    <s v="Medium"/>
    <n v="60.2"/>
    <n v="19794"/>
    <n v="32990"/>
    <n v="1985998"/>
    <n v="198599.80000000002"/>
    <n v="1787398.2"/>
    <n v="1394170.5959999999"/>
    <n v="393227.60400000005"/>
    <d v="2021-06-01T00:00:00"/>
    <n v="6"/>
    <s v="Jun"/>
    <x v="0"/>
  </r>
  <r>
    <x v="0"/>
    <x v="4"/>
    <x v="3"/>
    <s v="Medium"/>
    <n v="283.2"/>
    <n v="19794"/>
    <n v="32990"/>
    <n v="9342768"/>
    <n v="934276.8"/>
    <n v="8408491.1999999993"/>
    <n v="6558623.1359999999"/>
    <n v="1849868.0639999993"/>
    <d v="2021-08-01T00:00:00"/>
    <n v="8"/>
    <s v="Aug"/>
    <x v="0"/>
  </r>
  <r>
    <x v="0"/>
    <x v="5"/>
    <x v="3"/>
    <s v="Medium"/>
    <n v="157.9"/>
    <n v="19794"/>
    <n v="32990"/>
    <n v="5209121"/>
    <n v="520912.10000000003"/>
    <n v="4688208.9000000004"/>
    <n v="3656802.9420000003"/>
    <n v="1031405.9580000001"/>
    <d v="2021-08-01T00:00:00"/>
    <n v="8"/>
    <s v="Aug"/>
    <x v="0"/>
  </r>
  <r>
    <x v="3"/>
    <x v="6"/>
    <x v="3"/>
    <s v="Medium"/>
    <n v="86.100000000000009"/>
    <n v="19794"/>
    <n v="32990"/>
    <n v="2840439.0000000005"/>
    <n v="284043.90000000008"/>
    <n v="2556395.1000000006"/>
    <n v="1993988.1780000005"/>
    <n v="562406.92200000002"/>
    <d v="2021-10-01T00:00:00"/>
    <n v="10"/>
    <s v="Oct"/>
    <x v="0"/>
  </r>
  <r>
    <x v="3"/>
    <x v="13"/>
    <x v="3"/>
    <s v="Medium"/>
    <n v="70.400000000000006"/>
    <n v="19794"/>
    <n v="32990"/>
    <n v="2322496"/>
    <n v="232249.60000000001"/>
    <n v="2090246.4"/>
    <n v="1630392.192"/>
    <n v="459854.20799999987"/>
    <d v="2020-10-01T00:00:00"/>
    <n v="10"/>
    <s v="Oct"/>
    <x v="1"/>
  </r>
  <r>
    <x v="0"/>
    <x v="7"/>
    <x v="3"/>
    <s v="Medium"/>
    <n v="103.30000000000001"/>
    <n v="19794"/>
    <n v="32990"/>
    <n v="3407867.0000000005"/>
    <n v="340786.70000000007"/>
    <n v="3067080.3000000003"/>
    <n v="2392322.6340000001"/>
    <n v="674757.6660000002"/>
    <d v="2020-12-01T00:00:00"/>
    <n v="12"/>
    <s v="Dec"/>
    <x v="1"/>
  </r>
  <r>
    <x v="4"/>
    <x v="4"/>
    <x v="3"/>
    <s v="Medium"/>
    <n v="125"/>
    <n v="19794"/>
    <n v="32990"/>
    <n v="4123750"/>
    <n v="412375"/>
    <n v="3711375"/>
    <n v="2672190"/>
    <n v="1039185"/>
    <d v="2021-12-01T00:00:00"/>
    <n v="12"/>
    <s v="Dec"/>
    <x v="0"/>
  </r>
  <r>
    <x v="0"/>
    <x v="8"/>
    <x v="4"/>
    <s v="Medium"/>
    <n v="138.9"/>
    <n v="13938"/>
    <n v="23230"/>
    <n v="3226647"/>
    <n v="322664.7"/>
    <n v="2903982.3"/>
    <n v="2265106.1940000001"/>
    <n v="638876.10599999968"/>
    <d v="2020-10-01T00:00:00"/>
    <n v="10"/>
    <s v="Oct"/>
    <x v="1"/>
  </r>
  <r>
    <x v="0"/>
    <x v="9"/>
    <x v="4"/>
    <s v="Medium"/>
    <n v="126.5"/>
    <n v="13938"/>
    <n v="23230"/>
    <n v="2938595"/>
    <n v="293859.5"/>
    <n v="2644735.5"/>
    <n v="2062893.6900000002"/>
    <n v="581841.80999999982"/>
    <d v="2020-11-01T00:00:00"/>
    <n v="11"/>
    <s v="Nov"/>
    <x v="1"/>
  </r>
  <r>
    <x v="0"/>
    <x v="10"/>
    <x v="4"/>
    <s v="Medium"/>
    <n v="229.70000000000002"/>
    <n v="13938"/>
    <n v="23230"/>
    <n v="5335931"/>
    <n v="533593.1"/>
    <n v="4802337.9000000004"/>
    <n v="3745823.5620000004"/>
    <n v="1056514.338"/>
    <d v="2020-11-01T00:00:00"/>
    <n v="11"/>
    <s v="Nov"/>
    <x v="1"/>
  </r>
  <r>
    <x v="0"/>
    <x v="2"/>
    <x v="4"/>
    <s v="Medium"/>
    <n v="266.3"/>
    <n v="13938"/>
    <n v="23230"/>
    <n v="6186149"/>
    <n v="618614.9"/>
    <n v="5567534.0999999996"/>
    <n v="4342676.5980000002"/>
    <n v="1224857.5019999994"/>
    <d v="2021-12-01T00:00:00"/>
    <n v="12"/>
    <s v="Dec"/>
    <x v="0"/>
  </r>
  <r>
    <x v="0"/>
    <x v="11"/>
    <x v="4"/>
    <s v="Medium"/>
    <n v="57"/>
    <n v="13938"/>
    <n v="23230"/>
    <n v="1324110"/>
    <n v="132411"/>
    <n v="1191699"/>
    <n v="929525.22000000009"/>
    <n v="262173.77999999991"/>
    <d v="2021-12-01T00:00:00"/>
    <n v="12"/>
    <s v="Dec"/>
    <x v="0"/>
  </r>
  <r>
    <x v="0"/>
    <x v="9"/>
    <x v="4"/>
    <s v="Medium"/>
    <n v="248.70000000000002"/>
    <n v="13938"/>
    <n v="23230"/>
    <n v="5777301"/>
    <n v="577730.1"/>
    <n v="5199570.9000000004"/>
    <n v="4055665.3020000006"/>
    <n v="1143905.5979999998"/>
    <d v="2021-12-01T00:00:00"/>
    <n v="12"/>
    <s v="Dec"/>
    <x v="0"/>
  </r>
  <r>
    <x v="0"/>
    <x v="1"/>
    <x v="5"/>
    <s v="Medium"/>
    <n v="135"/>
    <n v="11999.4"/>
    <n v="19999"/>
    <n v="2699865"/>
    <n v="269986.5"/>
    <n v="2429878.5"/>
    <n v="1895305.23"/>
    <n v="534573.27"/>
    <d v="2021-02-01T00:00:00"/>
    <n v="2"/>
    <s v="Feb"/>
    <x v="0"/>
  </r>
  <r>
    <x v="0"/>
    <x v="12"/>
    <x v="5"/>
    <s v="Medium"/>
    <n v="55.2"/>
    <n v="11999.4"/>
    <n v="19999"/>
    <n v="1103944.8"/>
    <n v="110394.48000000001"/>
    <n v="993550.32000000007"/>
    <n v="774969.2496000001"/>
    <n v="218581.07039999997"/>
    <d v="2021-08-01T00:00:00"/>
    <n v="8"/>
    <s v="Aug"/>
    <x v="0"/>
  </r>
  <r>
    <x v="0"/>
    <x v="0"/>
    <x v="5"/>
    <s v="Medium"/>
    <n v="122.80000000000001"/>
    <n v="11999.4"/>
    <n v="19999"/>
    <n v="2455877.2000000002"/>
    <n v="245587.72000000003"/>
    <n v="2210289.48"/>
    <n v="1724025.7944"/>
    <n v="486263.68559999997"/>
    <d v="2020-10-01T00:00:00"/>
    <n v="10"/>
    <s v="Oct"/>
    <x v="1"/>
  </r>
  <r>
    <x v="4"/>
    <x v="1"/>
    <x v="5"/>
    <s v="Medium"/>
    <n v="125"/>
    <n v="11999.4"/>
    <n v="19999"/>
    <n v="2499875"/>
    <n v="249987.5"/>
    <n v="2249887.5"/>
    <n v="1619919"/>
    <n v="629968.5"/>
    <d v="2021-12-01T00:00:00"/>
    <n v="12"/>
    <s v="Dec"/>
    <x v="0"/>
  </r>
  <r>
    <x v="1"/>
    <x v="2"/>
    <x v="2"/>
    <s v="Medium"/>
    <n v="380.1"/>
    <n v="11999.4"/>
    <n v="19999"/>
    <n v="7601619.9000000004"/>
    <n v="760161.99000000011"/>
    <n v="6841457.9100000001"/>
    <n v="4446947.6414999999"/>
    <n v="2394510.2685000002"/>
    <d v="2021-04-01T00:00:00"/>
    <n v="4"/>
    <s v="Apr"/>
    <x v="0"/>
  </r>
  <r>
    <x v="0"/>
    <x v="3"/>
    <x v="0"/>
    <s v="Medium"/>
    <n v="111.75"/>
    <n v="5579.4"/>
    <n v="9299"/>
    <n v="1039163.25"/>
    <n v="103916.32500000001"/>
    <n v="935246.92500000005"/>
    <n v="729492.60150000011"/>
    <n v="205754.32349999994"/>
    <d v="2021-01-01T00:00:00"/>
    <n v="1"/>
    <s v="Jan"/>
    <x v="0"/>
  </r>
  <r>
    <x v="1"/>
    <x v="4"/>
    <x v="0"/>
    <s v="Medium"/>
    <n v="284.40000000000003"/>
    <n v="5579.4"/>
    <n v="9299"/>
    <n v="2644635.6"/>
    <n v="264463.56"/>
    <n v="2380172.04"/>
    <n v="1547111.8260000001"/>
    <n v="833060.21399999992"/>
    <d v="2021-06-01T00:00:00"/>
    <n v="6"/>
    <s v="Jun"/>
    <x v="0"/>
  </r>
  <r>
    <x v="2"/>
    <x v="5"/>
    <x v="0"/>
    <s v="Medium"/>
    <n v="56.2"/>
    <n v="5579.4"/>
    <n v="9299"/>
    <n v="522603.80000000005"/>
    <n v="52260.380000000005"/>
    <n v="470343.42000000004"/>
    <n v="282206.05200000003"/>
    <n v="188137.36800000002"/>
    <d v="2021-09-01T00:00:00"/>
    <n v="9"/>
    <s v="Sep"/>
    <x v="0"/>
  </r>
  <r>
    <x v="2"/>
    <x v="6"/>
    <x v="0"/>
    <s v="Medium"/>
    <n v="229.9"/>
    <n v="5579.4"/>
    <n v="9299"/>
    <n v="2137840.1"/>
    <n v="213784.01"/>
    <n v="1924056.09"/>
    <n v="1154433.6540000001"/>
    <n v="769622.43599999999"/>
    <d v="2020-10-01T00:00:00"/>
    <n v="10"/>
    <s v="Oct"/>
    <x v="1"/>
  </r>
  <r>
    <x v="1"/>
    <x v="13"/>
    <x v="0"/>
    <s v="Medium"/>
    <n v="203"/>
    <n v="5579.4"/>
    <n v="9299"/>
    <n v="1887697"/>
    <n v="188769.7"/>
    <n v="1698927.3"/>
    <n v="1104302.7450000001"/>
    <n v="594624.55499999993"/>
    <d v="2021-11-01T00:00:00"/>
    <n v="11"/>
    <s v="Nov"/>
    <x v="0"/>
  </r>
  <r>
    <x v="0"/>
    <x v="7"/>
    <x v="0"/>
    <s v="Medium"/>
    <n v="26.3"/>
    <n v="5579.4"/>
    <n v="9299"/>
    <n v="244563.7"/>
    <n v="24456.370000000003"/>
    <n v="220107.33000000002"/>
    <n v="171683.71740000002"/>
    <n v="48423.612599999993"/>
    <d v="2020-11-01T00:00:00"/>
    <n v="11"/>
    <s v="Nov"/>
    <x v="1"/>
  </r>
  <r>
    <x v="3"/>
    <x v="4"/>
    <x v="0"/>
    <s v="Medium"/>
    <n v="88.7"/>
    <n v="5579.4"/>
    <n v="9299"/>
    <n v="824821.3"/>
    <n v="82482.13"/>
    <n v="742339.17"/>
    <n v="579024.55260000005"/>
    <n v="163314.61739999999"/>
    <d v="2020-12-01T00:00:00"/>
    <n v="12"/>
    <s v="Dec"/>
    <x v="1"/>
  </r>
  <r>
    <x v="0"/>
    <x v="8"/>
    <x v="1"/>
    <s v="Medium"/>
    <n v="98"/>
    <n v="8999.4"/>
    <n v="14999"/>
    <n v="1469902"/>
    <n v="146990.20000000001"/>
    <n v="1322911.8"/>
    <n v="1031871.204"/>
    <n v="291040.59600000002"/>
    <d v="2021-04-01T00:00:00"/>
    <n v="4"/>
    <s v="Apr"/>
    <x v="0"/>
  </r>
  <r>
    <x v="0"/>
    <x v="9"/>
    <x v="1"/>
    <s v="Medium"/>
    <n v="146"/>
    <n v="8999.4"/>
    <n v="14999"/>
    <n v="2189854"/>
    <n v="218985.40000000002"/>
    <n v="1970868.6"/>
    <n v="1537277.5080000001"/>
    <n v="433591.09199999995"/>
    <d v="2021-05-01T00:00:00"/>
    <n v="5"/>
    <s v="May"/>
    <x v="0"/>
  </r>
  <r>
    <x v="0"/>
    <x v="10"/>
    <x v="1"/>
    <s v="Medium"/>
    <n v="140.30000000000001"/>
    <n v="8999.4"/>
    <n v="14999"/>
    <n v="2104359.7000000002"/>
    <n v="210435.97000000003"/>
    <n v="1893923.7300000002"/>
    <n v="1477260.5094000003"/>
    <n v="416663.22059999988"/>
    <d v="2020-10-01T00:00:00"/>
    <n v="10"/>
    <s v="Oct"/>
    <x v="1"/>
  </r>
  <r>
    <x v="2"/>
    <x v="2"/>
    <x v="1"/>
    <s v="Medium"/>
    <n v="272.3"/>
    <n v="8999.4"/>
    <n v="14999"/>
    <n v="4084227.7"/>
    <n v="408422.77"/>
    <n v="3675804.93"/>
    <n v="2205482.9580000001"/>
    <n v="1470321.9720000001"/>
    <d v="2021-11-01T00:00:00"/>
    <n v="11"/>
    <s v="Nov"/>
    <x v="0"/>
  </r>
  <r>
    <x v="0"/>
    <x v="11"/>
    <x v="2"/>
    <s v="Medium"/>
    <n v="149.6"/>
    <n v="11999.4"/>
    <n v="19999"/>
    <n v="2991850.4"/>
    <n v="299185.03999999998"/>
    <n v="2692665.36"/>
    <n v="2100278.9808"/>
    <n v="592386.37919999985"/>
    <d v="2021-06-01T00:00:00"/>
    <n v="6"/>
    <s v="Jun"/>
    <x v="0"/>
  </r>
  <r>
    <x v="2"/>
    <x v="9"/>
    <x v="2"/>
    <s v="Medium"/>
    <n v="229.9"/>
    <n v="11999.4"/>
    <n v="19999"/>
    <n v="4597770.1000000006"/>
    <n v="459777.01000000007"/>
    <n v="4137993.0900000003"/>
    <n v="2482795.8540000003"/>
    <n v="1655197.236"/>
    <d v="2020-10-01T00:00:00"/>
    <n v="10"/>
    <s v="Oct"/>
    <x v="1"/>
  </r>
  <r>
    <x v="0"/>
    <x v="1"/>
    <x v="2"/>
    <s v="Medium"/>
    <n v="72.7"/>
    <n v="11999.4"/>
    <n v="19999"/>
    <n v="1453927.3"/>
    <n v="145392.73000000001"/>
    <n v="1308534.57"/>
    <n v="1020656.9646000001"/>
    <n v="287877.6054"/>
    <d v="2020-10-01T00:00:00"/>
    <n v="10"/>
    <s v="Oct"/>
    <x v="1"/>
  </r>
  <r>
    <x v="3"/>
    <x v="12"/>
    <x v="3"/>
    <s v="Medium"/>
    <n v="95.2"/>
    <n v="19794"/>
    <n v="32990"/>
    <n v="3140648"/>
    <n v="314064.8"/>
    <n v="2826583.2"/>
    <n v="2204734.8960000002"/>
    <n v="621848.304"/>
    <d v="2021-02-01T00:00:00"/>
    <n v="2"/>
    <s v="Feb"/>
    <x v="0"/>
  </r>
  <r>
    <x v="3"/>
    <x v="0"/>
    <x v="3"/>
    <s v="Medium"/>
    <n v="275.5"/>
    <n v="19794"/>
    <n v="32990"/>
    <n v="9088745"/>
    <n v="908874.5"/>
    <n v="8179870.5"/>
    <n v="6380298.9900000002"/>
    <n v="1799571.5099999998"/>
    <d v="2021-02-01T00:00:00"/>
    <n v="2"/>
    <s v="Feb"/>
    <x v="0"/>
  </r>
  <r>
    <x v="1"/>
    <x v="1"/>
    <x v="3"/>
    <s v="Medium"/>
    <n v="153"/>
    <n v="19794"/>
    <n v="32990"/>
    <n v="5047470"/>
    <n v="504747"/>
    <n v="4542723"/>
    <n v="2952769.95"/>
    <n v="1589953.0499999998"/>
    <d v="2021-05-01T00:00:00"/>
    <n v="5"/>
    <s v="May"/>
    <x v="0"/>
  </r>
  <r>
    <x v="0"/>
    <x v="2"/>
    <x v="3"/>
    <s v="Medium"/>
    <n v="149.6"/>
    <n v="19794"/>
    <n v="32990"/>
    <n v="4935304"/>
    <n v="493530.4"/>
    <n v="4441773.5999999996"/>
    <n v="3464583.4079999998"/>
    <n v="977190.19199999981"/>
    <d v="2021-06-01T00:00:00"/>
    <n v="6"/>
    <s v="Jun"/>
    <x v="0"/>
  </r>
  <r>
    <x v="0"/>
    <x v="3"/>
    <x v="3"/>
    <s v="Medium"/>
    <n v="149.80000000000001"/>
    <n v="19794"/>
    <n v="32990"/>
    <n v="4941902"/>
    <n v="494190.2"/>
    <n v="4447711.8"/>
    <n v="3469215.2039999999"/>
    <n v="978496.5959999999"/>
    <d v="2021-06-01T00:00:00"/>
    <n v="6"/>
    <s v="Jun"/>
    <x v="0"/>
  </r>
  <r>
    <x v="4"/>
    <x v="4"/>
    <x v="3"/>
    <s v="Medium"/>
    <n v="122.10000000000001"/>
    <n v="19794"/>
    <n v="32990"/>
    <n v="4028079.0000000005"/>
    <n v="402807.90000000008"/>
    <n v="3625271.1000000006"/>
    <n v="2610195.1920000003"/>
    <n v="1015075.9080000003"/>
    <d v="2020-10-01T00:00:00"/>
    <n v="10"/>
    <s v="Oct"/>
    <x v="1"/>
  </r>
  <r>
    <x v="0"/>
    <x v="5"/>
    <x v="3"/>
    <s v="Medium"/>
    <n v="207.60000000000002"/>
    <n v="19794"/>
    <n v="32990"/>
    <n v="6848724.0000000009"/>
    <n v="684872.40000000014"/>
    <n v="6163851.6000000006"/>
    <n v="4807804.2480000006"/>
    <n v="1356047.352"/>
    <d v="2020-10-01T00:00:00"/>
    <n v="10"/>
    <s v="Oct"/>
    <x v="1"/>
  </r>
  <r>
    <x v="1"/>
    <x v="6"/>
    <x v="4"/>
    <s v="Medium"/>
    <n v="284.40000000000003"/>
    <n v="13938"/>
    <n v="23230"/>
    <n v="6606612.0000000009"/>
    <n v="660661.20000000019"/>
    <n v="5945950.8000000007"/>
    <n v="3864868.0200000005"/>
    <n v="2081082.7800000003"/>
    <d v="2021-06-01T00:00:00"/>
    <n v="6"/>
    <s v="Jun"/>
    <x v="0"/>
  </r>
  <r>
    <x v="0"/>
    <x v="13"/>
    <x v="4"/>
    <s v="Medium"/>
    <n v="149.80000000000001"/>
    <n v="13938"/>
    <n v="23230"/>
    <n v="3479854.0000000005"/>
    <n v="347985.40000000008"/>
    <n v="3131868.6000000006"/>
    <n v="2442857.5080000004"/>
    <n v="689011.09200000018"/>
    <d v="2021-06-01T00:00:00"/>
    <n v="6"/>
    <s v="Jun"/>
    <x v="0"/>
  </r>
  <r>
    <x v="4"/>
    <x v="7"/>
    <x v="4"/>
    <s v="Medium"/>
    <n v="122.10000000000001"/>
    <n v="13938"/>
    <n v="23230"/>
    <n v="2836383"/>
    <n v="283638.3"/>
    <n v="2552744.7000000002"/>
    <n v="1837976.1840000001"/>
    <n v="714768.51600000006"/>
    <d v="2020-10-01T00:00:00"/>
    <n v="10"/>
    <s v="Oct"/>
    <x v="1"/>
  </r>
  <r>
    <x v="0"/>
    <x v="4"/>
    <x v="4"/>
    <s v="Medium"/>
    <n v="112.30000000000001"/>
    <n v="13938"/>
    <n v="23230"/>
    <n v="2608729.0000000005"/>
    <n v="260872.90000000005"/>
    <n v="2347856.1000000006"/>
    <n v="1831327.7580000006"/>
    <n v="516528.34199999995"/>
    <d v="2020-11-01T00:00:00"/>
    <n v="11"/>
    <s v="Nov"/>
    <x v="1"/>
  </r>
  <r>
    <x v="4"/>
    <x v="8"/>
    <x v="4"/>
    <s v="Medium"/>
    <n v="243.60000000000002"/>
    <n v="13938"/>
    <n v="23230"/>
    <n v="5658828.0000000009"/>
    <n v="565882.80000000016"/>
    <n v="5092945.2000000011"/>
    <n v="3666920.5440000007"/>
    <n v="1426024.6560000004"/>
    <d v="2020-12-01T00:00:00"/>
    <n v="12"/>
    <s v="Dec"/>
    <x v="1"/>
  </r>
  <r>
    <x v="3"/>
    <x v="9"/>
    <x v="5"/>
    <s v="Medium"/>
    <n v="198.75"/>
    <n v="11999.4"/>
    <n v="19999"/>
    <n v="3974801.25"/>
    <n v="397480.125"/>
    <n v="3577321.125"/>
    <n v="2790310.4775"/>
    <n v="787010.64749999996"/>
    <d v="2021-01-01T00:00:00"/>
    <n v="1"/>
    <s v="Jan"/>
    <x v="0"/>
  </r>
  <r>
    <x v="0"/>
    <x v="10"/>
    <x v="5"/>
    <s v="Medium"/>
    <n v="167.9"/>
    <n v="11999.4"/>
    <n v="19999"/>
    <n v="3357832.1"/>
    <n v="335783.21"/>
    <n v="3022048.89"/>
    <n v="2357198.1342000002"/>
    <n v="664850.75579999993"/>
    <d v="2021-09-01T00:00:00"/>
    <n v="9"/>
    <s v="Sep"/>
    <x v="0"/>
  </r>
  <r>
    <x v="0"/>
    <x v="2"/>
    <x v="5"/>
    <s v="Medium"/>
    <n v="72.7"/>
    <n v="11999.4"/>
    <n v="19999"/>
    <n v="1453927.3"/>
    <n v="145392.73000000001"/>
    <n v="1308534.57"/>
    <n v="1020656.9646000001"/>
    <n v="287877.6054"/>
    <d v="2020-10-01T00:00:00"/>
    <n v="10"/>
    <s v="Oct"/>
    <x v="1"/>
  </r>
  <r>
    <x v="0"/>
    <x v="11"/>
    <x v="5"/>
    <s v="Medium"/>
    <n v="140.30000000000001"/>
    <n v="11999.4"/>
    <n v="19999"/>
    <n v="2805859.7"/>
    <n v="280585.97000000003"/>
    <n v="2525273.73"/>
    <n v="1969713.5094000001"/>
    <n v="555560.22059999988"/>
    <d v="2020-10-01T00:00:00"/>
    <n v="10"/>
    <s v="Oct"/>
    <x v="1"/>
  </r>
  <r>
    <x v="0"/>
    <x v="9"/>
    <x v="5"/>
    <s v="Medium"/>
    <n v="207.60000000000002"/>
    <n v="11999.4"/>
    <n v="19999"/>
    <n v="4151792.4000000004"/>
    <n v="415179.24000000005"/>
    <n v="3736613.16"/>
    <n v="2914558.2648"/>
    <n v="822054.89520000014"/>
    <d v="2020-10-01T00:00:00"/>
    <n v="10"/>
    <s v="Oct"/>
    <x v="1"/>
  </r>
  <r>
    <x v="0"/>
    <x v="1"/>
    <x v="1"/>
    <s v="Medium"/>
    <n v="175.70000000000002"/>
    <n v="8999.4"/>
    <n v="14999"/>
    <n v="2635324.3000000003"/>
    <n v="263532.43000000005"/>
    <n v="2371791.87"/>
    <n v="1849997.6586000002"/>
    <n v="521794.21139999991"/>
    <d v="2020-10-01T00:00:00"/>
    <n v="10"/>
    <s v="Oct"/>
    <x v="1"/>
  </r>
  <r>
    <x v="1"/>
    <x v="12"/>
    <x v="2"/>
    <s v="Medium"/>
    <n v="219.8"/>
    <n v="11999.4"/>
    <n v="19999"/>
    <n v="4395780.2"/>
    <n v="439578.02"/>
    <n v="3956202.18"/>
    <n v="2571531.4170000004"/>
    <n v="1384670.7629999998"/>
    <d v="2021-08-01T00:00:00"/>
    <n v="8"/>
    <s v="Aug"/>
    <x v="0"/>
  </r>
  <r>
    <x v="1"/>
    <x v="0"/>
    <x v="2"/>
    <s v="Medium"/>
    <n v="174.3"/>
    <n v="11999.4"/>
    <n v="19999"/>
    <n v="3485825.7"/>
    <n v="348582.57000000007"/>
    <n v="3137243.13"/>
    <n v="2039208.0345000001"/>
    <n v="1098035.0954999998"/>
    <d v="2021-08-01T00:00:00"/>
    <n v="8"/>
    <s v="Aug"/>
    <x v="0"/>
  </r>
  <r>
    <x v="1"/>
    <x v="1"/>
    <x v="2"/>
    <s v="Medium"/>
    <n v="115.30000000000001"/>
    <n v="11999.4"/>
    <n v="19999"/>
    <n v="2305884.7000000002"/>
    <n v="230588.47000000003"/>
    <n v="2075296.2300000002"/>
    <n v="1348942.5495000002"/>
    <n v="726353.68050000002"/>
    <d v="2021-10-01T00:00:00"/>
    <n v="10"/>
    <s v="Oct"/>
    <x v="0"/>
  </r>
  <r>
    <x v="0"/>
    <x v="2"/>
    <x v="2"/>
    <s v="Medium"/>
    <n v="175.70000000000002"/>
    <n v="11999.4"/>
    <n v="19999"/>
    <n v="3513824.3000000003"/>
    <n v="351382.43000000005"/>
    <n v="3162441.87"/>
    <n v="2466704.6586000002"/>
    <n v="695737.21139999991"/>
    <d v="2020-10-01T00:00:00"/>
    <n v="10"/>
    <s v="Oct"/>
    <x v="1"/>
  </r>
  <r>
    <x v="0"/>
    <x v="3"/>
    <x v="3"/>
    <s v="Medium"/>
    <n v="100.10000000000001"/>
    <n v="19794"/>
    <n v="32990"/>
    <n v="3302299.0000000005"/>
    <n v="330229.90000000008"/>
    <n v="2972069.1000000006"/>
    <n v="2318213.8980000005"/>
    <n v="653855.20200000005"/>
    <d v="2021-08-01T00:00:00"/>
    <n v="8"/>
    <s v="Aug"/>
    <x v="0"/>
  </r>
  <r>
    <x v="0"/>
    <x v="11"/>
    <x v="3"/>
    <s v="Medium"/>
    <n v="133.30000000000001"/>
    <n v="19794"/>
    <n v="32990"/>
    <n v="4397567"/>
    <n v="439756.7"/>
    <n v="3957810.3"/>
    <n v="3087092.034"/>
    <n v="870718.26599999983"/>
    <d v="2021-11-01T00:00:00"/>
    <n v="11"/>
    <s v="Nov"/>
    <x v="0"/>
  </r>
  <r>
    <x v="1"/>
    <x v="5"/>
    <x v="4"/>
    <s v="Medium"/>
    <n v="115.30000000000001"/>
    <n v="13938"/>
    <n v="23230"/>
    <n v="2678419.0000000005"/>
    <n v="267841.90000000008"/>
    <n v="2410577.1000000006"/>
    <n v="1566875.1150000005"/>
    <n v="843701.9850000001"/>
    <d v="2021-10-01T00:00:00"/>
    <n v="10"/>
    <s v="Oct"/>
    <x v="0"/>
  </r>
  <r>
    <x v="2"/>
    <x v="6"/>
    <x v="0"/>
    <s v="Medium"/>
    <n v="72.7"/>
    <n v="5579.4"/>
    <n v="9299"/>
    <n v="676037.3"/>
    <n v="67603.73000000001"/>
    <n v="608433.57000000007"/>
    <n v="365060.14200000005"/>
    <n v="243373.42800000001"/>
    <d v="2021-02-01T00:00:00"/>
    <n v="2"/>
    <s v="Feb"/>
    <x v="0"/>
  </r>
  <r>
    <x v="2"/>
    <x v="13"/>
    <x v="0"/>
    <s v="Medium"/>
    <n v="188.4"/>
    <n v="5579.4"/>
    <n v="9299"/>
    <n v="1751931.6"/>
    <n v="175193.16000000003"/>
    <n v="1576738.44"/>
    <n v="946043.0639999999"/>
    <n v="630695.37600000005"/>
    <d v="2021-08-01T00:00:00"/>
    <n v="8"/>
    <s v="Aug"/>
    <x v="0"/>
  </r>
  <r>
    <x v="0"/>
    <x v="7"/>
    <x v="0"/>
    <s v="Medium"/>
    <n v="183.4"/>
    <n v="5579.4"/>
    <n v="9299"/>
    <n v="1705436.6"/>
    <n v="170543.66000000003"/>
    <n v="1534892.94"/>
    <n v="1197216.4931999999"/>
    <n v="337676.44680000003"/>
    <d v="2020-09-01T00:00:00"/>
    <n v="9"/>
    <s v="Sep"/>
    <x v="1"/>
  </r>
  <r>
    <x v="2"/>
    <x v="4"/>
    <x v="1"/>
    <s v="Medium"/>
    <n v="234"/>
    <n v="8999.4"/>
    <n v="14999"/>
    <n v="3509766"/>
    <n v="350976.60000000003"/>
    <n v="3158789.4"/>
    <n v="1895273.64"/>
    <n v="1263515.76"/>
    <d v="2021-01-01T00:00:00"/>
    <n v="1"/>
    <s v="Jan"/>
    <x v="0"/>
  </r>
  <r>
    <x v="2"/>
    <x v="8"/>
    <x v="1"/>
    <s v="Medium"/>
    <n v="234.20000000000002"/>
    <n v="8999.4"/>
    <n v="14999"/>
    <n v="3512765.8000000003"/>
    <n v="351276.58000000007"/>
    <n v="3161489.22"/>
    <n v="1896893.5320000001"/>
    <n v="1264595.6880000001"/>
    <d v="2021-11-01T00:00:00"/>
    <n v="11"/>
    <s v="Nov"/>
    <x v="0"/>
  </r>
  <r>
    <x v="0"/>
    <x v="9"/>
    <x v="2"/>
    <s v="Medium"/>
    <n v="103.10000000000001"/>
    <n v="11999.4"/>
    <n v="19999"/>
    <n v="2061896.9000000001"/>
    <n v="206189.69000000003"/>
    <n v="1855707.2100000002"/>
    <n v="1447451.6238000002"/>
    <n v="408255.58620000002"/>
    <d v="2020-09-01T00:00:00"/>
    <n v="9"/>
    <s v="Sep"/>
    <x v="1"/>
  </r>
  <r>
    <x v="1"/>
    <x v="10"/>
    <x v="3"/>
    <s v="Medium"/>
    <n v="126.2"/>
    <n v="19794"/>
    <n v="32990"/>
    <n v="4163338"/>
    <n v="416333.80000000005"/>
    <n v="3747004.2"/>
    <n v="2435552.73"/>
    <n v="1311451.4700000002"/>
    <d v="2021-05-01T00:00:00"/>
    <n v="5"/>
    <s v="May"/>
    <x v="0"/>
  </r>
  <r>
    <x v="0"/>
    <x v="2"/>
    <x v="3"/>
    <s v="Medium"/>
    <n v="113.5"/>
    <n v="19794"/>
    <n v="32990"/>
    <n v="3744365"/>
    <n v="374436.5"/>
    <n v="3369928.5"/>
    <n v="2628544.23"/>
    <n v="741384.27"/>
    <d v="2021-06-01T00:00:00"/>
    <n v="6"/>
    <s v="Jun"/>
    <x v="0"/>
  </r>
  <r>
    <x v="0"/>
    <x v="11"/>
    <x v="3"/>
    <s v="Medium"/>
    <n v="54.7"/>
    <n v="19794"/>
    <n v="32990"/>
    <n v="1804553"/>
    <n v="180455.30000000002"/>
    <n v="1624097.7"/>
    <n v="1266796.206"/>
    <n v="357301.49399999995"/>
    <d v="2021-11-01T00:00:00"/>
    <n v="11"/>
    <s v="Nov"/>
    <x v="0"/>
  </r>
  <r>
    <x v="0"/>
    <x v="9"/>
    <x v="3"/>
    <s v="Medium"/>
    <n v="158.20000000000002"/>
    <n v="19794"/>
    <n v="32990"/>
    <n v="5219018.0000000009"/>
    <n v="521901.8000000001"/>
    <n v="4697116.2000000011"/>
    <n v="3663750.6360000009"/>
    <n v="1033365.5640000002"/>
    <d v="2021-12-01T00:00:00"/>
    <n v="12"/>
    <s v="Dec"/>
    <x v="0"/>
  </r>
  <r>
    <x v="2"/>
    <x v="1"/>
    <x v="4"/>
    <s v="Medium"/>
    <n v="173.85000000000002"/>
    <n v="13938"/>
    <n v="23230"/>
    <n v="4038535.5000000005"/>
    <n v="403853.55000000005"/>
    <n v="3634681.95"/>
    <n v="2180809.17"/>
    <n v="1453872.7800000003"/>
    <d v="2021-04-01T00:00:00"/>
    <n v="4"/>
    <s v="Apr"/>
    <x v="0"/>
  </r>
  <r>
    <x v="2"/>
    <x v="12"/>
    <x v="4"/>
    <s v="Medium"/>
    <n v="221.5"/>
    <n v="13938"/>
    <n v="23230"/>
    <n v="5145445"/>
    <n v="514544.5"/>
    <n v="4630900.5"/>
    <n v="2778540.3"/>
    <n v="1852360.2000000002"/>
    <d v="2020-09-01T00:00:00"/>
    <n v="9"/>
    <s v="Sep"/>
    <x v="1"/>
  </r>
  <r>
    <x v="0"/>
    <x v="0"/>
    <x v="4"/>
    <s v="Medium"/>
    <n v="158.20000000000002"/>
    <n v="13938"/>
    <n v="23230"/>
    <n v="3674986.0000000005"/>
    <n v="367498.60000000009"/>
    <n v="3307487.4000000004"/>
    <n v="2579840.1720000003"/>
    <n v="727647.22800000012"/>
    <d v="2021-12-01T00:00:00"/>
    <n v="12"/>
    <s v="Dec"/>
    <x v="0"/>
  </r>
  <r>
    <x v="0"/>
    <x v="1"/>
    <x v="5"/>
    <s v="Medium"/>
    <n v="113.5"/>
    <n v="11999.4"/>
    <n v="19999"/>
    <n v="2269886.5"/>
    <n v="226988.65000000002"/>
    <n v="2042897.85"/>
    <n v="1593460.3230000001"/>
    <n v="449437.527"/>
    <d v="2021-06-01T00:00:00"/>
    <n v="6"/>
    <s v="Jun"/>
    <x v="0"/>
  </r>
  <r>
    <x v="0"/>
    <x v="2"/>
    <x v="0"/>
    <s v="Medium"/>
    <n v="176.10000000000002"/>
    <n v="5579.4"/>
    <n v="9299"/>
    <n v="1637553.9000000001"/>
    <n v="163755.39000000001"/>
    <n v="1473798.5100000002"/>
    <n v="1149562.8378000003"/>
    <n v="324235.67219999991"/>
    <d v="2021-03-01T00:00:00"/>
    <n v="3"/>
    <s v="Mar"/>
    <x v="0"/>
  </r>
  <r>
    <x v="4"/>
    <x v="3"/>
    <x v="0"/>
    <s v="Medium"/>
    <n v="44.800000000000004"/>
    <n v="5579.4"/>
    <n v="9299"/>
    <n v="416595.20000000001"/>
    <n v="41659.520000000004"/>
    <n v="374935.68"/>
    <n v="269953.68959999998"/>
    <n v="104981.99040000001"/>
    <d v="2021-06-01T00:00:00"/>
    <n v="6"/>
    <s v="Jun"/>
    <x v="0"/>
  </r>
  <r>
    <x v="4"/>
    <x v="11"/>
    <x v="0"/>
    <s v="Medium"/>
    <n v="218.10000000000002"/>
    <n v="5579.4"/>
    <n v="9299"/>
    <n v="2028111.9000000001"/>
    <n v="202811.19000000003"/>
    <n v="1825300.7100000002"/>
    <n v="1314216.5112000001"/>
    <n v="511084.19880000013"/>
    <d v="2021-10-01T00:00:00"/>
    <n v="10"/>
    <s v="Oct"/>
    <x v="0"/>
  </r>
  <r>
    <x v="0"/>
    <x v="5"/>
    <x v="1"/>
    <s v="Medium"/>
    <n v="197.60000000000002"/>
    <n v="8999.4"/>
    <n v="14999"/>
    <n v="2963802.4000000004"/>
    <n v="296380.24000000005"/>
    <n v="2667422.16"/>
    <n v="2080589.2848000003"/>
    <n v="586832.87519999989"/>
    <d v="2021-10-01T00:00:00"/>
    <n v="10"/>
    <s v="Oct"/>
    <x v="0"/>
  </r>
  <r>
    <x v="4"/>
    <x v="6"/>
    <x v="1"/>
    <s v="Medium"/>
    <n v="218.10000000000002"/>
    <n v="8999.4"/>
    <n v="14999"/>
    <n v="3271281.9000000004"/>
    <n v="327128.19000000006"/>
    <n v="2944153.7100000004"/>
    <n v="2119790.6712000002"/>
    <n v="824363.03880000021"/>
    <d v="2021-10-01T00:00:00"/>
    <n v="10"/>
    <s v="Oct"/>
    <x v="0"/>
  </r>
  <r>
    <x v="3"/>
    <x v="13"/>
    <x v="1"/>
    <s v="Medium"/>
    <n v="250"/>
    <n v="8999.4"/>
    <n v="14999"/>
    <n v="3749750"/>
    <n v="374975"/>
    <n v="3374775"/>
    <n v="2632324.5"/>
    <n v="742450.5"/>
    <d v="2020-11-01T00:00:00"/>
    <n v="11"/>
    <s v="Nov"/>
    <x v="1"/>
  </r>
  <r>
    <x v="4"/>
    <x v="7"/>
    <x v="2"/>
    <s v="Medium"/>
    <n v="170.20000000000002"/>
    <n v="11999.4"/>
    <n v="19999"/>
    <n v="3403829.8000000003"/>
    <n v="340382.98000000004"/>
    <n v="3063446.8200000003"/>
    <n v="2205681.7104000002"/>
    <n v="857765.10960000008"/>
    <d v="2021-05-01T00:00:00"/>
    <n v="5"/>
    <s v="May"/>
    <x v="0"/>
  </r>
  <r>
    <x v="4"/>
    <x v="4"/>
    <x v="2"/>
    <s v="Medium"/>
    <n v="44.800000000000004"/>
    <n v="11999.4"/>
    <n v="19999"/>
    <n v="895955.20000000007"/>
    <n v="89595.520000000019"/>
    <n v="806359.68"/>
    <n v="580578.96960000007"/>
    <n v="225780.71039999998"/>
    <d v="2021-06-01T00:00:00"/>
    <n v="6"/>
    <s v="Jun"/>
    <x v="0"/>
  </r>
  <r>
    <x v="3"/>
    <x v="8"/>
    <x v="2"/>
    <s v="Medium"/>
    <n v="351.3"/>
    <n v="11999.4"/>
    <n v="19999"/>
    <n v="7025648.7000000002"/>
    <n v="702564.87000000011"/>
    <n v="6323083.8300000001"/>
    <n v="4932005.3874000004"/>
    <n v="1391078.4425999997"/>
    <d v="2021-07-01T00:00:00"/>
    <n v="7"/>
    <s v="Jul"/>
    <x v="0"/>
  </r>
  <r>
    <x v="1"/>
    <x v="9"/>
    <x v="2"/>
    <s v="Medium"/>
    <n v="210.10000000000002"/>
    <n v="11999.4"/>
    <n v="19999"/>
    <n v="4201789.9000000004"/>
    <n v="420178.99000000005"/>
    <n v="3781610.91"/>
    <n v="2458047.0915000001"/>
    <n v="1323563.8185000001"/>
    <d v="2021-08-01T00:00:00"/>
    <n v="8"/>
    <s v="Aug"/>
    <x v="0"/>
  </r>
  <r>
    <x v="1"/>
    <x v="10"/>
    <x v="2"/>
    <s v="Medium"/>
    <n v="293.10000000000002"/>
    <n v="11999.4"/>
    <n v="19999"/>
    <n v="5861706.9000000004"/>
    <n v="586170.69000000006"/>
    <n v="5275536.21"/>
    <n v="3429098.5364999999"/>
    <n v="1846437.6735"/>
    <d v="2020-09-01T00:00:00"/>
    <n v="9"/>
    <s v="Sep"/>
    <x v="1"/>
  </r>
  <r>
    <x v="0"/>
    <x v="2"/>
    <x v="2"/>
    <s v="Medium"/>
    <n v="153.5"/>
    <n v="11999.4"/>
    <n v="19999"/>
    <n v="3069846.5"/>
    <n v="306984.65000000002"/>
    <n v="2762861.85"/>
    <n v="2155032.2430000002"/>
    <n v="607829.60699999984"/>
    <d v="2021-09-01T00:00:00"/>
    <n v="9"/>
    <s v="Sep"/>
    <x v="0"/>
  </r>
  <r>
    <x v="4"/>
    <x v="11"/>
    <x v="2"/>
    <s v="Medium"/>
    <n v="112.30000000000001"/>
    <n v="11999.4"/>
    <n v="19999"/>
    <n v="2245887.7000000002"/>
    <n v="224588.77000000002"/>
    <n v="2021298.9300000002"/>
    <n v="1455335.2296"/>
    <n v="565963.70040000021"/>
    <d v="2020-09-01T00:00:00"/>
    <n v="9"/>
    <s v="Sep"/>
    <x v="1"/>
  </r>
  <r>
    <x v="4"/>
    <x v="9"/>
    <x v="2"/>
    <s v="Medium"/>
    <n v="140.4"/>
    <n v="11999.4"/>
    <n v="19999"/>
    <n v="2807859.6"/>
    <n v="280785.96000000002"/>
    <n v="2527073.64"/>
    <n v="1819493.0208000001"/>
    <n v="707580.61920000007"/>
    <d v="2020-11-01T00:00:00"/>
    <n v="11"/>
    <s v="Nov"/>
    <x v="1"/>
  </r>
  <r>
    <x v="2"/>
    <x v="1"/>
    <x v="2"/>
    <s v="Medium"/>
    <n v="276.3"/>
    <n v="11999.4"/>
    <n v="19999"/>
    <n v="5525723.7000000002"/>
    <n v="552572.37"/>
    <n v="4973151.33"/>
    <n v="2983890.798"/>
    <n v="1989260.5320000001"/>
    <d v="2020-11-01T00:00:00"/>
    <n v="11"/>
    <s v="Nov"/>
    <x v="1"/>
  </r>
  <r>
    <x v="0"/>
    <x v="12"/>
    <x v="2"/>
    <s v="Medium"/>
    <n v="212.5"/>
    <n v="11999.4"/>
    <n v="19999"/>
    <n v="4249787.5"/>
    <n v="424978.75"/>
    <n v="3824808.75"/>
    <n v="2983350.8250000002"/>
    <n v="841457.92499999981"/>
    <d v="2020-12-01T00:00:00"/>
    <n v="12"/>
    <s v="Dec"/>
    <x v="1"/>
  </r>
  <r>
    <x v="4"/>
    <x v="0"/>
    <x v="3"/>
    <s v="Medium"/>
    <n v="165.9"/>
    <n v="19794"/>
    <n v="32990"/>
    <n v="5473041"/>
    <n v="547304.1"/>
    <n v="4925736.9000000004"/>
    <n v="3546530.568"/>
    <n v="1379206.3320000004"/>
    <d v="2021-07-01T00:00:00"/>
    <n v="7"/>
    <s v="Jul"/>
    <x v="0"/>
  </r>
  <r>
    <x v="0"/>
    <x v="1"/>
    <x v="3"/>
    <s v="Medium"/>
    <n v="60.900000000000006"/>
    <n v="19794"/>
    <n v="32990"/>
    <n v="2009091.0000000002"/>
    <n v="200909.10000000003"/>
    <n v="1808181.9000000001"/>
    <n v="1410381.8820000002"/>
    <n v="397800.01799999992"/>
    <d v="2021-08-01T00:00:00"/>
    <n v="8"/>
    <s v="Aug"/>
    <x v="0"/>
  </r>
  <r>
    <x v="3"/>
    <x v="2"/>
    <x v="3"/>
    <s v="Medium"/>
    <n v="208.70000000000002"/>
    <n v="19794"/>
    <n v="32990"/>
    <n v="6885013.0000000009"/>
    <n v="688501.30000000016"/>
    <n v="6196511.7000000011"/>
    <n v="4833279.1260000011"/>
    <n v="1363232.574"/>
    <d v="2021-09-01T00:00:00"/>
    <n v="9"/>
    <s v="Sep"/>
    <x v="0"/>
  </r>
  <r>
    <x v="0"/>
    <x v="3"/>
    <x v="3"/>
    <s v="Medium"/>
    <n v="197.60000000000002"/>
    <n v="19794"/>
    <n v="32990"/>
    <n v="6518824.0000000009"/>
    <n v="651882.40000000014"/>
    <n v="5866941.6000000006"/>
    <n v="4576214.4480000008"/>
    <n v="1290727.1519999998"/>
    <d v="2021-10-01T00:00:00"/>
    <n v="10"/>
    <s v="Oct"/>
    <x v="0"/>
  </r>
  <r>
    <x v="0"/>
    <x v="11"/>
    <x v="3"/>
    <s v="Medium"/>
    <n v="142.1"/>
    <n v="19794"/>
    <n v="32990"/>
    <n v="4687879"/>
    <n v="468787.9"/>
    <n v="4219091.0999999996"/>
    <n v="3290891.0579999997"/>
    <n v="928200.0419999999"/>
    <d v="2020-12-01T00:00:00"/>
    <n v="12"/>
    <s v="Dec"/>
    <x v="1"/>
  </r>
  <r>
    <x v="4"/>
    <x v="5"/>
    <x v="3"/>
    <s v="Medium"/>
    <n v="137.20000000000002"/>
    <n v="19794"/>
    <n v="32990"/>
    <n v="4526228.0000000009"/>
    <n v="452622.8000000001"/>
    <n v="4073605.2000000007"/>
    <n v="2932995.7440000004"/>
    <n v="1140609.4560000002"/>
    <d v="2021-12-01T00:00:00"/>
    <n v="12"/>
    <s v="Dec"/>
    <x v="0"/>
  </r>
  <r>
    <x v="0"/>
    <x v="6"/>
    <x v="3"/>
    <s v="Medium"/>
    <n v="58.800000000000004"/>
    <n v="19794"/>
    <n v="32990"/>
    <n v="1939812.0000000002"/>
    <n v="193981.20000000004"/>
    <n v="1745830.8000000003"/>
    <n v="1361748.0240000002"/>
    <n v="384082.77600000007"/>
    <d v="2020-12-01T00:00:00"/>
    <n v="12"/>
    <s v="Dec"/>
    <x v="1"/>
  </r>
  <r>
    <x v="2"/>
    <x v="13"/>
    <x v="4"/>
    <s v="Medium"/>
    <n v="324.45000000000005"/>
    <n v="13938"/>
    <n v="23230"/>
    <n v="7536973.5000000009"/>
    <n v="753697.35000000009"/>
    <n v="6783276.1500000004"/>
    <n v="4069965.69"/>
    <n v="2713310.4600000004"/>
    <d v="2021-01-01T00:00:00"/>
    <n v="1"/>
    <s v="Jan"/>
    <x v="0"/>
  </r>
  <r>
    <x v="4"/>
    <x v="7"/>
    <x v="4"/>
    <s v="Medium"/>
    <n v="95.9"/>
    <n v="13938"/>
    <n v="23230"/>
    <n v="2227757"/>
    <n v="222775.7"/>
    <n v="2004981.3"/>
    <n v="1443586.5360000001"/>
    <n v="561394.76399999997"/>
    <d v="2021-02-01T00:00:00"/>
    <n v="2"/>
    <s v="Feb"/>
    <x v="0"/>
  </r>
  <r>
    <x v="4"/>
    <x v="4"/>
    <x v="4"/>
    <s v="Medium"/>
    <n v="274.7"/>
    <n v="13938"/>
    <n v="23230"/>
    <n v="6381281"/>
    <n v="638128.10000000009"/>
    <n v="5743152.9000000004"/>
    <n v="4135070.088"/>
    <n v="1608082.8120000004"/>
    <d v="2021-02-01T00:00:00"/>
    <n v="2"/>
    <s v="Feb"/>
    <x v="0"/>
  </r>
  <r>
    <x v="3"/>
    <x v="8"/>
    <x v="5"/>
    <s v="Medium"/>
    <n v="164.5"/>
    <n v="11999.4"/>
    <n v="19999"/>
    <n v="3289835.5"/>
    <n v="328983.55000000005"/>
    <n v="2960851.95"/>
    <n v="2309464.5210000002"/>
    <n v="651387.429"/>
    <d v="2021-05-01T00:00:00"/>
    <n v="5"/>
    <s v="May"/>
    <x v="0"/>
  </r>
  <r>
    <x v="0"/>
    <x v="9"/>
    <x v="5"/>
    <s v="Medium"/>
    <n v="287.60000000000002"/>
    <n v="11999.4"/>
    <n v="19999"/>
    <n v="5751712.4000000004"/>
    <n v="575171.24000000011"/>
    <n v="5176541.16"/>
    <n v="4037702.1048000003"/>
    <n v="1138839.0551999998"/>
    <d v="2021-09-01T00:00:00"/>
    <n v="9"/>
    <s v="Sep"/>
    <x v="0"/>
  </r>
  <r>
    <x v="3"/>
    <x v="10"/>
    <x v="5"/>
    <s v="Medium"/>
    <n v="99.4"/>
    <n v="11999.4"/>
    <n v="19999"/>
    <n v="1987900.6"/>
    <n v="198790.06000000003"/>
    <n v="1789110.54"/>
    <n v="1395506.2212"/>
    <n v="393604.31880000001"/>
    <d v="2020-09-01T00:00:00"/>
    <n v="9"/>
    <s v="Sep"/>
    <x v="1"/>
  </r>
  <r>
    <x v="0"/>
    <x v="2"/>
    <x v="5"/>
    <s v="Medium"/>
    <n v="111.80000000000001"/>
    <n v="11999.4"/>
    <n v="19999"/>
    <n v="2235888.2000000002"/>
    <n v="223588.82000000004"/>
    <n v="2012299.3800000001"/>
    <n v="1569593.5164000001"/>
    <n v="442705.86360000004"/>
    <d v="2021-11-01T00:00:00"/>
    <n v="11"/>
    <s v="Nov"/>
    <x v="0"/>
  </r>
  <r>
    <x v="4"/>
    <x v="11"/>
    <x v="5"/>
    <s v="Medium"/>
    <n v="137.20000000000002"/>
    <n v="11999.4"/>
    <n v="19999"/>
    <n v="2743862.8000000003"/>
    <n v="274386.28000000003"/>
    <n v="2469476.5200000005"/>
    <n v="1778023.0944000003"/>
    <n v="691453.42560000019"/>
    <d v="2021-12-01T00:00:00"/>
    <n v="12"/>
    <s v="Dec"/>
    <x v="0"/>
  </r>
  <r>
    <x v="0"/>
    <x v="9"/>
    <x v="1"/>
    <s v="Medium"/>
    <n v="48.800000000000004"/>
    <n v="8999.4"/>
    <n v="14999"/>
    <n v="731951.20000000007"/>
    <n v="73195.12000000001"/>
    <n v="658756.08000000007"/>
    <n v="513829.7424000001"/>
    <n v="144926.33759999997"/>
    <d v="2021-02-01T00:00:00"/>
    <n v="2"/>
    <s v="Feb"/>
    <x v="0"/>
  </r>
  <r>
    <x v="0"/>
    <x v="1"/>
    <x v="1"/>
    <s v="Medium"/>
    <n v="128.20000000000002"/>
    <n v="8999.4"/>
    <n v="14999"/>
    <n v="1922871.8000000003"/>
    <n v="192287.18000000005"/>
    <n v="1730584.62"/>
    <n v="1349856.0036000002"/>
    <n v="380728.61639999994"/>
    <d v="2021-06-01T00:00:00"/>
    <n v="6"/>
    <s v="Jun"/>
    <x v="0"/>
  </r>
  <r>
    <x v="0"/>
    <x v="12"/>
    <x v="2"/>
    <s v="Medium"/>
    <n v="25.700000000000003"/>
    <n v="11999.4"/>
    <n v="19999"/>
    <n v="513974.30000000005"/>
    <n v="51397.430000000008"/>
    <n v="462576.87000000005"/>
    <n v="360809.95860000007"/>
    <n v="101766.91139999998"/>
    <d v="2021-05-01T00:00:00"/>
    <n v="5"/>
    <s v="May"/>
    <x v="0"/>
  </r>
  <r>
    <x v="0"/>
    <x v="0"/>
    <x v="5"/>
    <s v="Medium"/>
    <n v="128.20000000000002"/>
    <n v="11999.4"/>
    <n v="19999"/>
    <n v="2563871.8000000003"/>
    <n v="256387.18000000005"/>
    <n v="2307484.62"/>
    <n v="1799838.0036000002"/>
    <n v="507646.61639999994"/>
    <d v="2021-06-01T00:00:00"/>
    <n v="6"/>
    <s v="Jun"/>
    <x v="0"/>
  </r>
  <r>
    <x v="3"/>
    <x v="1"/>
    <x v="0"/>
    <s v="Medium"/>
    <n v="154"/>
    <n v="5579.4"/>
    <n v="9299"/>
    <n v="1432046"/>
    <n v="143204.6"/>
    <n v="1288841.3999999999"/>
    <n v="1005296.292"/>
    <n v="283545.10799999989"/>
    <d v="2021-08-01T00:00:00"/>
    <n v="8"/>
    <s v="Aug"/>
    <x v="0"/>
  </r>
  <r>
    <x v="1"/>
    <x v="2"/>
    <x v="0"/>
    <s v="Medium"/>
    <n v="49"/>
    <n v="5579.4"/>
    <n v="9299"/>
    <n v="455651"/>
    <n v="45565.100000000006"/>
    <n v="410085.9"/>
    <n v="266555.83500000002"/>
    <n v="143530.065"/>
    <d v="2021-11-01T00:00:00"/>
    <n v="11"/>
    <s v="Nov"/>
    <x v="0"/>
  </r>
  <r>
    <x v="0"/>
    <x v="3"/>
    <x v="0"/>
    <s v="Medium"/>
    <n v="136.20000000000002"/>
    <n v="5579.4"/>
    <n v="9299"/>
    <n v="1266523.8"/>
    <n v="126652.38"/>
    <n v="1139871.42"/>
    <n v="889099.70759999997"/>
    <n v="250771.71239999996"/>
    <d v="2021-12-01T00:00:00"/>
    <n v="12"/>
    <s v="Dec"/>
    <x v="0"/>
  </r>
  <r>
    <x v="1"/>
    <x v="11"/>
    <x v="1"/>
    <s v="Medium"/>
    <n v="250.10000000000002"/>
    <n v="8999.4"/>
    <n v="14999"/>
    <n v="3751249.9000000004"/>
    <n v="375124.99000000005"/>
    <n v="3376124.91"/>
    <n v="2194481.1915000002"/>
    <n v="1181643.7185"/>
    <d v="2021-03-01T00:00:00"/>
    <n v="3"/>
    <s v="Mar"/>
    <x v="0"/>
  </r>
  <r>
    <x v="0"/>
    <x v="5"/>
    <x v="1"/>
    <s v="Medium"/>
    <n v="70.8"/>
    <n v="8999.4"/>
    <n v="14999"/>
    <n v="1061929.2"/>
    <n v="106192.92"/>
    <n v="955736.27999999991"/>
    <n v="745474.29839999997"/>
    <n v="210261.98159999994"/>
    <d v="2021-06-01T00:00:00"/>
    <n v="6"/>
    <s v="Jun"/>
    <x v="0"/>
  </r>
  <r>
    <x v="0"/>
    <x v="6"/>
    <x v="1"/>
    <s v="Medium"/>
    <n v="64.5"/>
    <n v="8999.4"/>
    <n v="14999"/>
    <n v="967435.5"/>
    <n v="96743.55"/>
    <n v="870691.95"/>
    <n v="679139.72100000002"/>
    <n v="191552.22899999993"/>
    <d v="2021-07-01T00:00:00"/>
    <n v="7"/>
    <s v="Jul"/>
    <x v="0"/>
  </r>
  <r>
    <x v="4"/>
    <x v="13"/>
    <x v="1"/>
    <s v="Medium"/>
    <n v="156.20000000000002"/>
    <n v="8999.4"/>
    <n v="14999"/>
    <n v="2342843.8000000003"/>
    <n v="234284.38000000003"/>
    <n v="2108559.4200000004"/>
    <n v="1518162.7824000001"/>
    <n v="590396.63760000025"/>
    <d v="2021-08-01T00:00:00"/>
    <n v="8"/>
    <s v="Aug"/>
    <x v="0"/>
  </r>
  <r>
    <x v="4"/>
    <x v="7"/>
    <x v="1"/>
    <s v="Medium"/>
    <n v="128.30000000000001"/>
    <n v="8999.4"/>
    <n v="14999"/>
    <n v="1924371.7000000002"/>
    <n v="192437.17000000004"/>
    <n v="1731934.5300000003"/>
    <n v="1246992.8616000002"/>
    <n v="484941.66840000008"/>
    <d v="2020-09-01T00:00:00"/>
    <n v="9"/>
    <s v="Sep"/>
    <x v="1"/>
  </r>
  <r>
    <x v="1"/>
    <x v="4"/>
    <x v="1"/>
    <s v="Medium"/>
    <n v="71.100000000000009"/>
    <n v="8999.4"/>
    <n v="14999"/>
    <n v="1066428.9000000001"/>
    <n v="106642.89000000001"/>
    <n v="959786.01000000013"/>
    <n v="623860.90650000016"/>
    <n v="335925.10349999997"/>
    <d v="2021-12-01T00:00:00"/>
    <n v="12"/>
    <s v="Dec"/>
    <x v="0"/>
  </r>
  <r>
    <x v="3"/>
    <x v="8"/>
    <x v="2"/>
    <s v="Medium"/>
    <n v="111.4"/>
    <n v="11999.4"/>
    <n v="19999"/>
    <n v="2227888.6"/>
    <n v="222788.86000000002"/>
    <n v="2005099.74"/>
    <n v="1563977.7972000001"/>
    <n v="441121.94279999984"/>
    <d v="2021-03-01T00:00:00"/>
    <n v="3"/>
    <s v="Mar"/>
    <x v="0"/>
  </r>
  <r>
    <x v="0"/>
    <x v="9"/>
    <x v="2"/>
    <s v="Medium"/>
    <n v="125.9"/>
    <n v="11999.4"/>
    <n v="19999"/>
    <n v="2517874.1"/>
    <n v="251787.41000000003"/>
    <n v="2266086.69"/>
    <n v="1767547.6181999999"/>
    <n v="498539.07180000003"/>
    <d v="2021-04-01T00:00:00"/>
    <n v="4"/>
    <s v="Apr"/>
    <x v="0"/>
  </r>
  <r>
    <x v="0"/>
    <x v="10"/>
    <x v="2"/>
    <s v="Medium"/>
    <n v="109.5"/>
    <n v="11999.4"/>
    <n v="19999"/>
    <n v="2189890.5"/>
    <n v="218989.05000000002"/>
    <n v="1970901.45"/>
    <n v="1537303.1310000001"/>
    <n v="433598.3189999999"/>
    <d v="2021-05-01T00:00:00"/>
    <n v="5"/>
    <s v="May"/>
    <x v="0"/>
  </r>
  <r>
    <x v="0"/>
    <x v="2"/>
    <x v="2"/>
    <s v="Medium"/>
    <n v="136.6"/>
    <n v="11999.4"/>
    <n v="19999"/>
    <n v="2731863.4"/>
    <n v="273186.34000000003"/>
    <n v="2458677.06"/>
    <n v="1917768.1068000002"/>
    <n v="540908.95319999987"/>
    <d v="2021-06-01T00:00:00"/>
    <n v="6"/>
    <s v="Jun"/>
    <x v="0"/>
  </r>
  <r>
    <x v="4"/>
    <x v="11"/>
    <x v="2"/>
    <s v="Medium"/>
    <n v="246"/>
    <n v="11999.4"/>
    <n v="19999"/>
    <n v="4919754"/>
    <n v="491975.4"/>
    <n v="4427778.5999999996"/>
    <n v="3188000.5919999997"/>
    <n v="1239778.0079999999"/>
    <d v="2021-06-01T00:00:00"/>
    <n v="6"/>
    <s v="Jun"/>
    <x v="0"/>
  </r>
  <r>
    <x v="0"/>
    <x v="9"/>
    <x v="2"/>
    <s v="Medium"/>
    <n v="67.8"/>
    <n v="11999.4"/>
    <n v="19999"/>
    <n v="1355932.2"/>
    <n v="135593.22"/>
    <n v="1220338.98"/>
    <n v="951864.4044"/>
    <n v="268474.57559999998"/>
    <d v="2021-08-01T00:00:00"/>
    <n v="8"/>
    <s v="Aug"/>
    <x v="0"/>
  </r>
  <r>
    <x v="0"/>
    <x v="1"/>
    <x v="2"/>
    <s v="Medium"/>
    <n v="159.80000000000001"/>
    <n v="11999.4"/>
    <n v="19999"/>
    <n v="3195840.2"/>
    <n v="319584.02"/>
    <n v="2876256.18"/>
    <n v="2243479.8204000001"/>
    <n v="632776.35960000008"/>
    <d v="2021-08-01T00:00:00"/>
    <n v="8"/>
    <s v="Aug"/>
    <x v="0"/>
  </r>
  <r>
    <x v="0"/>
    <x v="12"/>
    <x v="2"/>
    <s v="Medium"/>
    <n v="240.9"/>
    <n v="11999.4"/>
    <n v="19999"/>
    <n v="4817759.1000000006"/>
    <n v="481775.91000000009"/>
    <n v="4335983.1900000004"/>
    <n v="3382066.8882000004"/>
    <n v="953916.30180000002"/>
    <d v="2020-09-01T00:00:00"/>
    <n v="9"/>
    <s v="Sep"/>
    <x v="1"/>
  </r>
  <r>
    <x v="0"/>
    <x v="0"/>
    <x v="2"/>
    <s v="Medium"/>
    <n v="193.4"/>
    <n v="11999.4"/>
    <n v="19999"/>
    <n v="3867806.6"/>
    <n v="386780.66000000003"/>
    <n v="3481025.94"/>
    <n v="2715200.2332000001"/>
    <n v="765825.70679999981"/>
    <d v="2021-09-01T00:00:00"/>
    <n v="9"/>
    <s v="Sep"/>
    <x v="0"/>
  </r>
  <r>
    <x v="0"/>
    <x v="1"/>
    <x v="2"/>
    <s v="Medium"/>
    <n v="299.3"/>
    <n v="11999.4"/>
    <n v="19999"/>
    <n v="5985700.7000000002"/>
    <n v="598570.07000000007"/>
    <n v="5387130.6299999999"/>
    <n v="4201961.8914000001"/>
    <n v="1185168.7385999998"/>
    <d v="2021-09-01T00:00:00"/>
    <n v="9"/>
    <s v="Sep"/>
    <x v="0"/>
  </r>
  <r>
    <x v="0"/>
    <x v="2"/>
    <x v="2"/>
    <s v="Medium"/>
    <n v="214.60000000000002"/>
    <n v="11999.4"/>
    <n v="19999"/>
    <n v="4291785.4000000004"/>
    <n v="429178.54000000004"/>
    <n v="3862606.8600000003"/>
    <n v="3012833.3508000006"/>
    <n v="849773.50919999974"/>
    <d v="2020-11-01T00:00:00"/>
    <n v="11"/>
    <s v="Nov"/>
    <x v="1"/>
  </r>
  <r>
    <x v="0"/>
    <x v="3"/>
    <x v="2"/>
    <s v="Medium"/>
    <n v="194.60000000000002"/>
    <n v="11999.4"/>
    <n v="19999"/>
    <n v="3891805.4000000004"/>
    <n v="389180.54000000004"/>
    <n v="3502624.8600000003"/>
    <n v="2732047.3908000002"/>
    <n v="770577.46920000017"/>
    <d v="2020-12-01T00:00:00"/>
    <n v="12"/>
    <s v="Dec"/>
    <x v="1"/>
  </r>
  <r>
    <x v="0"/>
    <x v="11"/>
    <x v="2"/>
    <s v="Medium"/>
    <n v="136.20000000000002"/>
    <n v="11999.4"/>
    <n v="19999"/>
    <n v="2723863.8000000003"/>
    <n v="272386.38000000006"/>
    <n v="2451477.4200000004"/>
    <n v="1912152.3876000005"/>
    <n v="539325.03239999991"/>
    <d v="2021-12-01T00:00:00"/>
    <n v="12"/>
    <s v="Dec"/>
    <x v="0"/>
  </r>
  <r>
    <x v="2"/>
    <x v="5"/>
    <x v="3"/>
    <s v="Medium"/>
    <n v="59.800000000000004"/>
    <n v="19794"/>
    <n v="32990"/>
    <n v="1972802.0000000002"/>
    <n v="197280.20000000004"/>
    <n v="1775521.8000000003"/>
    <n v="1065313.08"/>
    <n v="710208.7200000002"/>
    <d v="2021-03-01T00:00:00"/>
    <n v="3"/>
    <s v="Mar"/>
    <x v="0"/>
  </r>
  <r>
    <x v="0"/>
    <x v="6"/>
    <x v="3"/>
    <s v="Medium"/>
    <n v="290.7"/>
    <n v="19794"/>
    <n v="32990"/>
    <n v="9590193"/>
    <n v="959019.3"/>
    <n v="8631173.6999999993"/>
    <n v="6732315.4859999996"/>
    <n v="1898858.2139999997"/>
    <d v="2021-06-01T00:00:00"/>
    <n v="6"/>
    <s v="Jun"/>
    <x v="0"/>
  </r>
  <r>
    <x v="0"/>
    <x v="13"/>
    <x v="3"/>
    <s v="Medium"/>
    <n v="233.8"/>
    <n v="19794"/>
    <n v="32990"/>
    <n v="7713062"/>
    <n v="771306.20000000007"/>
    <n v="6941755.7999999998"/>
    <n v="5414569.5240000002"/>
    <n v="1527186.2759999996"/>
    <d v="2021-06-01T00:00:00"/>
    <n v="6"/>
    <s v="Jun"/>
    <x v="0"/>
  </r>
  <r>
    <x v="4"/>
    <x v="7"/>
    <x v="3"/>
    <s v="Medium"/>
    <n v="38.6"/>
    <n v="19794"/>
    <n v="32990"/>
    <n v="1273414"/>
    <n v="127341.40000000001"/>
    <n v="1146072.6000000001"/>
    <n v="825172.272"/>
    <n v="320900.3280000001"/>
    <d v="2020-11-01T00:00:00"/>
    <n v="11"/>
    <s v="Nov"/>
    <x v="1"/>
  </r>
  <r>
    <x v="4"/>
    <x v="4"/>
    <x v="3"/>
    <s v="Medium"/>
    <n v="63.5"/>
    <n v="19794"/>
    <n v="32990"/>
    <n v="2094865"/>
    <n v="209486.5"/>
    <n v="1885378.5"/>
    <n v="1357472.52"/>
    <n v="527905.98"/>
    <d v="2021-12-01T00:00:00"/>
    <n v="12"/>
    <s v="Dec"/>
    <x v="0"/>
  </r>
  <r>
    <x v="0"/>
    <x v="8"/>
    <x v="4"/>
    <s v="Medium"/>
    <n v="57.45"/>
    <n v="13938"/>
    <n v="23230"/>
    <n v="1334563.5"/>
    <n v="133456.35"/>
    <n v="1201107.1499999999"/>
    <n v="936863.57699999993"/>
    <n v="264243.57299999997"/>
    <d v="2021-04-01T00:00:00"/>
    <n v="4"/>
    <s v="Apr"/>
    <x v="0"/>
  </r>
  <r>
    <x v="0"/>
    <x v="9"/>
    <x v="4"/>
    <s v="Medium"/>
    <n v="233.8"/>
    <n v="13938"/>
    <n v="23230"/>
    <n v="5431174"/>
    <n v="543117.4"/>
    <n v="4888056.5999999996"/>
    <n v="3812684.148"/>
    <n v="1075372.4519999996"/>
    <d v="2021-06-01T00:00:00"/>
    <n v="6"/>
    <s v="Jun"/>
    <x v="0"/>
  </r>
  <r>
    <x v="0"/>
    <x v="10"/>
    <x v="4"/>
    <s v="Medium"/>
    <n v="38.1"/>
    <n v="13938"/>
    <n v="23230"/>
    <n v="885063"/>
    <n v="88506.3"/>
    <n v="796556.7"/>
    <n v="621314.22600000002"/>
    <n v="175242.47399999993"/>
    <d v="2021-08-01T00:00:00"/>
    <n v="8"/>
    <s v="Aug"/>
    <x v="0"/>
  </r>
  <r>
    <x v="0"/>
    <x v="2"/>
    <x v="4"/>
    <s v="Medium"/>
    <n v="42.2"/>
    <n v="13938"/>
    <n v="23230"/>
    <n v="980306.00000000012"/>
    <n v="98030.60000000002"/>
    <n v="882275.40000000014"/>
    <n v="688174.81200000015"/>
    <n v="194100.58799999999"/>
    <d v="2021-08-01T00:00:00"/>
    <n v="8"/>
    <s v="Aug"/>
    <x v="0"/>
  </r>
  <r>
    <x v="4"/>
    <x v="11"/>
    <x v="4"/>
    <s v="Medium"/>
    <n v="213.4"/>
    <n v="13938"/>
    <n v="23230"/>
    <n v="4957282"/>
    <n v="495728.2"/>
    <n v="4461553.8"/>
    <n v="3212318.7359999996"/>
    <n v="1249235.0640000002"/>
    <d v="2021-09-01T00:00:00"/>
    <n v="9"/>
    <s v="Sep"/>
    <x v="0"/>
  </r>
  <r>
    <x v="4"/>
    <x v="9"/>
    <x v="4"/>
    <s v="Medium"/>
    <n v="80.800000000000011"/>
    <n v="13938"/>
    <n v="23230"/>
    <n v="1876984.0000000002"/>
    <n v="187698.40000000002"/>
    <n v="1689285.6"/>
    <n v="1216285.632"/>
    <n v="472999.96800000011"/>
    <d v="2020-12-01T00:00:00"/>
    <n v="12"/>
    <s v="Dec"/>
    <x v="1"/>
  </r>
  <r>
    <x v="0"/>
    <x v="1"/>
    <x v="5"/>
    <s v="Medium"/>
    <n v="70.8"/>
    <n v="11999.4"/>
    <n v="19999"/>
    <n v="1415929.2"/>
    <n v="141592.92000000001"/>
    <n v="1274336.28"/>
    <n v="993982.29840000009"/>
    <n v="280353.98159999994"/>
    <d v="2021-06-01T00:00:00"/>
    <n v="6"/>
    <s v="Jun"/>
    <x v="0"/>
  </r>
  <r>
    <x v="0"/>
    <x v="12"/>
    <x v="5"/>
    <s v="Medium"/>
    <n v="290.7"/>
    <n v="11999.4"/>
    <n v="19999"/>
    <n v="5813709.2999999998"/>
    <n v="581370.93000000005"/>
    <n v="5232338.37"/>
    <n v="4081223.9286000002"/>
    <n v="1151114.4413999999"/>
    <d v="2021-06-01T00:00:00"/>
    <n v="6"/>
    <s v="Jun"/>
    <x v="0"/>
  </r>
  <r>
    <x v="0"/>
    <x v="0"/>
    <x v="5"/>
    <s v="Medium"/>
    <n v="136.6"/>
    <n v="11999.4"/>
    <n v="19999"/>
    <n v="2731863.4"/>
    <n v="273186.34000000003"/>
    <n v="2458677.06"/>
    <n v="1917768.1068000002"/>
    <n v="540908.95319999987"/>
    <d v="2021-06-01T00:00:00"/>
    <n v="6"/>
    <s v="Jun"/>
    <x v="0"/>
  </r>
  <r>
    <x v="4"/>
    <x v="1"/>
    <x v="5"/>
    <s v="Medium"/>
    <n v="246"/>
    <n v="11999.4"/>
    <n v="19999"/>
    <n v="4919754"/>
    <n v="491975.4"/>
    <n v="4427778.5999999996"/>
    <n v="3188000.5919999997"/>
    <n v="1239778.0079999999"/>
    <d v="2021-06-01T00:00:00"/>
    <n v="6"/>
    <s v="Jun"/>
    <x v="0"/>
  </r>
  <r>
    <x v="0"/>
    <x v="2"/>
    <x v="5"/>
    <s v="Medium"/>
    <n v="152"/>
    <n v="11999.4"/>
    <n v="19999"/>
    <n v="3039848"/>
    <n v="303984.8"/>
    <n v="2735863.2"/>
    <n v="2133973.2960000001"/>
    <n v="601889.9040000001"/>
    <d v="2021-11-01T00:00:00"/>
    <n v="11"/>
    <s v="Nov"/>
    <x v="0"/>
  </r>
  <r>
    <x v="1"/>
    <x v="3"/>
    <x v="5"/>
    <s v="Medium"/>
    <n v="71.100000000000009"/>
    <n v="11999.4"/>
    <n v="19999"/>
    <n v="1421928.9000000001"/>
    <n v="142192.89000000001"/>
    <n v="1279736.0100000002"/>
    <n v="831828.40650000016"/>
    <n v="447907.60350000008"/>
    <d v="2021-12-01T00:00:00"/>
    <n v="12"/>
    <s v="Dec"/>
    <x v="0"/>
  </r>
  <r>
    <x v="2"/>
    <x v="11"/>
    <x v="5"/>
    <s v="Medium"/>
    <n v="137.5"/>
    <n v="11999.4"/>
    <n v="19999"/>
    <n v="2749862.5"/>
    <n v="274986.25"/>
    <n v="2474876.25"/>
    <n v="1484925.75"/>
    <n v="989950.5"/>
    <d v="2020-12-01T00:00:00"/>
    <n v="12"/>
    <s v="Dec"/>
    <x v="1"/>
  </r>
  <r>
    <x v="4"/>
    <x v="5"/>
    <x v="5"/>
    <s v="Medium"/>
    <n v="63.5"/>
    <n v="11999.4"/>
    <n v="19999"/>
    <n v="1269936.5"/>
    <n v="126993.65000000001"/>
    <n v="1142942.8500000001"/>
    <n v="822918.85200000007"/>
    <n v="320023.99800000002"/>
    <d v="2021-12-01T00:00:00"/>
    <n v="12"/>
    <s v="Dec"/>
    <x v="0"/>
  </r>
  <r>
    <x v="0"/>
    <x v="6"/>
    <x v="4"/>
    <s v="Medium"/>
    <n v="43.650000000000006"/>
    <n v="13938"/>
    <n v="23230"/>
    <n v="1013989.5000000001"/>
    <n v="101398.95000000001"/>
    <n v="912590.55"/>
    <n v="711820.62900000007"/>
    <n v="200769.92099999997"/>
    <d v="2021-07-01T00:00:00"/>
    <n v="7"/>
    <s v="Jul"/>
    <x v="0"/>
  </r>
  <r>
    <x v="4"/>
    <x v="13"/>
    <x v="0"/>
    <s v="Medium"/>
    <n v="109.4"/>
    <n v="5579.4"/>
    <n v="9299"/>
    <n v="1017310.6000000001"/>
    <n v="101731.06000000001"/>
    <n v="915579.54"/>
    <n v="659217.26879999996"/>
    <n v="256362.27120000008"/>
    <d v="2021-06-01T00:00:00"/>
    <n v="6"/>
    <s v="Jun"/>
    <x v="0"/>
  </r>
  <r>
    <x v="2"/>
    <x v="7"/>
    <x v="0"/>
    <s v="Medium"/>
    <n v="36.700000000000003"/>
    <n v="5579.4"/>
    <n v="9299"/>
    <n v="341273.30000000005"/>
    <n v="34127.330000000009"/>
    <n v="307145.97000000003"/>
    <n v="184287.58200000002"/>
    <n v="122858.38800000001"/>
    <d v="2020-10-01T00:00:00"/>
    <n v="10"/>
    <s v="Oct"/>
    <x v="1"/>
  </r>
  <r>
    <x v="4"/>
    <x v="4"/>
    <x v="1"/>
    <s v="Medium"/>
    <n v="380.25"/>
    <n v="8999.4"/>
    <n v="14999"/>
    <n v="5703369.75"/>
    <n v="570336.97499999998"/>
    <n v="5133032.7750000004"/>
    <n v="3695783.5980000002"/>
    <n v="1437249.1770000001"/>
    <d v="2021-04-01T00:00:00"/>
    <n v="4"/>
    <s v="Apr"/>
    <x v="0"/>
  </r>
  <r>
    <x v="0"/>
    <x v="8"/>
    <x v="1"/>
    <s v="Medium"/>
    <n v="166.60000000000002"/>
    <n v="8999.4"/>
    <n v="14999"/>
    <n v="2498833.4000000004"/>
    <n v="249883.34000000005"/>
    <n v="2248950.0600000005"/>
    <n v="1754181.0468000004"/>
    <n v="494769.01320000016"/>
    <d v="2021-05-01T00:00:00"/>
    <n v="5"/>
    <s v="May"/>
    <x v="0"/>
  </r>
  <r>
    <x v="4"/>
    <x v="9"/>
    <x v="1"/>
    <s v="Medium"/>
    <n v="32.200000000000003"/>
    <n v="8999.4"/>
    <n v="14999"/>
    <n v="482967.80000000005"/>
    <n v="48296.780000000006"/>
    <n v="434671.02"/>
    <n v="312963.13439999998"/>
    <n v="121707.88560000004"/>
    <d v="2020-09-01T00:00:00"/>
    <n v="9"/>
    <s v="Sep"/>
    <x v="1"/>
  </r>
  <r>
    <x v="2"/>
    <x v="10"/>
    <x v="1"/>
    <s v="Medium"/>
    <n v="232.10000000000002"/>
    <n v="8999.4"/>
    <n v="14999"/>
    <n v="3481267.9000000004"/>
    <n v="348126.79000000004"/>
    <n v="3133141.1100000003"/>
    <n v="1879884.6660000002"/>
    <n v="1253256.4440000001"/>
    <d v="2021-11-01T00:00:00"/>
    <n v="11"/>
    <s v="Nov"/>
    <x v="0"/>
  </r>
  <r>
    <x v="3"/>
    <x v="2"/>
    <x v="1"/>
    <s v="Medium"/>
    <n v="185.70000000000002"/>
    <n v="8999.4"/>
    <n v="14999"/>
    <n v="2785314.3000000003"/>
    <n v="278531.43000000005"/>
    <n v="2506782.87"/>
    <n v="1955290.6386000002"/>
    <n v="551492.23139999993"/>
    <d v="2020-11-01T00:00:00"/>
    <n v="11"/>
    <s v="Nov"/>
    <x v="1"/>
  </r>
  <r>
    <x v="0"/>
    <x v="11"/>
    <x v="1"/>
    <s v="Medium"/>
    <n v="161.10000000000002"/>
    <n v="8999.4"/>
    <n v="14999"/>
    <n v="2416338.9000000004"/>
    <n v="241633.89000000004"/>
    <n v="2174705.0100000002"/>
    <n v="1696269.9078000002"/>
    <n v="478435.10220000008"/>
    <d v="2020-12-01T00:00:00"/>
    <n v="12"/>
    <s v="Dec"/>
    <x v="1"/>
  </r>
  <r>
    <x v="3"/>
    <x v="9"/>
    <x v="1"/>
    <s v="Medium"/>
    <n v="279.7"/>
    <n v="8999.4"/>
    <n v="14999"/>
    <n v="4195220.3"/>
    <n v="419522.03"/>
    <n v="3775698.2699999996"/>
    <n v="2945044.6505999998"/>
    <n v="830653.61939999973"/>
    <d v="2021-12-01T00:00:00"/>
    <n v="12"/>
    <s v="Dec"/>
    <x v="0"/>
  </r>
  <r>
    <x v="4"/>
    <x v="1"/>
    <x v="1"/>
    <s v="Medium"/>
    <n v="33.4"/>
    <n v="8999.4"/>
    <n v="14999"/>
    <n v="500966.6"/>
    <n v="50096.66"/>
    <n v="450869.93999999994"/>
    <n v="324626.35679999995"/>
    <n v="126243.58319999999"/>
    <d v="2020-12-01T00:00:00"/>
    <n v="12"/>
    <s v="Dec"/>
    <x v="1"/>
  </r>
  <r>
    <x v="4"/>
    <x v="12"/>
    <x v="2"/>
    <s v="Medium"/>
    <n v="256.5"/>
    <n v="11999.4"/>
    <n v="19999"/>
    <n v="5129743.5"/>
    <n v="512974.35000000003"/>
    <n v="4616769.1500000004"/>
    <n v="3324073.7880000002"/>
    <n v="1292695.3620000002"/>
    <d v="2021-01-01T00:00:00"/>
    <n v="1"/>
    <s v="Jan"/>
    <x v="0"/>
  </r>
  <r>
    <x v="0"/>
    <x v="0"/>
    <x v="2"/>
    <s v="Medium"/>
    <n v="241.70000000000002"/>
    <n v="11999.4"/>
    <n v="19999"/>
    <n v="4833758.3000000007"/>
    <n v="483375.83000000007"/>
    <n v="4350382.4700000007"/>
    <n v="3393298.3266000007"/>
    <n v="957084.14339999994"/>
    <d v="2021-01-01T00:00:00"/>
    <n v="1"/>
    <s v="Jan"/>
    <x v="0"/>
  </r>
  <r>
    <x v="1"/>
    <x v="1"/>
    <x v="2"/>
    <s v="Medium"/>
    <n v="367.5"/>
    <n v="11999.4"/>
    <n v="19999"/>
    <n v="7349632.5"/>
    <n v="734963.25"/>
    <n v="6614669.25"/>
    <n v="4299535.0125000002"/>
    <n v="2315134.2374999998"/>
    <d v="2021-04-01T00:00:00"/>
    <n v="4"/>
    <s v="Apr"/>
    <x v="0"/>
  </r>
  <r>
    <x v="4"/>
    <x v="2"/>
    <x v="2"/>
    <s v="Medium"/>
    <n v="109.4"/>
    <n v="11999.4"/>
    <n v="19999"/>
    <n v="2187890.6"/>
    <n v="218789.06000000003"/>
    <n v="1969101.54"/>
    <n v="1417753.1088"/>
    <n v="551348.43119999999"/>
    <d v="2021-06-01T00:00:00"/>
    <n v="6"/>
    <s v="Jun"/>
    <x v="0"/>
  </r>
  <r>
    <x v="1"/>
    <x v="3"/>
    <x v="2"/>
    <s v="Medium"/>
    <n v="122.7"/>
    <n v="11999.4"/>
    <n v="19999"/>
    <n v="2453877.3000000003"/>
    <n v="245387.73000000004"/>
    <n v="2208489.5700000003"/>
    <n v="1435518.2205000003"/>
    <n v="772971.34950000001"/>
    <d v="2021-10-01T00:00:00"/>
    <n v="10"/>
    <s v="Oct"/>
    <x v="0"/>
  </r>
  <r>
    <x v="2"/>
    <x v="11"/>
    <x v="2"/>
    <s v="Medium"/>
    <n v="36.700000000000003"/>
    <n v="11999.4"/>
    <n v="19999"/>
    <n v="733963.3"/>
    <n v="73396.33"/>
    <n v="660566.97000000009"/>
    <n v="396340.18200000003"/>
    <n v="264226.78800000006"/>
    <d v="2020-10-01T00:00:00"/>
    <n v="10"/>
    <s v="Oct"/>
    <x v="1"/>
  </r>
  <r>
    <x v="4"/>
    <x v="5"/>
    <x v="2"/>
    <s v="Medium"/>
    <n v="132.4"/>
    <n v="11999.4"/>
    <n v="19999"/>
    <n v="2647867.6"/>
    <n v="264786.76"/>
    <n v="2383080.84"/>
    <n v="1715818.2047999997"/>
    <n v="667262.63520000014"/>
    <d v="2021-11-01T00:00:00"/>
    <n v="11"/>
    <s v="Nov"/>
    <x v="0"/>
  </r>
  <r>
    <x v="2"/>
    <x v="6"/>
    <x v="2"/>
    <s v="Medium"/>
    <n v="177.5"/>
    <n v="11999.4"/>
    <n v="19999"/>
    <n v="3549822.5"/>
    <n v="354982.25"/>
    <n v="3194840.25"/>
    <n v="1916904.15"/>
    <n v="1277936.1000000001"/>
    <d v="2020-11-01T00:00:00"/>
    <n v="11"/>
    <s v="Nov"/>
    <x v="1"/>
  </r>
  <r>
    <x v="3"/>
    <x v="13"/>
    <x v="2"/>
    <s v="Medium"/>
    <n v="279.7"/>
    <n v="11999.4"/>
    <n v="19999"/>
    <n v="5593720.2999999998"/>
    <n v="559372.03"/>
    <n v="5034348.2699999996"/>
    <n v="3926791.6505999998"/>
    <n v="1107556.6193999997"/>
    <d v="2021-12-01T00:00:00"/>
    <n v="12"/>
    <s v="Dec"/>
    <x v="0"/>
  </r>
  <r>
    <x v="1"/>
    <x v="7"/>
    <x v="3"/>
    <s v="Medium"/>
    <n v="24.5"/>
    <n v="19794"/>
    <n v="32990"/>
    <n v="808255"/>
    <n v="80825.5"/>
    <n v="727429.5"/>
    <n v="472829.17499999999"/>
    <n v="254600.32500000001"/>
    <d v="2021-05-01T00:00:00"/>
    <n v="5"/>
    <s v="May"/>
    <x v="0"/>
  </r>
  <r>
    <x v="4"/>
    <x v="4"/>
    <x v="3"/>
    <s v="Medium"/>
    <n v="379.35"/>
    <n v="19794"/>
    <n v="32990"/>
    <n v="12514756.5"/>
    <n v="1251475.6500000001"/>
    <n v="11263280.85"/>
    <n v="8109562.2119999994"/>
    <n v="3153718.6380000003"/>
    <d v="2021-07-01T00:00:00"/>
    <n v="7"/>
    <s v="Jul"/>
    <x v="0"/>
  </r>
  <r>
    <x v="0"/>
    <x v="8"/>
    <x v="3"/>
    <s v="Medium"/>
    <n v="130.70000000000002"/>
    <n v="19794"/>
    <n v="32990"/>
    <n v="4311793.0000000009"/>
    <n v="431179.3000000001"/>
    <n v="3880613.7000000007"/>
    <n v="3026878.6860000007"/>
    <n v="853735.01399999997"/>
    <d v="2021-07-01T00:00:00"/>
    <n v="7"/>
    <s v="Jul"/>
    <x v="0"/>
  </r>
  <r>
    <x v="3"/>
    <x v="9"/>
    <x v="3"/>
    <s v="Medium"/>
    <n v="56.7"/>
    <n v="19794"/>
    <n v="32990"/>
    <n v="1870533"/>
    <n v="187053.30000000002"/>
    <n v="1683479.7"/>
    <n v="1313114.166"/>
    <n v="370365.53399999999"/>
    <d v="2021-09-01T00:00:00"/>
    <n v="9"/>
    <s v="Sep"/>
    <x v="0"/>
  </r>
  <r>
    <x v="3"/>
    <x v="10"/>
    <x v="3"/>
    <s v="Medium"/>
    <n v="211"/>
    <n v="19794"/>
    <n v="32990"/>
    <n v="6960890"/>
    <n v="696089"/>
    <n v="6264801"/>
    <n v="4886544.78"/>
    <n v="1378256.2199999997"/>
    <d v="2021-09-01T00:00:00"/>
    <n v="9"/>
    <s v="Sep"/>
    <x v="0"/>
  </r>
  <r>
    <x v="0"/>
    <x v="2"/>
    <x v="3"/>
    <s v="Medium"/>
    <n v="126.9"/>
    <n v="19794"/>
    <n v="32990"/>
    <n v="4186431"/>
    <n v="418643.10000000003"/>
    <n v="3767787.9"/>
    <n v="2938874.5619999999"/>
    <n v="828913.33799999999"/>
    <d v="2021-10-01T00:00:00"/>
    <n v="10"/>
    <s v="Oct"/>
    <x v="0"/>
  </r>
  <r>
    <x v="2"/>
    <x v="11"/>
    <x v="4"/>
    <s v="Medium"/>
    <n v="195.60000000000002"/>
    <n v="13938"/>
    <n v="23230"/>
    <n v="4543788.0000000009"/>
    <n v="454378.8000000001"/>
    <n v="4089409.2000000007"/>
    <n v="2453645.5200000005"/>
    <n v="1635763.6800000002"/>
    <d v="2021-01-01T00:00:00"/>
    <n v="1"/>
    <s v="Jan"/>
    <x v="0"/>
  </r>
  <r>
    <x v="4"/>
    <x v="9"/>
    <x v="4"/>
    <s v="Medium"/>
    <n v="265.90000000000003"/>
    <n v="13938"/>
    <n v="23230"/>
    <n v="6176857.0000000009"/>
    <n v="617685.70000000007"/>
    <n v="5559171.3000000007"/>
    <n v="4002603.3360000006"/>
    <n v="1556567.9640000002"/>
    <d v="2021-02-01T00:00:00"/>
    <n v="2"/>
    <s v="Feb"/>
    <x v="0"/>
  </r>
  <r>
    <x v="0"/>
    <x v="1"/>
    <x v="4"/>
    <s v="Medium"/>
    <n v="135.15"/>
    <n v="13938"/>
    <n v="23230"/>
    <n v="3139534.5"/>
    <n v="313953.45"/>
    <n v="2825581.05"/>
    <n v="2203953.219"/>
    <n v="621627.83099999977"/>
    <d v="2021-04-01T00:00:00"/>
    <n v="4"/>
    <s v="Apr"/>
    <x v="0"/>
  </r>
  <r>
    <x v="2"/>
    <x v="12"/>
    <x v="4"/>
    <s v="Medium"/>
    <n v="88"/>
    <n v="13938"/>
    <n v="23230"/>
    <n v="2044240"/>
    <n v="204424"/>
    <n v="1839816"/>
    <n v="1103889.5999999999"/>
    <n v="735926.40000000014"/>
    <d v="2021-05-01T00:00:00"/>
    <n v="5"/>
    <s v="May"/>
    <x v="0"/>
  </r>
  <r>
    <x v="4"/>
    <x v="0"/>
    <x v="4"/>
    <s v="Medium"/>
    <n v="186.70000000000002"/>
    <n v="13938"/>
    <n v="23230"/>
    <n v="4337041"/>
    <n v="433704.10000000003"/>
    <n v="3903336.9"/>
    <n v="2810402.568"/>
    <n v="1092934.3319999999"/>
    <d v="2021-09-01T00:00:00"/>
    <n v="9"/>
    <s v="Sep"/>
    <x v="0"/>
  </r>
  <r>
    <x v="2"/>
    <x v="1"/>
    <x v="4"/>
    <s v="Medium"/>
    <n v="223.4"/>
    <n v="13938"/>
    <n v="23230"/>
    <n v="5189582"/>
    <n v="518958.2"/>
    <n v="4670623.8"/>
    <n v="2802374.28"/>
    <n v="1868249.52"/>
    <d v="2020-09-01T00:00:00"/>
    <n v="9"/>
    <s v="Sep"/>
    <x v="1"/>
  </r>
  <r>
    <x v="1"/>
    <x v="2"/>
    <x v="4"/>
    <s v="Medium"/>
    <n v="122.7"/>
    <n v="13938"/>
    <n v="23230"/>
    <n v="2850321"/>
    <n v="285032.10000000003"/>
    <n v="2565288.9"/>
    <n v="1667437.7849999999"/>
    <n v="897851.11499999999"/>
    <d v="2021-10-01T00:00:00"/>
    <n v="10"/>
    <s v="Oct"/>
    <x v="0"/>
  </r>
  <r>
    <x v="3"/>
    <x v="3"/>
    <x v="4"/>
    <s v="Medium"/>
    <n v="87.7"/>
    <n v="13938"/>
    <n v="23230"/>
    <n v="2037271"/>
    <n v="203727.1"/>
    <n v="1833543.9"/>
    <n v="1430164.2420000001"/>
    <n v="403379.65799999982"/>
    <d v="2021-11-01T00:00:00"/>
    <n v="11"/>
    <s v="Nov"/>
    <x v="0"/>
  </r>
  <r>
    <x v="0"/>
    <x v="11"/>
    <x v="5"/>
    <s v="Medium"/>
    <n v="207.10000000000002"/>
    <n v="11999.4"/>
    <n v="19999"/>
    <n v="4141792.9000000004"/>
    <n v="414179.29000000004"/>
    <n v="3727613.6100000003"/>
    <n v="2907538.6158000003"/>
    <n v="820074.99420000007"/>
    <d v="2021-09-01T00:00:00"/>
    <n v="9"/>
    <s v="Sep"/>
    <x v="0"/>
  </r>
  <r>
    <x v="0"/>
    <x v="5"/>
    <x v="5"/>
    <s v="Medium"/>
    <n v="126.9"/>
    <n v="11999.4"/>
    <n v="19999"/>
    <n v="2537873.1"/>
    <n v="253787.31000000003"/>
    <n v="2284085.79"/>
    <n v="1781586.9162000001"/>
    <n v="502498.87379999994"/>
    <d v="2021-10-01T00:00:00"/>
    <n v="10"/>
    <s v="Oct"/>
    <x v="0"/>
  </r>
  <r>
    <x v="1"/>
    <x v="6"/>
    <x v="5"/>
    <s v="Medium"/>
    <n v="97"/>
    <n v="11999.4"/>
    <n v="19999"/>
    <n v="1939903"/>
    <n v="193990.30000000002"/>
    <n v="1745912.7"/>
    <n v="1134843.2550000001"/>
    <n v="611069.44499999983"/>
    <d v="2020-11-01T00:00:00"/>
    <n v="11"/>
    <s v="Nov"/>
    <x v="1"/>
  </r>
  <r>
    <x v="0"/>
    <x v="13"/>
    <x v="5"/>
    <s v="Medium"/>
    <n v="169.4"/>
    <n v="11999.4"/>
    <n v="19999"/>
    <n v="3387830.6"/>
    <n v="338783.06000000006"/>
    <n v="3049047.54"/>
    <n v="2378257.0811999999"/>
    <n v="670790.45880000014"/>
    <d v="2021-11-01T00:00:00"/>
    <n v="11"/>
    <s v="Nov"/>
    <x v="0"/>
  </r>
  <r>
    <x v="0"/>
    <x v="7"/>
    <x v="0"/>
    <s v="Medium"/>
    <n v="66.3"/>
    <n v="5579.4"/>
    <n v="9299"/>
    <n v="616523.69999999995"/>
    <n v="61652.369999999995"/>
    <n v="554871.32999999996"/>
    <n v="432799.63740000001"/>
    <n v="122071.69259999995"/>
    <d v="2021-05-01T00:00:00"/>
    <n v="5"/>
    <s v="May"/>
    <x v="0"/>
  </r>
  <r>
    <x v="0"/>
    <x v="4"/>
    <x v="0"/>
    <s v="Medium"/>
    <n v="81.900000000000006"/>
    <n v="5579.4"/>
    <n v="9299"/>
    <n v="761588.10000000009"/>
    <n v="76158.810000000012"/>
    <n v="685429.29"/>
    <n v="534634.84620000003"/>
    <n v="150794.44380000001"/>
    <d v="2021-07-01T00:00:00"/>
    <n v="7"/>
    <s v="Jul"/>
    <x v="0"/>
  </r>
  <r>
    <x v="2"/>
    <x v="8"/>
    <x v="0"/>
    <s v="Medium"/>
    <n v="158"/>
    <n v="5579.4"/>
    <n v="9299"/>
    <n v="1469242"/>
    <n v="146924.20000000001"/>
    <n v="1322317.8"/>
    <n v="793390.68"/>
    <n v="528927.12"/>
    <d v="2021-09-01T00:00:00"/>
    <n v="9"/>
    <s v="Sep"/>
    <x v="0"/>
  </r>
  <r>
    <x v="0"/>
    <x v="14"/>
    <x v="0"/>
    <s v="Medium"/>
    <n v="52.1"/>
    <n v="5579.4"/>
    <n v="9299"/>
    <n v="484477.9"/>
    <n v="48447.790000000008"/>
    <n v="436030.11"/>
    <n v="340103.48580000002"/>
    <n v="95926.624199999962"/>
    <d v="2021-12-01T00:00:00"/>
    <n v="12"/>
    <s v="Dec"/>
    <x v="0"/>
  </r>
  <r>
    <x v="0"/>
    <x v="10"/>
    <x v="2"/>
    <s v="Medium"/>
    <n v="97.300000000000011"/>
    <n v="11999.4"/>
    <n v="19999"/>
    <n v="1945902.7000000002"/>
    <n v="194590.27000000002"/>
    <n v="1751312.4300000002"/>
    <n v="1366023.6954000001"/>
    <n v="385288.73460000008"/>
    <d v="2021-03-01T00:00:00"/>
    <n v="3"/>
    <s v="Mar"/>
    <x v="0"/>
  </r>
  <r>
    <x v="0"/>
    <x v="2"/>
    <x v="2"/>
    <s v="Medium"/>
    <n v="103.80000000000001"/>
    <n v="11999.4"/>
    <n v="19999"/>
    <n v="2075896.2000000002"/>
    <n v="207589.62000000002"/>
    <n v="1868306.58"/>
    <n v="1457279.1324"/>
    <n v="411027.44760000007"/>
    <d v="2021-06-01T00:00:00"/>
    <n v="6"/>
    <s v="Jun"/>
    <x v="0"/>
  </r>
  <r>
    <x v="0"/>
    <x v="11"/>
    <x v="2"/>
    <s v="Medium"/>
    <n v="36"/>
    <n v="11999.4"/>
    <n v="19999"/>
    <n v="719964"/>
    <n v="71996.400000000009"/>
    <n v="647967.6"/>
    <n v="505414.728"/>
    <n v="142552.87199999997"/>
    <d v="2021-10-01T00:00:00"/>
    <n v="10"/>
    <s v="Oct"/>
    <x v="0"/>
  </r>
  <r>
    <x v="2"/>
    <x v="9"/>
    <x v="3"/>
    <s v="Medium"/>
    <n v="196.70000000000002"/>
    <n v="19794"/>
    <n v="32990"/>
    <n v="6489133.0000000009"/>
    <n v="648913.30000000016"/>
    <n v="5840219.7000000011"/>
    <n v="3504131.8200000008"/>
    <n v="2336087.8800000004"/>
    <d v="2021-03-01T00:00:00"/>
    <n v="3"/>
    <s v="Mar"/>
    <x v="0"/>
  </r>
  <r>
    <x v="1"/>
    <x v="1"/>
    <x v="3"/>
    <s v="Medium"/>
    <n v="262.8"/>
    <n v="19794"/>
    <n v="32990"/>
    <n v="8669772"/>
    <n v="866977.20000000007"/>
    <n v="7802794.7999999998"/>
    <n v="5071816.62"/>
    <n v="2730978.1799999997"/>
    <d v="2021-04-01T00:00:00"/>
    <n v="4"/>
    <s v="Apr"/>
    <x v="0"/>
  </r>
  <r>
    <x v="0"/>
    <x v="12"/>
    <x v="4"/>
    <s v="Medium"/>
    <n v="36"/>
    <n v="13938"/>
    <n v="23230"/>
    <n v="836280"/>
    <n v="83628"/>
    <n v="752652"/>
    <n v="587068.56000000006"/>
    <n v="165583.43999999994"/>
    <d v="2021-10-01T00:00:00"/>
    <n v="10"/>
    <s v="Oct"/>
    <x v="0"/>
  </r>
  <r>
    <x v="0"/>
    <x v="0"/>
    <x v="4"/>
    <s v="Medium"/>
    <n v="268.2"/>
    <n v="13938"/>
    <n v="23230"/>
    <n v="6230286"/>
    <n v="623028.6"/>
    <n v="5607257.4000000004"/>
    <n v="4373660.7720000008"/>
    <n v="1233596.6279999996"/>
    <d v="2020-11-01T00:00:00"/>
    <n v="11"/>
    <s v="Nov"/>
    <x v="1"/>
  </r>
  <r>
    <x v="0"/>
    <x v="1"/>
    <x v="4"/>
    <s v="Medium"/>
    <n v="52.1"/>
    <n v="13938"/>
    <n v="23230"/>
    <n v="1210283"/>
    <n v="121028.3"/>
    <n v="1089254.7"/>
    <n v="849618.66599999997"/>
    <n v="239636.03399999999"/>
    <d v="2021-12-01T00:00:00"/>
    <n v="12"/>
    <s v="Dec"/>
    <x v="0"/>
  </r>
  <r>
    <x v="0"/>
    <x v="2"/>
    <x v="5"/>
    <s v="Medium"/>
    <n v="103.80000000000001"/>
    <n v="11999.4"/>
    <n v="19999"/>
    <n v="2075896.2000000002"/>
    <n v="207589.62000000002"/>
    <n v="1868306.58"/>
    <n v="1457279.1324"/>
    <n v="411027.44760000007"/>
    <d v="2021-06-01T00:00:00"/>
    <n v="6"/>
    <s v="Jun"/>
    <x v="0"/>
  </r>
  <r>
    <x v="1"/>
    <x v="3"/>
    <x v="5"/>
    <s v="Medium"/>
    <n v="163.05000000000001"/>
    <n v="11999.4"/>
    <n v="19999"/>
    <n v="3260836.95"/>
    <n v="326083.69500000007"/>
    <n v="2934753.2549999999"/>
    <n v="1907589.6157499999"/>
    <n v="1027163.63925"/>
    <d v="2021-07-01T00:00:00"/>
    <n v="7"/>
    <s v="Jul"/>
    <x v="0"/>
  </r>
  <r>
    <x v="2"/>
    <x v="11"/>
    <x v="5"/>
    <s v="Medium"/>
    <n v="30.6"/>
    <n v="11999.4"/>
    <n v="19999"/>
    <n v="611969.4"/>
    <n v="61196.94"/>
    <n v="550772.46"/>
    <n v="330463.47599999997"/>
    <n v="220308.984"/>
    <d v="2020-12-01T00:00:00"/>
    <n v="12"/>
    <s v="Dec"/>
    <x v="1"/>
  </r>
  <r>
    <x v="2"/>
    <x v="5"/>
    <x v="0"/>
    <s v="High"/>
    <n v="38.6"/>
    <n v="5579.4"/>
    <n v="9299"/>
    <n v="358941.4"/>
    <n v="53841.21"/>
    <n v="305100.19"/>
    <n v="183060.114"/>
    <n v="122040.076"/>
    <d v="2020-10-01T00:00:00"/>
    <n v="10"/>
    <s v="Oct"/>
    <x v="1"/>
  </r>
  <r>
    <x v="0"/>
    <x v="6"/>
    <x v="1"/>
    <s v="High"/>
    <n v="232.8"/>
    <n v="8999.4"/>
    <n v="14999"/>
    <n v="3491767.2"/>
    <n v="523765.08"/>
    <n v="2968002.12"/>
    <n v="2315041.6536000003"/>
    <n v="652960.4663999998"/>
    <d v="2021-09-01T00:00:00"/>
    <n v="9"/>
    <s v="Sep"/>
    <x v="0"/>
  </r>
  <r>
    <x v="2"/>
    <x v="13"/>
    <x v="2"/>
    <s v="High"/>
    <n v="38.6"/>
    <n v="11999.4"/>
    <n v="19999"/>
    <n v="771961.4"/>
    <n v="115794.21"/>
    <n v="656167.19000000006"/>
    <n v="393700.31400000001"/>
    <n v="262466.87600000005"/>
    <d v="2020-10-01T00:00:00"/>
    <n v="10"/>
    <s v="Oct"/>
    <x v="1"/>
  </r>
  <r>
    <x v="3"/>
    <x v="7"/>
    <x v="0"/>
    <s v="High"/>
    <n v="344.55"/>
    <n v="5579.4"/>
    <n v="9299"/>
    <n v="3203970.45"/>
    <n v="480595.5675"/>
    <n v="2723374.8825000003"/>
    <n v="2124232.4083500002"/>
    <n v="599142.47415000014"/>
    <d v="2021-04-01T00:00:00"/>
    <n v="4"/>
    <s v="Apr"/>
    <x v="0"/>
  </r>
  <r>
    <x v="3"/>
    <x v="4"/>
    <x v="0"/>
    <s v="High"/>
    <n v="148.20000000000002"/>
    <n v="5579.4"/>
    <n v="9299"/>
    <n v="1378111.8"/>
    <n v="206716.77"/>
    <n v="1171395.03"/>
    <n v="913688.12340000004"/>
    <n v="257706.90659999999"/>
    <d v="2020-12-01T00:00:00"/>
    <n v="12"/>
    <s v="Dec"/>
    <x v="1"/>
  </r>
  <r>
    <x v="0"/>
    <x v="8"/>
    <x v="1"/>
    <s v="High"/>
    <n v="231.3"/>
    <n v="8999.4"/>
    <n v="14999"/>
    <n v="3469268.7"/>
    <n v="520390.30499999999"/>
    <n v="2948878.395"/>
    <n v="2300125.1480999999"/>
    <n v="648753.24690000014"/>
    <d v="2021-05-01T00:00:00"/>
    <n v="5"/>
    <s v="May"/>
    <x v="0"/>
  </r>
  <r>
    <x v="3"/>
    <x v="14"/>
    <x v="1"/>
    <s v="High"/>
    <n v="180.4"/>
    <n v="8999.4"/>
    <n v="14999"/>
    <n v="2705819.6"/>
    <n v="405872.94"/>
    <n v="2299946.66"/>
    <n v="1793958.3948000001"/>
    <n v="505988.26520000002"/>
    <d v="2020-11-01T00:00:00"/>
    <n v="11"/>
    <s v="Nov"/>
    <x v="1"/>
  </r>
  <r>
    <x v="1"/>
    <x v="10"/>
    <x v="1"/>
    <s v="High"/>
    <n v="207.20000000000002"/>
    <n v="8999.4"/>
    <n v="14999"/>
    <n v="3107792.8000000003"/>
    <n v="466168.92000000004"/>
    <n v="2641623.8800000004"/>
    <n v="1717055.5220000003"/>
    <n v="924568.35800000001"/>
    <d v="2021-12-01T00:00:00"/>
    <n v="12"/>
    <s v="Dec"/>
    <x v="0"/>
  </r>
  <r>
    <x v="0"/>
    <x v="2"/>
    <x v="2"/>
    <s v="High"/>
    <n v="195.4"/>
    <n v="11999.4"/>
    <n v="19999"/>
    <n v="3907804.6"/>
    <n v="586170.68999999994"/>
    <n v="3321633.91"/>
    <n v="2590874.4498000001"/>
    <n v="730759.46020000009"/>
    <d v="2021-03-01T00:00:00"/>
    <n v="3"/>
    <s v="Mar"/>
    <x v="0"/>
  </r>
  <r>
    <x v="4"/>
    <x v="11"/>
    <x v="2"/>
    <s v="High"/>
    <n v="59.1"/>
    <n v="11999.4"/>
    <n v="19999"/>
    <n v="1181940.9000000001"/>
    <n v="177291.13500000001"/>
    <n v="1004649.7650000001"/>
    <n v="723347.83080000011"/>
    <n v="281301.93420000002"/>
    <d v="2021-05-01T00:00:00"/>
    <n v="5"/>
    <s v="May"/>
    <x v="0"/>
  </r>
  <r>
    <x v="1"/>
    <x v="9"/>
    <x v="2"/>
    <s v="High"/>
    <n v="216.70000000000002"/>
    <n v="11999.4"/>
    <n v="19999"/>
    <n v="4333783.3000000007"/>
    <n v="650067.49500000011"/>
    <n v="3683715.8050000006"/>
    <n v="2394415.2732500006"/>
    <n v="1289300.5317500001"/>
    <d v="2020-10-01T00:00:00"/>
    <n v="10"/>
    <s v="Oct"/>
    <x v="1"/>
  </r>
  <r>
    <x v="0"/>
    <x v="1"/>
    <x v="2"/>
    <s v="High"/>
    <n v="24.1"/>
    <n v="11999.4"/>
    <n v="19999"/>
    <n v="481975.9"/>
    <n v="72296.384999999995"/>
    <n v="409679.51500000001"/>
    <n v="319550.02170000004"/>
    <n v="90129.493299999973"/>
    <d v="2021-10-01T00:00:00"/>
    <n v="10"/>
    <s v="Oct"/>
    <x v="0"/>
  </r>
  <r>
    <x v="1"/>
    <x v="12"/>
    <x v="3"/>
    <s v="High"/>
    <n v="68.100000000000009"/>
    <n v="19794"/>
    <n v="32990"/>
    <n v="2246619.0000000005"/>
    <n v="336992.85000000003"/>
    <n v="1909626.1500000004"/>
    <n v="1241256.9975000003"/>
    <n v="668369.15250000008"/>
    <d v="2021-01-01T00:00:00"/>
    <n v="1"/>
    <s v="Jan"/>
    <x v="0"/>
  </r>
  <r>
    <x v="1"/>
    <x v="0"/>
    <x v="3"/>
    <s v="High"/>
    <n v="51"/>
    <n v="19794"/>
    <n v="32990"/>
    <n v="1682490"/>
    <n v="252373.5"/>
    <n v="1430116.5"/>
    <n v="929575.72499999998"/>
    <n v="500540.77500000002"/>
    <d v="2021-04-01T00:00:00"/>
    <n v="4"/>
    <s v="Apr"/>
    <x v="0"/>
  </r>
  <r>
    <x v="1"/>
    <x v="1"/>
    <x v="3"/>
    <s v="High"/>
    <n v="79"/>
    <n v="19794"/>
    <n v="32990"/>
    <n v="2606210"/>
    <n v="390931.5"/>
    <n v="2215278.5"/>
    <n v="1439931.0250000001"/>
    <n v="775347.47499999986"/>
    <d v="2021-05-01T00:00:00"/>
    <n v="5"/>
    <s v="May"/>
    <x v="0"/>
  </r>
  <r>
    <x v="0"/>
    <x v="2"/>
    <x v="3"/>
    <s v="High"/>
    <n v="63.900000000000006"/>
    <n v="19794"/>
    <n v="32990"/>
    <n v="2108061"/>
    <n v="316209.14999999997"/>
    <n v="1791851.85"/>
    <n v="1397644.4430000002"/>
    <n v="394207.40699999989"/>
    <d v="2021-07-01T00:00:00"/>
    <n v="7"/>
    <s v="Jul"/>
    <x v="0"/>
  </r>
  <r>
    <x v="3"/>
    <x v="3"/>
    <x v="3"/>
    <s v="High"/>
    <n v="159.60000000000002"/>
    <n v="19794"/>
    <n v="32990"/>
    <n v="5265204.0000000009"/>
    <n v="789780.60000000009"/>
    <n v="4475423.4000000004"/>
    <n v="3490830.2520000003"/>
    <n v="984593.14800000004"/>
    <d v="2021-09-01T00:00:00"/>
    <n v="9"/>
    <s v="Sep"/>
    <x v="0"/>
  </r>
  <r>
    <x v="4"/>
    <x v="11"/>
    <x v="3"/>
    <s v="High"/>
    <n v="229.4"/>
    <n v="19794"/>
    <n v="32990"/>
    <n v="7567906"/>
    <n v="1135185.8999999999"/>
    <n v="6432720.0999999996"/>
    <n v="4631558.4719999991"/>
    <n v="1801161.6280000005"/>
    <d v="2020-10-01T00:00:00"/>
    <n v="10"/>
    <s v="Oct"/>
    <x v="1"/>
  </r>
  <r>
    <x v="0"/>
    <x v="5"/>
    <x v="3"/>
    <s v="High"/>
    <n v="24.1"/>
    <n v="19794"/>
    <n v="32990"/>
    <n v="795059"/>
    <n v="119258.84999999999"/>
    <n v="675800.15"/>
    <n v="527124.11700000009"/>
    <n v="148676.03299999994"/>
    <d v="2021-10-01T00:00:00"/>
    <n v="10"/>
    <s v="Oct"/>
    <x v="0"/>
  </r>
  <r>
    <x v="0"/>
    <x v="6"/>
    <x v="3"/>
    <s v="High"/>
    <n v="266.5"/>
    <n v="19794"/>
    <n v="32990"/>
    <n v="8791835"/>
    <n v="1318775.25"/>
    <n v="7473059.75"/>
    <n v="5828986.6050000004"/>
    <n v="1644073.1449999996"/>
    <d v="2021-11-01T00:00:00"/>
    <n v="11"/>
    <s v="Nov"/>
    <x v="0"/>
  </r>
  <r>
    <x v="3"/>
    <x v="13"/>
    <x v="3"/>
    <s v="High"/>
    <n v="191.60000000000002"/>
    <n v="19794"/>
    <n v="32990"/>
    <n v="6320884.0000000009"/>
    <n v="948132.60000000009"/>
    <n v="5372751.4000000004"/>
    <n v="4190746.0920000006"/>
    <n v="1182005.3079999997"/>
    <d v="2020-12-01T00:00:00"/>
    <n v="12"/>
    <s v="Dec"/>
    <x v="1"/>
  </r>
  <r>
    <x v="4"/>
    <x v="7"/>
    <x v="3"/>
    <s v="High"/>
    <n v="85.300000000000011"/>
    <n v="19794"/>
    <n v="32990"/>
    <n v="2814047.0000000005"/>
    <n v="422107.05000000005"/>
    <n v="2391939.9500000002"/>
    <n v="1722196.764"/>
    <n v="669743.18600000022"/>
    <d v="2021-12-01T00:00:00"/>
    <n v="12"/>
    <s v="Dec"/>
    <x v="0"/>
  </r>
  <r>
    <x v="3"/>
    <x v="4"/>
    <x v="4"/>
    <s v="High"/>
    <n v="34.1"/>
    <n v="13938"/>
    <n v="23230"/>
    <n v="792143"/>
    <n v="118821.45"/>
    <n v="673321.55"/>
    <n v="525190.80900000001"/>
    <n v="148130.74100000004"/>
    <d v="2021-05-01T00:00:00"/>
    <n v="5"/>
    <s v="May"/>
    <x v="0"/>
  </r>
  <r>
    <x v="1"/>
    <x v="8"/>
    <x v="4"/>
    <s v="High"/>
    <n v="64.100000000000009"/>
    <n v="13938"/>
    <n v="23230"/>
    <n v="1489043.0000000002"/>
    <n v="223356.45000000004"/>
    <n v="1265686.5500000003"/>
    <n v="822696.25750000018"/>
    <n v="442990.2925000001"/>
    <d v="2021-07-01T00:00:00"/>
    <n v="7"/>
    <s v="Jul"/>
    <x v="0"/>
  </r>
  <r>
    <x v="0"/>
    <x v="14"/>
    <x v="4"/>
    <s v="High"/>
    <n v="280.7"/>
    <n v="13938"/>
    <n v="23230"/>
    <n v="6520661"/>
    <n v="978099.14999999991"/>
    <n v="5542561.8499999996"/>
    <n v="4323198.2429999998"/>
    <n v="1219363.6069999998"/>
    <d v="2021-08-01T00:00:00"/>
    <n v="8"/>
    <s v="Aug"/>
    <x v="0"/>
  </r>
  <r>
    <x v="4"/>
    <x v="10"/>
    <x v="4"/>
    <s v="High"/>
    <n v="43.2"/>
    <n v="13938"/>
    <n v="23230"/>
    <n v="1003536.0000000001"/>
    <n v="150530.40000000002"/>
    <n v="853005.60000000009"/>
    <n v="614164.03200000001"/>
    <n v="238841.56800000009"/>
    <d v="2021-09-01T00:00:00"/>
    <n v="9"/>
    <s v="Sep"/>
    <x v="0"/>
  </r>
  <r>
    <x v="4"/>
    <x v="2"/>
    <x v="4"/>
    <s v="High"/>
    <n v="229.4"/>
    <n v="13938"/>
    <n v="23230"/>
    <n v="5328962"/>
    <n v="799344.29999999993"/>
    <n v="4529617.7"/>
    <n v="3261324.7439999999"/>
    <n v="1268292.9560000002"/>
    <d v="2020-10-01T00:00:00"/>
    <n v="10"/>
    <s v="Oct"/>
    <x v="1"/>
  </r>
  <r>
    <x v="1"/>
    <x v="11"/>
    <x v="4"/>
    <s v="High"/>
    <n v="216.70000000000002"/>
    <n v="13938"/>
    <n v="23230"/>
    <n v="5033941"/>
    <n v="755091.15"/>
    <n v="4278849.8499999996"/>
    <n v="2781252.4024999999"/>
    <n v="1497597.4474999998"/>
    <d v="2020-10-01T00:00:00"/>
    <n v="10"/>
    <s v="Oct"/>
    <x v="1"/>
  </r>
  <r>
    <x v="3"/>
    <x v="9"/>
    <x v="4"/>
    <s v="High"/>
    <n v="252.9"/>
    <n v="13938"/>
    <n v="23230"/>
    <n v="5874867"/>
    <n v="881230.04999999993"/>
    <n v="4993636.95"/>
    <n v="3895036.8210000005"/>
    <n v="1098600.1289999997"/>
    <d v="2021-11-01T00:00:00"/>
    <n v="11"/>
    <s v="Nov"/>
    <x v="0"/>
  </r>
  <r>
    <x v="0"/>
    <x v="1"/>
    <x v="4"/>
    <s v="High"/>
    <n v="187"/>
    <n v="13938"/>
    <n v="23230"/>
    <n v="4344010"/>
    <n v="651601.5"/>
    <n v="3692408.5"/>
    <n v="2880078.63"/>
    <n v="812329.87000000011"/>
    <d v="2020-12-01T00:00:00"/>
    <n v="12"/>
    <s v="Dec"/>
    <x v="1"/>
  </r>
  <r>
    <x v="3"/>
    <x v="12"/>
    <x v="5"/>
    <s v="High"/>
    <n v="57.900000000000006"/>
    <n v="11999.4"/>
    <n v="19999"/>
    <n v="1157942.1000000001"/>
    <n v="173691.315"/>
    <n v="984250.78500000015"/>
    <n v="767715.61230000015"/>
    <n v="216535.1727"/>
    <d v="2021-01-01T00:00:00"/>
    <n v="1"/>
    <s v="Jan"/>
    <x v="0"/>
  </r>
  <r>
    <x v="0"/>
    <x v="0"/>
    <x v="5"/>
    <s v="High"/>
    <n v="224"/>
    <n v="11999.4"/>
    <n v="19999"/>
    <n v="4479776"/>
    <n v="671966.4"/>
    <n v="3807809.6"/>
    <n v="2970091.4880000004"/>
    <n v="837718.11199999973"/>
    <d v="2021-02-01T00:00:00"/>
    <n v="2"/>
    <s v="Feb"/>
    <x v="0"/>
  </r>
  <r>
    <x v="4"/>
    <x v="1"/>
    <x v="5"/>
    <s v="High"/>
    <n v="299.3"/>
    <n v="11999.4"/>
    <n v="19999"/>
    <n v="5985700.7000000002"/>
    <n v="897855.10499999998"/>
    <n v="5087845.5950000007"/>
    <n v="3663248.8284000005"/>
    <n v="1424596.7666000002"/>
    <d v="2021-03-01T00:00:00"/>
    <n v="3"/>
    <s v="Mar"/>
    <x v="0"/>
  </r>
  <r>
    <x v="2"/>
    <x v="2"/>
    <x v="5"/>
    <s v="High"/>
    <n v="352.05"/>
    <n v="11999.4"/>
    <n v="19999"/>
    <n v="7040647.9500000002"/>
    <n v="1056097.1924999999"/>
    <n v="5984550.7575000003"/>
    <n v="3590730.4545"/>
    <n v="2393820.3030000003"/>
    <d v="2021-04-01T00:00:00"/>
    <n v="4"/>
    <s v="Apr"/>
    <x v="0"/>
  </r>
  <r>
    <x v="0"/>
    <x v="3"/>
    <x v="5"/>
    <s v="High"/>
    <n v="203.9"/>
    <n v="11999.4"/>
    <n v="19999"/>
    <n v="4077796.1"/>
    <n v="611669.41500000004"/>
    <n v="3466126.6850000001"/>
    <n v="2703578.8143000002"/>
    <n v="762547.87069999985"/>
    <d v="2021-05-01T00:00:00"/>
    <n v="5"/>
    <s v="May"/>
    <x v="0"/>
  </r>
  <r>
    <x v="2"/>
    <x v="15"/>
    <x v="5"/>
    <s v="High"/>
    <n v="257.40000000000003"/>
    <n v="11999.4"/>
    <n v="19999"/>
    <n v="5147742.6000000006"/>
    <n v="772161.39"/>
    <n v="4375581.2100000009"/>
    <n v="2625348.7260000003"/>
    <n v="1750232.4840000006"/>
    <d v="2021-08-01T00:00:00"/>
    <n v="8"/>
    <s v="Aug"/>
    <x v="0"/>
  </r>
  <r>
    <x v="0"/>
    <x v="5"/>
    <x v="5"/>
    <s v="High"/>
    <n v="70.7"/>
    <n v="11999.4"/>
    <n v="19999"/>
    <n v="1413929.3"/>
    <n v="212089.39499999999"/>
    <n v="1201839.905"/>
    <n v="937435.1259000001"/>
    <n v="264404.77909999993"/>
    <d v="2021-09-01T00:00:00"/>
    <n v="9"/>
    <s v="Sep"/>
    <x v="0"/>
  </r>
  <r>
    <x v="1"/>
    <x v="6"/>
    <x v="5"/>
    <s v="High"/>
    <n v="207.20000000000002"/>
    <n v="11999.4"/>
    <n v="19999"/>
    <n v="4143792.8000000003"/>
    <n v="621568.92000000004"/>
    <n v="3522223.8800000004"/>
    <n v="2289445.5220000003"/>
    <n v="1232778.358"/>
    <d v="2021-12-01T00:00:00"/>
    <n v="12"/>
    <s v="Dec"/>
    <x v="0"/>
  </r>
  <r>
    <x v="4"/>
    <x v="13"/>
    <x v="5"/>
    <s v="High"/>
    <n v="85.300000000000011"/>
    <n v="11999.4"/>
    <n v="19999"/>
    <n v="1705914.7000000002"/>
    <n v="255887.20500000002"/>
    <n v="1450027.4950000001"/>
    <n v="1044019.7964"/>
    <n v="406007.69860000012"/>
    <d v="2021-12-01T00:00:00"/>
    <n v="12"/>
    <s v="Dec"/>
    <x v="0"/>
  </r>
  <r>
    <x v="2"/>
    <x v="7"/>
    <x v="0"/>
    <s v="High"/>
    <n v="119.80000000000001"/>
    <n v="5579.4"/>
    <n v="9299"/>
    <n v="1114020.2000000002"/>
    <n v="167103.03000000003"/>
    <n v="946917.17000000016"/>
    <n v="568150.30200000003"/>
    <n v="378766.86800000013"/>
    <d v="2020-10-01T00:00:00"/>
    <n v="10"/>
    <s v="Oct"/>
    <x v="1"/>
  </r>
  <r>
    <x v="0"/>
    <x v="4"/>
    <x v="2"/>
    <s v="High"/>
    <n v="253.20000000000002"/>
    <n v="11999.4"/>
    <n v="19999"/>
    <n v="5063746.8000000007"/>
    <n v="759562.02000000014"/>
    <n v="4304184.78"/>
    <n v="3357264.1284000003"/>
    <n v="946920.65159999998"/>
    <d v="2021-04-01T00:00:00"/>
    <n v="4"/>
    <s v="Apr"/>
    <x v="0"/>
  </r>
  <r>
    <x v="2"/>
    <x v="8"/>
    <x v="2"/>
    <s v="High"/>
    <n v="119.80000000000001"/>
    <n v="11999.4"/>
    <n v="19999"/>
    <n v="2395880.2000000002"/>
    <n v="359382.03"/>
    <n v="2036498.1700000002"/>
    <n v="1221898.902"/>
    <n v="814599.26800000016"/>
    <d v="2020-10-01T00:00:00"/>
    <n v="10"/>
    <s v="Oct"/>
    <x v="1"/>
  </r>
  <r>
    <x v="1"/>
    <x v="14"/>
    <x v="3"/>
    <s v="High"/>
    <n v="38.400000000000006"/>
    <n v="19794"/>
    <n v="32990"/>
    <n v="1266816.0000000002"/>
    <n v="190022.40000000002"/>
    <n v="1076793.6000000001"/>
    <n v="699915.84000000008"/>
    <n v="376877.76"/>
    <d v="2021-01-01T00:00:00"/>
    <n v="1"/>
    <s v="Jan"/>
    <x v="0"/>
  </r>
  <r>
    <x v="2"/>
    <x v="10"/>
    <x v="3"/>
    <s v="High"/>
    <n v="47.2"/>
    <n v="19794"/>
    <n v="32990"/>
    <n v="1557128"/>
    <n v="233569.19999999998"/>
    <n v="1323558.8"/>
    <n v="794135.28"/>
    <n v="529423.52"/>
    <d v="2021-10-01T00:00:00"/>
    <n v="10"/>
    <s v="Oct"/>
    <x v="0"/>
  </r>
  <r>
    <x v="0"/>
    <x v="2"/>
    <x v="4"/>
    <s v="High"/>
    <n v="157.9"/>
    <n v="13938"/>
    <n v="23230"/>
    <n v="3668017"/>
    <n v="550202.54999999993"/>
    <n v="3117814.45"/>
    <n v="2431895.2710000002"/>
    <n v="685919.179"/>
    <d v="2021-03-01T00:00:00"/>
    <n v="3"/>
    <s v="Mar"/>
    <x v="0"/>
  </r>
  <r>
    <x v="2"/>
    <x v="11"/>
    <x v="4"/>
    <s v="High"/>
    <n v="100.5"/>
    <n v="13938"/>
    <n v="23230"/>
    <n v="2334615"/>
    <n v="350192.25"/>
    <n v="1984422.75"/>
    <n v="1190653.6499999999"/>
    <n v="793769.10000000009"/>
    <d v="2020-09-01T00:00:00"/>
    <n v="9"/>
    <s v="Sep"/>
    <x v="1"/>
  </r>
  <r>
    <x v="1"/>
    <x v="9"/>
    <x v="5"/>
    <s v="High"/>
    <n v="319.95000000000005"/>
    <n v="11999.4"/>
    <n v="19999"/>
    <n v="6398680.0500000007"/>
    <n v="959802.00750000007"/>
    <n v="5438878.0425000004"/>
    <n v="3535270.7276250003"/>
    <n v="1903607.3148750002"/>
    <d v="2021-07-01T00:00:00"/>
    <n v="7"/>
    <s v="Jul"/>
    <x v="0"/>
  </r>
  <r>
    <x v="2"/>
    <x v="1"/>
    <x v="5"/>
    <s v="High"/>
    <n v="47.2"/>
    <n v="11999.4"/>
    <n v="19999"/>
    <n v="943952.8"/>
    <n v="141592.92000000001"/>
    <n v="802359.88"/>
    <n v="481415.92799999996"/>
    <n v="320943.95200000005"/>
    <d v="2021-10-01T00:00:00"/>
    <n v="10"/>
    <s v="Oct"/>
    <x v="0"/>
  </r>
  <r>
    <x v="2"/>
    <x v="12"/>
    <x v="0"/>
    <s v="High"/>
    <n v="193.70000000000002"/>
    <n v="5579.4"/>
    <n v="9299"/>
    <n v="1801216.3"/>
    <n v="270182.44500000001"/>
    <n v="1531033.855"/>
    <n v="918620.31299999997"/>
    <n v="612413.54200000002"/>
    <d v="2021-02-01T00:00:00"/>
    <n v="2"/>
    <s v="Feb"/>
    <x v="0"/>
  </r>
  <r>
    <x v="0"/>
    <x v="0"/>
    <x v="0"/>
    <s v="High"/>
    <n v="79.2"/>
    <n v="5579.4"/>
    <n v="9299"/>
    <n v="736480.8"/>
    <n v="110472.12000000001"/>
    <n v="626008.68000000005"/>
    <n v="488286.77040000004"/>
    <n v="137721.90960000001"/>
    <d v="2021-03-01T00:00:00"/>
    <n v="3"/>
    <s v="Mar"/>
    <x v="0"/>
  </r>
  <r>
    <x v="4"/>
    <x v="1"/>
    <x v="0"/>
    <s v="High"/>
    <n v="281.10000000000002"/>
    <n v="5579.4"/>
    <n v="9299"/>
    <n v="2613948.9000000004"/>
    <n v="392092.33500000002"/>
    <n v="2221856.5650000004"/>
    <n v="1599736.7268000003"/>
    <n v="622119.83820000011"/>
    <d v="2021-07-01T00:00:00"/>
    <n v="7"/>
    <s v="Jul"/>
    <x v="0"/>
  </r>
  <r>
    <x v="3"/>
    <x v="2"/>
    <x v="0"/>
    <s v="High"/>
    <n v="244.10000000000002"/>
    <n v="5579.4"/>
    <n v="9299"/>
    <n v="2269885.9000000004"/>
    <n v="340482.88500000007"/>
    <n v="1929403.0150000004"/>
    <n v="1504934.3517000002"/>
    <n v="424468.66330000013"/>
    <d v="2021-10-01T00:00:00"/>
    <n v="10"/>
    <s v="Oct"/>
    <x v="0"/>
  </r>
  <r>
    <x v="1"/>
    <x v="3"/>
    <x v="0"/>
    <s v="High"/>
    <n v="156"/>
    <n v="5579.4"/>
    <n v="9299"/>
    <n v="1450644"/>
    <n v="217596.6"/>
    <n v="1233047.3999999999"/>
    <n v="801480.80999999994"/>
    <n v="431566.58999999997"/>
    <d v="2020-11-01T00:00:00"/>
    <n v="11"/>
    <s v="Nov"/>
    <x v="1"/>
  </r>
  <r>
    <x v="0"/>
    <x v="15"/>
    <x v="0"/>
    <s v="High"/>
    <n v="270.60000000000002"/>
    <n v="5579.4"/>
    <n v="9299"/>
    <n v="2516309.4000000004"/>
    <n v="377446.41000000003"/>
    <n v="2138862.9900000002"/>
    <n v="1668313.1322000003"/>
    <n v="470549.85779999988"/>
    <d v="2020-11-01T00:00:00"/>
    <n v="11"/>
    <s v="Nov"/>
    <x v="1"/>
  </r>
  <r>
    <x v="0"/>
    <x v="5"/>
    <x v="1"/>
    <s v="High"/>
    <n v="76.600000000000009"/>
    <n v="8999.4"/>
    <n v="14999"/>
    <n v="1148923.4000000001"/>
    <n v="172338.51"/>
    <n v="976584.89000000013"/>
    <n v="761736.21420000016"/>
    <n v="214848.67579999997"/>
    <d v="2021-01-01T00:00:00"/>
    <n v="1"/>
    <s v="Jan"/>
    <x v="0"/>
  </r>
  <r>
    <x v="0"/>
    <x v="6"/>
    <x v="1"/>
    <s v="High"/>
    <n v="299.2"/>
    <n v="8999.4"/>
    <n v="14999"/>
    <n v="4487700.8"/>
    <n v="673155.12"/>
    <n v="3814545.6799999997"/>
    <n v="2975345.6303999997"/>
    <n v="839200.04960000003"/>
    <d v="2020-10-01T00:00:00"/>
    <n v="10"/>
    <s v="Oct"/>
    <x v="1"/>
  </r>
  <r>
    <x v="1"/>
    <x v="13"/>
    <x v="1"/>
    <s v="High"/>
    <n v="215.70000000000002"/>
    <n v="8999.4"/>
    <n v="14999"/>
    <n v="3235284.3000000003"/>
    <n v="485292.64500000002"/>
    <n v="2749991.6550000003"/>
    <n v="1787494.5757500003"/>
    <n v="962497.07924999995"/>
    <d v="2021-12-01T00:00:00"/>
    <n v="12"/>
    <s v="Dec"/>
    <x v="0"/>
  </r>
  <r>
    <x v="4"/>
    <x v="7"/>
    <x v="2"/>
    <s v="High"/>
    <n v="87.300000000000011"/>
    <n v="11999.4"/>
    <n v="19999"/>
    <n v="1745912.7000000002"/>
    <n v="261886.90500000003"/>
    <n v="1484025.7950000002"/>
    <n v="1068498.5724000002"/>
    <n v="415527.22259999998"/>
    <d v="2021-01-01T00:00:00"/>
    <n v="1"/>
    <s v="Jan"/>
    <x v="0"/>
  </r>
  <r>
    <x v="0"/>
    <x v="4"/>
    <x v="2"/>
    <s v="High"/>
    <n v="112.2"/>
    <n v="11999.4"/>
    <n v="19999"/>
    <n v="2243887.8000000003"/>
    <n v="336583.17000000004"/>
    <n v="1907304.6300000004"/>
    <n v="1487697.6114000003"/>
    <n v="419607.01860000007"/>
    <d v="2021-03-01T00:00:00"/>
    <n v="3"/>
    <s v="Mar"/>
    <x v="0"/>
  </r>
  <r>
    <x v="0"/>
    <x v="8"/>
    <x v="2"/>
    <s v="High"/>
    <n v="210.45000000000002"/>
    <n v="11999.4"/>
    <n v="19999"/>
    <n v="4208789.5500000007"/>
    <n v="631318.43250000011"/>
    <n v="3577471.1175000006"/>
    <n v="2790427.4716500007"/>
    <n v="787043.64584999997"/>
    <d v="2021-07-01T00:00:00"/>
    <n v="7"/>
    <s v="Jul"/>
    <x v="0"/>
  </r>
  <r>
    <x v="2"/>
    <x v="14"/>
    <x v="2"/>
    <s v="High"/>
    <n v="402.6"/>
    <n v="11999.4"/>
    <n v="19999"/>
    <n v="8051597.4000000004"/>
    <n v="1207739.6100000001"/>
    <n v="6843857.79"/>
    <n v="4106314.6739999996"/>
    <n v="2737543.1160000004"/>
    <d v="2021-07-01T00:00:00"/>
    <n v="7"/>
    <s v="Jul"/>
    <x v="0"/>
  </r>
  <r>
    <x v="2"/>
    <x v="10"/>
    <x v="2"/>
    <s v="High"/>
    <n v="242.55"/>
    <n v="11999.4"/>
    <n v="19999"/>
    <n v="4850757.45"/>
    <n v="727613.61750000005"/>
    <n v="4123143.8325"/>
    <n v="2473886.2994999997"/>
    <n v="1649257.5330000003"/>
    <d v="2021-07-01T00:00:00"/>
    <n v="7"/>
    <s v="Jul"/>
    <x v="0"/>
  </r>
  <r>
    <x v="0"/>
    <x v="2"/>
    <x v="2"/>
    <s v="High"/>
    <n v="239.4"/>
    <n v="11999.4"/>
    <n v="19999"/>
    <n v="4787760.6000000006"/>
    <n v="718164.09000000008"/>
    <n v="4069596.5100000007"/>
    <n v="3174285.2778000007"/>
    <n v="895311.23219999997"/>
    <d v="2021-08-01T00:00:00"/>
    <n v="8"/>
    <s v="Aug"/>
    <x v="0"/>
  </r>
  <r>
    <x v="1"/>
    <x v="11"/>
    <x v="2"/>
    <s v="High"/>
    <n v="198.4"/>
    <n v="11999.4"/>
    <n v="19999"/>
    <n v="3967801.6"/>
    <n v="595170.24"/>
    <n v="3372631.3600000003"/>
    <n v="2192210.3840000001"/>
    <n v="1180420.9760000003"/>
    <d v="2021-08-01T00:00:00"/>
    <n v="8"/>
    <s v="Aug"/>
    <x v="0"/>
  </r>
  <r>
    <x v="3"/>
    <x v="9"/>
    <x v="2"/>
    <s v="High"/>
    <n v="244.10000000000002"/>
    <n v="11999.4"/>
    <n v="19999"/>
    <n v="4881755.9000000004"/>
    <n v="732263.38500000001"/>
    <n v="4149492.5150000006"/>
    <n v="3236604.1617000005"/>
    <n v="912888.35330000008"/>
    <d v="2021-10-01T00:00:00"/>
    <n v="10"/>
    <s v="Oct"/>
    <x v="0"/>
  </r>
  <r>
    <x v="0"/>
    <x v="1"/>
    <x v="2"/>
    <s v="High"/>
    <n v="299.2"/>
    <n v="11999.4"/>
    <n v="19999"/>
    <n v="5983700.7999999998"/>
    <n v="897555.12"/>
    <n v="5086145.68"/>
    <n v="3967193.6303999997"/>
    <n v="1118952.0496"/>
    <d v="2020-10-01T00:00:00"/>
    <n v="10"/>
    <s v="Oct"/>
    <x v="1"/>
  </r>
  <r>
    <x v="4"/>
    <x v="12"/>
    <x v="2"/>
    <s v="High"/>
    <n v="136.6"/>
    <n v="11999.4"/>
    <n v="19999"/>
    <n v="2731863.4"/>
    <n v="409779.50999999995"/>
    <n v="2322083.89"/>
    <n v="1671900.4007999999"/>
    <n v="650183.48920000019"/>
    <d v="2021-11-01T00:00:00"/>
    <n v="11"/>
    <s v="Nov"/>
    <x v="0"/>
  </r>
  <r>
    <x v="0"/>
    <x v="0"/>
    <x v="3"/>
    <s v="High"/>
    <n v="280.5"/>
    <n v="19794"/>
    <n v="32990"/>
    <n v="9253695"/>
    <n v="1388054.25"/>
    <n v="7865640.75"/>
    <n v="6135199.7850000001"/>
    <n v="1730440.9649999999"/>
    <d v="2020-09-01T00:00:00"/>
    <n v="9"/>
    <s v="Sep"/>
    <x v="1"/>
  </r>
  <r>
    <x v="1"/>
    <x v="1"/>
    <x v="3"/>
    <s v="High"/>
    <n v="65.5"/>
    <n v="19794"/>
    <n v="32990"/>
    <n v="2160845"/>
    <n v="324126.75"/>
    <n v="1836718.25"/>
    <n v="1193866.8625"/>
    <n v="642851.38749999995"/>
    <d v="2020-09-01T00:00:00"/>
    <n v="9"/>
    <s v="Sep"/>
    <x v="1"/>
  </r>
  <r>
    <x v="0"/>
    <x v="2"/>
    <x v="3"/>
    <s v="High"/>
    <n v="34.4"/>
    <n v="19794"/>
    <n v="32990"/>
    <n v="1134856"/>
    <n v="170228.4"/>
    <n v="964627.6"/>
    <n v="752409.52800000005"/>
    <n v="212218.07199999993"/>
    <d v="2020-10-01T00:00:00"/>
    <n v="10"/>
    <s v="Oct"/>
    <x v="1"/>
  </r>
  <r>
    <x v="0"/>
    <x v="3"/>
    <x v="3"/>
    <s v="High"/>
    <n v="180.8"/>
    <n v="19794"/>
    <n v="32990"/>
    <n v="5964592"/>
    <n v="894688.79999999993"/>
    <n v="5069903.2"/>
    <n v="3954524.4960000003"/>
    <n v="1115378.7039999999"/>
    <d v="2021-11-01T00:00:00"/>
    <n v="11"/>
    <s v="Nov"/>
    <x v="0"/>
  </r>
  <r>
    <x v="2"/>
    <x v="15"/>
    <x v="4"/>
    <s v="High"/>
    <n v="173.4"/>
    <n v="13938"/>
    <n v="23230"/>
    <n v="4028082"/>
    <n v="604212.29999999993"/>
    <n v="3423869.7"/>
    <n v="2054321.82"/>
    <n v="1369547.8800000001"/>
    <d v="2021-01-01T00:00:00"/>
    <n v="1"/>
    <s v="Jan"/>
    <x v="0"/>
  </r>
  <r>
    <x v="3"/>
    <x v="5"/>
    <x v="4"/>
    <s v="High"/>
    <n v="55.400000000000006"/>
    <n v="13938"/>
    <n v="23230"/>
    <n v="1286942.0000000002"/>
    <n v="193041.30000000002"/>
    <n v="1093900.7000000002"/>
    <n v="853242.54600000021"/>
    <n v="240658.15399999998"/>
    <d v="2021-01-01T00:00:00"/>
    <n v="1"/>
    <s v="Jan"/>
    <x v="0"/>
  </r>
  <r>
    <x v="0"/>
    <x v="6"/>
    <x v="4"/>
    <s v="High"/>
    <n v="293.5"/>
    <n v="13938"/>
    <n v="23230"/>
    <n v="6818005"/>
    <n v="1022700.75"/>
    <n v="5795304.25"/>
    <n v="4520337.3150000004"/>
    <n v="1274966.9349999996"/>
    <d v="2020-11-01T00:00:00"/>
    <n v="11"/>
    <s v="Nov"/>
    <x v="1"/>
  </r>
  <r>
    <x v="3"/>
    <x v="13"/>
    <x v="5"/>
    <s v="High"/>
    <n v="316.5"/>
    <n v="11999.4"/>
    <n v="19999"/>
    <n v="6329683.5"/>
    <n v="949452.52499999991"/>
    <n v="5380230.9749999996"/>
    <n v="4196580.1605000002"/>
    <n v="1183650.8144999994"/>
    <d v="2021-01-01T00:00:00"/>
    <n v="1"/>
    <s v="Jan"/>
    <x v="0"/>
  </r>
  <r>
    <x v="0"/>
    <x v="7"/>
    <x v="5"/>
    <s v="High"/>
    <n v="262.90000000000003"/>
    <n v="11999.4"/>
    <n v="19999"/>
    <n v="5257737.1000000006"/>
    <n v="788660.56500000006"/>
    <n v="4469076.5350000001"/>
    <n v="3485879.6973000001"/>
    <n v="983196.83770000003"/>
    <d v="2021-01-01T00:00:00"/>
    <n v="1"/>
    <s v="Jan"/>
    <x v="0"/>
  </r>
  <r>
    <x v="3"/>
    <x v="4"/>
    <x v="5"/>
    <s v="High"/>
    <n v="143.30000000000001"/>
    <n v="11999.4"/>
    <n v="19999"/>
    <n v="2865856.7"/>
    <n v="429878.505"/>
    <n v="2435978.1950000003"/>
    <n v="1900062.9921000004"/>
    <n v="535915.20289999992"/>
    <d v="2021-05-01T00:00:00"/>
    <n v="5"/>
    <s v="May"/>
    <x v="0"/>
  </r>
  <r>
    <x v="3"/>
    <x v="8"/>
    <x v="5"/>
    <s v="High"/>
    <n v="94.7"/>
    <n v="11999.4"/>
    <n v="19999"/>
    <n v="1893905.3"/>
    <n v="284085.79499999998"/>
    <n v="1609819.5050000001"/>
    <n v="1255659.2139000001"/>
    <n v="354160.29110000003"/>
    <d v="2020-09-01T00:00:00"/>
    <n v="9"/>
    <s v="Sep"/>
    <x v="1"/>
  </r>
  <r>
    <x v="0"/>
    <x v="14"/>
    <x v="5"/>
    <s v="High"/>
    <n v="34.4"/>
    <n v="11999.4"/>
    <n v="19999"/>
    <n v="687965.6"/>
    <n v="103194.84"/>
    <n v="584770.76"/>
    <n v="456121.19280000002"/>
    <n v="128649.56719999999"/>
    <d v="2020-10-01T00:00:00"/>
    <n v="10"/>
    <s v="Oct"/>
    <x v="1"/>
  </r>
  <r>
    <x v="1"/>
    <x v="10"/>
    <x v="5"/>
    <s v="High"/>
    <n v="215.70000000000002"/>
    <n v="11999.4"/>
    <n v="19999"/>
    <n v="4313784.3000000007"/>
    <n v="647067.64500000014"/>
    <n v="3666716.6550000007"/>
    <n v="2383365.8257500008"/>
    <n v="1283350.82925"/>
    <d v="2021-12-01T00:00:00"/>
    <n v="12"/>
    <s v="Dec"/>
    <x v="0"/>
  </r>
  <r>
    <x v="0"/>
    <x v="2"/>
    <x v="2"/>
    <s v="High"/>
    <n v="38"/>
    <n v="11999.4"/>
    <n v="19999"/>
    <n v="759962"/>
    <n v="113994.3"/>
    <n v="645967.69999999995"/>
    <n v="503854.80599999998"/>
    <n v="142112.89399999997"/>
    <d v="2020-09-01T00:00:00"/>
    <n v="9"/>
    <s v="Sep"/>
    <x v="1"/>
  </r>
  <r>
    <x v="0"/>
    <x v="11"/>
    <x v="0"/>
    <s v="High"/>
    <n v="88.600000000000009"/>
    <n v="5579.4"/>
    <n v="9299"/>
    <n v="823891.4"/>
    <n v="123583.70999999999"/>
    <n v="700307.69000000006"/>
    <n v="546239.99820000003"/>
    <n v="154067.69180000003"/>
    <d v="2021-06-01T00:00:00"/>
    <n v="6"/>
    <s v="Jun"/>
    <x v="0"/>
  </r>
  <r>
    <x v="3"/>
    <x v="9"/>
    <x v="0"/>
    <s v="High"/>
    <n v="241.60000000000002"/>
    <n v="5579.4"/>
    <n v="9299"/>
    <n v="2246638.4000000004"/>
    <n v="336995.76000000007"/>
    <n v="1909642.6400000004"/>
    <n v="1489521.2592000004"/>
    <n v="420121.38079999993"/>
    <d v="2020-09-01T00:00:00"/>
    <n v="9"/>
    <s v="Sep"/>
    <x v="1"/>
  </r>
  <r>
    <x v="3"/>
    <x v="1"/>
    <x v="0"/>
    <s v="High"/>
    <n v="215.60000000000002"/>
    <n v="5579.4"/>
    <n v="9299"/>
    <n v="2004864.4000000001"/>
    <n v="300729.66000000003"/>
    <n v="1704134.7400000002"/>
    <n v="1329225.0972000002"/>
    <n v="374909.64280000003"/>
    <d v="2021-10-01T00:00:00"/>
    <n v="10"/>
    <s v="Oct"/>
    <x v="0"/>
  </r>
  <r>
    <x v="1"/>
    <x v="12"/>
    <x v="0"/>
    <s v="High"/>
    <n v="268.90000000000003"/>
    <n v="5579.4"/>
    <n v="9299"/>
    <n v="2500501.1"/>
    <n v="375075.16499999998"/>
    <n v="2125425.9350000001"/>
    <n v="1381526.8577500002"/>
    <n v="743899.07724999986"/>
    <d v="2021-11-01T00:00:00"/>
    <n v="11"/>
    <s v="Nov"/>
    <x v="0"/>
  </r>
  <r>
    <x v="1"/>
    <x v="0"/>
    <x v="1"/>
    <s v="High"/>
    <n v="67.7"/>
    <n v="8999.4"/>
    <n v="14999"/>
    <n v="1015432.3"/>
    <n v="152314.845"/>
    <n v="863117.45500000007"/>
    <n v="561026.34575000009"/>
    <n v="302091.10924999998"/>
    <d v="2021-03-01T00:00:00"/>
    <n v="3"/>
    <s v="Mar"/>
    <x v="0"/>
  </r>
  <r>
    <x v="4"/>
    <x v="1"/>
    <x v="1"/>
    <s v="High"/>
    <n v="177.3"/>
    <n v="8999.4"/>
    <n v="14999"/>
    <n v="2659322.7000000002"/>
    <n v="398898.40500000003"/>
    <n v="2260424.2949999999"/>
    <n v="1627505.4923999999"/>
    <n v="632918.80260000005"/>
    <d v="2021-04-01T00:00:00"/>
    <n v="4"/>
    <s v="Apr"/>
    <x v="0"/>
  </r>
  <r>
    <x v="0"/>
    <x v="2"/>
    <x v="1"/>
    <s v="High"/>
    <n v="242"/>
    <n v="8999.4"/>
    <n v="14999"/>
    <n v="3629758"/>
    <n v="544463.69999999995"/>
    <n v="3085294.3"/>
    <n v="2406529.554"/>
    <n v="678764.74599999981"/>
    <d v="2021-09-01T00:00:00"/>
    <n v="9"/>
    <s v="Sep"/>
    <x v="0"/>
  </r>
  <r>
    <x v="0"/>
    <x v="3"/>
    <x v="1"/>
    <s v="High"/>
    <n v="273.40000000000003"/>
    <n v="8999.4"/>
    <n v="14999"/>
    <n v="4100726.6000000006"/>
    <n v="615108.99000000011"/>
    <n v="3485617.6100000003"/>
    <n v="2718781.7358000004"/>
    <n v="766835.87419999996"/>
    <d v="2021-10-01T00:00:00"/>
    <n v="10"/>
    <s v="Oct"/>
    <x v="0"/>
  </r>
  <r>
    <x v="0"/>
    <x v="15"/>
    <x v="1"/>
    <s v="High"/>
    <n v="171.5"/>
    <n v="8999.4"/>
    <n v="14999"/>
    <n v="2572328.5"/>
    <n v="385849.27499999997"/>
    <n v="2186479.2250000001"/>
    <n v="1705453.7955000002"/>
    <n v="481025.42949999985"/>
    <d v="2020-10-01T00:00:00"/>
    <n v="10"/>
    <s v="Oct"/>
    <x v="1"/>
  </r>
  <r>
    <x v="4"/>
    <x v="5"/>
    <x v="1"/>
    <s v="High"/>
    <n v="118.60000000000001"/>
    <n v="8999.4"/>
    <n v="14999"/>
    <n v="1778881.4000000001"/>
    <n v="266832.21000000002"/>
    <n v="1512049.1900000002"/>
    <n v="1088675.4168"/>
    <n v="423373.77320000017"/>
    <d v="2020-12-01T00:00:00"/>
    <n v="12"/>
    <s v="Dec"/>
    <x v="1"/>
  </r>
  <r>
    <x v="4"/>
    <x v="6"/>
    <x v="2"/>
    <s v="High"/>
    <n v="349.5"/>
    <n v="11999.4"/>
    <n v="19999"/>
    <n v="6989650.5"/>
    <n v="1048447.575"/>
    <n v="5941202.9249999998"/>
    <n v="4277666.1059999997"/>
    <n v="1663536.8190000001"/>
    <d v="2021-01-01T00:00:00"/>
    <n v="1"/>
    <s v="Jan"/>
    <x v="0"/>
  </r>
  <r>
    <x v="0"/>
    <x v="13"/>
    <x v="2"/>
    <s v="High"/>
    <n v="88.600000000000009"/>
    <n v="11999.4"/>
    <n v="19999"/>
    <n v="1771911.4000000001"/>
    <n v="265786.71000000002"/>
    <n v="1506124.6900000002"/>
    <n v="1174777.2582000003"/>
    <n v="331347.4317999999"/>
    <d v="2021-06-01T00:00:00"/>
    <n v="6"/>
    <s v="Jun"/>
    <x v="0"/>
  </r>
  <r>
    <x v="3"/>
    <x v="7"/>
    <x v="2"/>
    <s v="High"/>
    <n v="215.60000000000002"/>
    <n v="11999.4"/>
    <n v="19999"/>
    <n v="4311784.4000000004"/>
    <n v="646767.66"/>
    <n v="3665016.74"/>
    <n v="2858713.0572000002"/>
    <n v="806303.68280000007"/>
    <d v="2021-10-01T00:00:00"/>
    <n v="10"/>
    <s v="Oct"/>
    <x v="0"/>
  </r>
  <r>
    <x v="0"/>
    <x v="4"/>
    <x v="2"/>
    <s v="High"/>
    <n v="90.5"/>
    <n v="11999.4"/>
    <n v="19999"/>
    <n v="1809909.5"/>
    <n v="271486.42499999999"/>
    <n v="1538423.075"/>
    <n v="1199969.9985"/>
    <n v="338453.07649999997"/>
    <d v="2021-10-01T00:00:00"/>
    <n v="10"/>
    <s v="Oct"/>
    <x v="0"/>
  </r>
  <r>
    <x v="0"/>
    <x v="8"/>
    <x v="2"/>
    <s v="High"/>
    <n v="171.5"/>
    <n v="11999.4"/>
    <n v="19999"/>
    <n v="3429828.5"/>
    <n v="514474.27499999997"/>
    <n v="2915354.2250000001"/>
    <n v="2273976.2955"/>
    <n v="641377.92950000009"/>
    <d v="2020-10-01T00:00:00"/>
    <n v="10"/>
    <s v="Oct"/>
    <x v="1"/>
  </r>
  <r>
    <x v="0"/>
    <x v="14"/>
    <x v="2"/>
    <s v="High"/>
    <n v="159.4"/>
    <n v="11999.4"/>
    <n v="19999"/>
    <n v="3187840.6"/>
    <n v="478176.08999999997"/>
    <n v="2709664.5100000002"/>
    <n v="2113538.3178000003"/>
    <n v="596126.19219999993"/>
    <d v="2021-11-01T00:00:00"/>
    <n v="11"/>
    <s v="Nov"/>
    <x v="0"/>
  </r>
  <r>
    <x v="4"/>
    <x v="10"/>
    <x v="2"/>
    <s v="High"/>
    <n v="135.9"/>
    <n v="11999.4"/>
    <n v="19999"/>
    <n v="2717864.1"/>
    <n v="407679.61499999999"/>
    <n v="2310184.4850000003"/>
    <n v="1663332.8292000003"/>
    <n v="646851.65580000007"/>
    <d v="2021-11-01T00:00:00"/>
    <n v="11"/>
    <s v="Nov"/>
    <x v="0"/>
  </r>
  <r>
    <x v="4"/>
    <x v="2"/>
    <x v="2"/>
    <s v="High"/>
    <n v="215"/>
    <n v="11999.4"/>
    <n v="19999"/>
    <n v="4299785"/>
    <n v="644967.75"/>
    <n v="3654817.25"/>
    <n v="2631468.42"/>
    <n v="1023348.8300000001"/>
    <d v="2021-11-01T00:00:00"/>
    <n v="11"/>
    <s v="Nov"/>
    <x v="0"/>
  </r>
  <r>
    <x v="0"/>
    <x v="11"/>
    <x v="2"/>
    <s v="High"/>
    <n v="119.7"/>
    <n v="11999.4"/>
    <n v="19999"/>
    <n v="2393880.3000000003"/>
    <n v="359082.04500000004"/>
    <n v="2034798.2550000004"/>
    <n v="1587142.6389000004"/>
    <n v="447655.61609999998"/>
    <d v="2021-11-01T00:00:00"/>
    <n v="11"/>
    <s v="Nov"/>
    <x v="0"/>
  </r>
  <r>
    <x v="1"/>
    <x v="9"/>
    <x v="2"/>
    <s v="High"/>
    <n v="38"/>
    <n v="11999.4"/>
    <n v="19999"/>
    <n v="759962"/>
    <n v="113994.3"/>
    <n v="645967.69999999995"/>
    <n v="419879.005"/>
    <n v="226088.69499999995"/>
    <d v="2020-12-01T00:00:00"/>
    <n v="12"/>
    <s v="Dec"/>
    <x v="1"/>
  </r>
  <r>
    <x v="0"/>
    <x v="1"/>
    <x v="2"/>
    <s v="High"/>
    <n v="123.30000000000001"/>
    <n v="11999.4"/>
    <n v="19999"/>
    <n v="2465876.7000000002"/>
    <n v="369881.505"/>
    <n v="2095995.1950000003"/>
    <n v="1634876.2521000004"/>
    <n v="461118.94289999991"/>
    <d v="2021-12-01T00:00:00"/>
    <n v="12"/>
    <s v="Dec"/>
    <x v="0"/>
  </r>
  <r>
    <x v="0"/>
    <x v="12"/>
    <x v="3"/>
    <s v="High"/>
    <n v="139.5"/>
    <n v="19794"/>
    <n v="32990"/>
    <n v="4602105"/>
    <n v="690315.75"/>
    <n v="3911789.25"/>
    <n v="3051195.6150000002"/>
    <n v="860593.63499999978"/>
    <d v="2021-07-01T00:00:00"/>
    <n v="7"/>
    <s v="Jul"/>
    <x v="0"/>
  </r>
  <r>
    <x v="0"/>
    <x v="0"/>
    <x v="3"/>
    <s v="High"/>
    <n v="98.600000000000009"/>
    <n v="19794"/>
    <n v="32990"/>
    <n v="3252814.0000000005"/>
    <n v="487922.10000000003"/>
    <n v="2764891.9000000004"/>
    <n v="2156615.6820000005"/>
    <n v="608276.21799999988"/>
    <d v="2021-10-01T00:00:00"/>
    <n v="10"/>
    <s v="Oct"/>
    <x v="0"/>
  </r>
  <r>
    <x v="0"/>
    <x v="1"/>
    <x v="3"/>
    <s v="High"/>
    <n v="90.5"/>
    <n v="19794"/>
    <n v="32990"/>
    <n v="2985595"/>
    <n v="447839.25"/>
    <n v="2537755.75"/>
    <n v="1979449.4850000001"/>
    <n v="558306.2649999999"/>
    <d v="2021-10-01T00:00:00"/>
    <n v="10"/>
    <s v="Oct"/>
    <x v="0"/>
  </r>
  <r>
    <x v="2"/>
    <x v="2"/>
    <x v="4"/>
    <s v="High"/>
    <n v="210.9"/>
    <n v="13938"/>
    <n v="23230"/>
    <n v="4899207"/>
    <n v="734881.04999999993"/>
    <n v="4164325.95"/>
    <n v="2498595.5699999998"/>
    <n v="1665730.3800000004"/>
    <d v="2021-05-01T00:00:00"/>
    <n v="5"/>
    <s v="May"/>
    <x v="0"/>
  </r>
  <r>
    <x v="1"/>
    <x v="3"/>
    <x v="4"/>
    <s v="High"/>
    <n v="387.45000000000005"/>
    <n v="13938"/>
    <n v="23230"/>
    <n v="9000463.5000000019"/>
    <n v="1350069.5250000001"/>
    <n v="7650393.9750000015"/>
    <n v="4972756.0837500012"/>
    <n v="2677637.8912500003"/>
    <d v="2021-07-01T00:00:00"/>
    <n v="7"/>
    <s v="Jul"/>
    <x v="0"/>
  </r>
  <r>
    <x v="0"/>
    <x v="15"/>
    <x v="4"/>
    <s v="High"/>
    <n v="62.300000000000004"/>
    <n v="13938"/>
    <n v="23230"/>
    <n v="1447229"/>
    <n v="217084.35"/>
    <n v="1230144.6499999999"/>
    <n v="959512.82699999993"/>
    <n v="270631.82299999997"/>
    <d v="2020-09-01T00:00:00"/>
    <n v="9"/>
    <s v="Sep"/>
    <x v="1"/>
  </r>
  <r>
    <x v="0"/>
    <x v="5"/>
    <x v="4"/>
    <s v="High"/>
    <n v="98.600000000000009"/>
    <n v="13938"/>
    <n v="23230"/>
    <n v="2290478"/>
    <n v="343571.7"/>
    <n v="1946906.3"/>
    <n v="1518586.9140000001"/>
    <n v="428319.38599999994"/>
    <d v="2021-10-01T00:00:00"/>
    <n v="10"/>
    <s v="Oct"/>
    <x v="0"/>
  </r>
  <r>
    <x v="3"/>
    <x v="6"/>
    <x v="4"/>
    <s v="High"/>
    <n v="238.70000000000002"/>
    <n v="13938"/>
    <n v="23230"/>
    <n v="5545001"/>
    <n v="831750.15"/>
    <n v="4713250.8499999996"/>
    <n v="3676335.6629999997"/>
    <n v="1036915.1869999999"/>
    <d v="2021-11-01T00:00:00"/>
    <n v="11"/>
    <s v="Nov"/>
    <x v="0"/>
  </r>
  <r>
    <x v="0"/>
    <x v="13"/>
    <x v="4"/>
    <s v="High"/>
    <n v="123.30000000000001"/>
    <n v="13938"/>
    <n v="23230"/>
    <n v="2864259.0000000005"/>
    <n v="429638.85000000003"/>
    <n v="2434620.1500000004"/>
    <n v="1899003.7170000004"/>
    <n v="535616.43299999996"/>
    <d v="2021-12-01T00:00:00"/>
    <n v="12"/>
    <s v="Dec"/>
    <x v="0"/>
  </r>
  <r>
    <x v="0"/>
    <x v="7"/>
    <x v="5"/>
    <s v="High"/>
    <n v="27"/>
    <n v="11999.4"/>
    <n v="19999"/>
    <n v="539973"/>
    <n v="80995.95"/>
    <n v="458977.05"/>
    <n v="358002.09899999999"/>
    <n v="100974.951"/>
    <d v="2021-02-01T00:00:00"/>
    <n v="2"/>
    <s v="Feb"/>
    <x v="0"/>
  </r>
  <r>
    <x v="0"/>
    <x v="4"/>
    <x v="5"/>
    <s v="High"/>
    <n v="342.15000000000003"/>
    <n v="11999.4"/>
    <n v="19999"/>
    <n v="6842657.8500000006"/>
    <n v="1026398.6775"/>
    <n v="5816259.1725000003"/>
    <n v="4536682.1545500001"/>
    <n v="1279577.0179500002"/>
    <d v="2021-07-01T00:00:00"/>
    <n v="7"/>
    <s v="Jul"/>
    <x v="0"/>
  </r>
  <r>
    <x v="0"/>
    <x v="8"/>
    <x v="5"/>
    <s v="High"/>
    <n v="273.40000000000003"/>
    <n v="11999.4"/>
    <n v="19999"/>
    <n v="5467726.6000000006"/>
    <n v="820158.99000000011"/>
    <n v="4647567.6100000003"/>
    <n v="3625102.7358000004"/>
    <n v="1022464.8742"/>
    <d v="2021-10-01T00:00:00"/>
    <n v="10"/>
    <s v="Oct"/>
    <x v="0"/>
  </r>
  <r>
    <x v="1"/>
    <x v="14"/>
    <x v="5"/>
    <s v="High"/>
    <n v="254.8"/>
    <n v="11999.4"/>
    <n v="19999"/>
    <n v="5095745.2"/>
    <n v="764361.78"/>
    <n v="4331383.42"/>
    <n v="2815399.2230000002"/>
    <n v="1515984.1969999997"/>
    <d v="2020-11-01T00:00:00"/>
    <n v="11"/>
    <s v="Nov"/>
    <x v="1"/>
  </r>
  <r>
    <x v="0"/>
    <x v="10"/>
    <x v="0"/>
    <s v="High"/>
    <n v="252.15"/>
    <n v="5579.4"/>
    <n v="9299"/>
    <n v="2344742.85"/>
    <n v="351711.42749999999"/>
    <n v="1993031.4225000001"/>
    <n v="1554564.5095500001"/>
    <n v="438466.91295000003"/>
    <d v="2021-01-01T00:00:00"/>
    <n v="1"/>
    <s v="Jan"/>
    <x v="0"/>
  </r>
  <r>
    <x v="2"/>
    <x v="2"/>
    <x v="1"/>
    <s v="High"/>
    <n v="266.10000000000002"/>
    <n v="8999.4"/>
    <n v="14999"/>
    <n v="3991233.9000000004"/>
    <n v="598685.08500000008"/>
    <n v="3392548.8150000004"/>
    <n v="2035529.2890000001"/>
    <n v="1357019.5260000003"/>
    <d v="2021-05-01T00:00:00"/>
    <n v="5"/>
    <s v="May"/>
    <x v="0"/>
  </r>
  <r>
    <x v="0"/>
    <x v="11"/>
    <x v="2"/>
    <s v="High"/>
    <n v="153.1"/>
    <n v="11999.4"/>
    <n v="19999"/>
    <n v="3061846.9"/>
    <n v="459277.03499999997"/>
    <n v="2602569.8649999998"/>
    <n v="2030004.4946999999"/>
    <n v="572565.37029999983"/>
    <d v="2021-12-01T00:00:00"/>
    <n v="12"/>
    <s v="Dec"/>
    <x v="0"/>
  </r>
  <r>
    <x v="0"/>
    <x v="9"/>
    <x v="4"/>
    <s v="High"/>
    <n v="149.1"/>
    <n v="13938"/>
    <n v="23230"/>
    <n v="3463593"/>
    <n v="519538.94999999995"/>
    <n v="2944054.05"/>
    <n v="2296362.159"/>
    <n v="647691.89099999983"/>
    <d v="2021-03-01T00:00:00"/>
    <n v="3"/>
    <s v="Mar"/>
    <x v="0"/>
  </r>
  <r>
    <x v="0"/>
    <x v="1"/>
    <x v="4"/>
    <s v="High"/>
    <n v="153.1"/>
    <n v="13938"/>
    <n v="23230"/>
    <n v="3556513"/>
    <n v="533476.94999999995"/>
    <n v="3023036.05"/>
    <n v="2357968.1189999999"/>
    <n v="665067.93099999987"/>
    <d v="2021-12-01T00:00:00"/>
    <n v="12"/>
    <s v="Dec"/>
    <x v="0"/>
  </r>
  <r>
    <x v="2"/>
    <x v="12"/>
    <x v="5"/>
    <s v="High"/>
    <n v="276.10000000000002"/>
    <n v="11999.4"/>
    <n v="19999"/>
    <n v="5521723.9000000004"/>
    <n v="828258.58500000008"/>
    <n v="4693465.3150000004"/>
    <n v="2816079.1890000002"/>
    <n v="1877386.1260000002"/>
    <d v="2020-09-01T00:00:00"/>
    <n v="9"/>
    <s v="Sep"/>
    <x v="1"/>
  </r>
  <r>
    <x v="1"/>
    <x v="0"/>
    <x v="0"/>
    <s v="High"/>
    <n v="256.7"/>
    <n v="5579.4"/>
    <n v="9299"/>
    <n v="2387053.2999999998"/>
    <n v="358057.99499999994"/>
    <n v="2028995.3049999999"/>
    <n v="1318846.9482499999"/>
    <n v="710148.35675000004"/>
    <d v="2021-06-01T00:00:00"/>
    <n v="6"/>
    <s v="Jun"/>
    <x v="0"/>
  </r>
  <r>
    <x v="1"/>
    <x v="1"/>
    <x v="4"/>
    <s v="High"/>
    <n v="256.7"/>
    <n v="13938"/>
    <n v="23230"/>
    <n v="5963141"/>
    <n v="894471.15"/>
    <n v="5068669.8499999996"/>
    <n v="3294635.4024999999"/>
    <n v="1774034.4474999998"/>
    <d v="2021-06-01T00:00:00"/>
    <n v="6"/>
    <s v="Jun"/>
    <x v="0"/>
  </r>
  <r>
    <x v="0"/>
    <x v="16"/>
    <x v="0"/>
    <s v="High"/>
    <n v="92.300000000000011"/>
    <n v="5579.4"/>
    <n v="9299"/>
    <n v="858297.70000000007"/>
    <n v="128744.655"/>
    <n v="729553.04500000004"/>
    <n v="569051.37510000006"/>
    <n v="160501.66989999998"/>
    <d v="2021-03-01T00:00:00"/>
    <n v="3"/>
    <s v="Mar"/>
    <x v="0"/>
  </r>
  <r>
    <x v="0"/>
    <x v="3"/>
    <x v="0"/>
    <s v="High"/>
    <n v="179"/>
    <n v="5579.4"/>
    <n v="9299"/>
    <n v="1664521"/>
    <n v="249678.15"/>
    <n v="1414842.85"/>
    <n v="1103577.4230000002"/>
    <n v="311265.42699999991"/>
    <d v="2021-03-01T00:00:00"/>
    <n v="3"/>
    <s v="Mar"/>
    <x v="0"/>
  </r>
  <r>
    <x v="0"/>
    <x v="15"/>
    <x v="0"/>
    <s v="High"/>
    <n v="44.2"/>
    <n v="5579.4"/>
    <n v="9299"/>
    <n v="411015.80000000005"/>
    <n v="61652.37"/>
    <n v="349363.43000000005"/>
    <n v="272503.47540000005"/>
    <n v="76859.954599999997"/>
    <d v="2020-09-01T00:00:00"/>
    <n v="9"/>
    <s v="Sep"/>
    <x v="1"/>
  </r>
  <r>
    <x v="0"/>
    <x v="5"/>
    <x v="1"/>
    <s v="High"/>
    <n v="98.25"/>
    <n v="8999.4"/>
    <n v="14999"/>
    <n v="1473651.75"/>
    <n v="221047.76249999998"/>
    <n v="1252603.9875"/>
    <n v="977031.11025000003"/>
    <n v="275572.87725000002"/>
    <d v="2021-01-01T00:00:00"/>
    <n v="1"/>
    <s v="Jan"/>
    <x v="0"/>
  </r>
  <r>
    <x v="0"/>
    <x v="6"/>
    <x v="1"/>
    <s v="High"/>
    <n v="129.80000000000001"/>
    <n v="8999.4"/>
    <n v="14999"/>
    <n v="1946870.2000000002"/>
    <n v="292030.53000000003"/>
    <n v="1654839.6700000002"/>
    <n v="1290774.9426000002"/>
    <n v="364064.72739999997"/>
    <d v="2021-02-01T00:00:00"/>
    <n v="2"/>
    <s v="Feb"/>
    <x v="0"/>
  </r>
  <r>
    <x v="2"/>
    <x v="13"/>
    <x v="1"/>
    <s v="High"/>
    <n v="60.400000000000006"/>
    <n v="8999.4"/>
    <n v="14999"/>
    <n v="905939.60000000009"/>
    <n v="135890.94"/>
    <n v="770048.66000000015"/>
    <n v="462029.19600000005"/>
    <n v="308019.46400000009"/>
    <d v="2021-06-01T00:00:00"/>
    <n v="6"/>
    <s v="Jun"/>
    <x v="0"/>
  </r>
  <r>
    <x v="0"/>
    <x v="7"/>
    <x v="1"/>
    <s v="High"/>
    <n v="225.5"/>
    <n v="8999.4"/>
    <n v="14999"/>
    <n v="3382274.5"/>
    <n v="507341.17499999999"/>
    <n v="2874933.3250000002"/>
    <n v="2242447.9935000003"/>
    <n v="632485.33149999985"/>
    <d v="2021-07-01T00:00:00"/>
    <n v="7"/>
    <s v="Jul"/>
    <x v="0"/>
  </r>
  <r>
    <x v="0"/>
    <x v="4"/>
    <x v="1"/>
    <s v="High"/>
    <n v="124.9"/>
    <n v="8999.4"/>
    <n v="14999"/>
    <n v="1873375.1"/>
    <n v="281006.26500000001"/>
    <n v="1592368.835"/>
    <n v="1242047.6913000001"/>
    <n v="350321.1436999999"/>
    <d v="2021-10-01T00:00:00"/>
    <n v="10"/>
    <s v="Oct"/>
    <x v="0"/>
  </r>
  <r>
    <x v="0"/>
    <x v="8"/>
    <x v="2"/>
    <s v="High"/>
    <n v="143.85"/>
    <n v="11999.4"/>
    <n v="19999"/>
    <n v="2876856.15"/>
    <n v="431528.42249999999"/>
    <n v="2445327.7275"/>
    <n v="1907355.62745"/>
    <n v="537972.10005000001"/>
    <d v="2021-01-01T00:00:00"/>
    <n v="1"/>
    <s v="Jan"/>
    <x v="0"/>
  </r>
  <r>
    <x v="4"/>
    <x v="14"/>
    <x v="2"/>
    <s v="High"/>
    <n v="80.7"/>
    <n v="11999.4"/>
    <n v="19999"/>
    <n v="1613919.3"/>
    <n v="242087.89499999999"/>
    <n v="1371831.405"/>
    <n v="987718.61159999995"/>
    <n v="384112.79340000008"/>
    <d v="2021-01-01T00:00:00"/>
    <n v="1"/>
    <s v="Jan"/>
    <x v="0"/>
  </r>
  <r>
    <x v="0"/>
    <x v="10"/>
    <x v="2"/>
    <s v="High"/>
    <n v="264.10000000000002"/>
    <n v="11999.4"/>
    <n v="19999"/>
    <n v="5281735.9000000004"/>
    <n v="792260.38500000001"/>
    <n v="4489475.5150000006"/>
    <n v="3501790.9017000007"/>
    <n v="987684.61329999985"/>
    <d v="2021-02-01T00:00:00"/>
    <n v="2"/>
    <s v="Feb"/>
    <x v="0"/>
  </r>
  <r>
    <x v="0"/>
    <x v="2"/>
    <x v="2"/>
    <s v="High"/>
    <n v="270.8"/>
    <n v="11999.4"/>
    <n v="19999"/>
    <n v="5415729.2000000002"/>
    <n v="812359.38"/>
    <n v="4603369.82"/>
    <n v="3590628.4596000002"/>
    <n v="1012741.3604000001"/>
    <d v="2021-02-01T00:00:00"/>
    <n v="2"/>
    <s v="Feb"/>
    <x v="0"/>
  </r>
  <r>
    <x v="0"/>
    <x v="11"/>
    <x v="2"/>
    <s v="High"/>
    <n v="263.2"/>
    <n v="11999.4"/>
    <n v="19999"/>
    <n v="5263736.8"/>
    <n v="789560.5199999999"/>
    <n v="4474176.28"/>
    <n v="3489857.4984000004"/>
    <n v="984318.78159999987"/>
    <d v="2021-06-01T00:00:00"/>
    <n v="6"/>
    <s v="Jun"/>
    <x v="0"/>
  </r>
  <r>
    <x v="3"/>
    <x v="9"/>
    <x v="2"/>
    <s v="High"/>
    <n v="158.30000000000001"/>
    <n v="11999.4"/>
    <n v="19999"/>
    <n v="3165841.7"/>
    <n v="474876.255"/>
    <n v="2690965.4450000003"/>
    <n v="2098953.0471000001"/>
    <n v="592012.39790000021"/>
    <d v="2021-06-01T00:00:00"/>
    <n v="6"/>
    <s v="Jun"/>
    <x v="0"/>
  </r>
  <r>
    <x v="2"/>
    <x v="1"/>
    <x v="2"/>
    <s v="High"/>
    <n v="57.1"/>
    <n v="11999.4"/>
    <n v="19999"/>
    <n v="1141942.9000000001"/>
    <n v="171291.43500000003"/>
    <n v="970651.46500000008"/>
    <n v="582390.87900000007"/>
    <n v="388260.58600000001"/>
    <d v="2021-07-01T00:00:00"/>
    <n v="7"/>
    <s v="Jul"/>
    <x v="0"/>
  </r>
  <r>
    <x v="0"/>
    <x v="12"/>
    <x v="2"/>
    <s v="High"/>
    <n v="269.60000000000002"/>
    <n v="11999.4"/>
    <n v="19999"/>
    <n v="5391730.4000000004"/>
    <n v="808759.56"/>
    <n v="4582970.84"/>
    <n v="3574717.2552"/>
    <n v="1008253.5847999998"/>
    <d v="2021-08-01T00:00:00"/>
    <n v="8"/>
    <s v="Aug"/>
    <x v="0"/>
  </r>
  <r>
    <x v="1"/>
    <x v="0"/>
    <x v="2"/>
    <s v="High"/>
    <n v="156.5"/>
    <n v="11999.4"/>
    <n v="19999"/>
    <n v="3129843.5"/>
    <n v="469476.52499999997"/>
    <n v="2660366.9750000001"/>
    <n v="1729238.5337500002"/>
    <n v="931128.44124999992"/>
    <d v="2021-10-01T00:00:00"/>
    <n v="10"/>
    <s v="Oct"/>
    <x v="0"/>
  </r>
  <r>
    <x v="0"/>
    <x v="1"/>
    <x v="2"/>
    <s v="High"/>
    <n v="124.9"/>
    <n v="11999.4"/>
    <n v="19999"/>
    <n v="2497875.1"/>
    <n v="374681.26500000001"/>
    <n v="2123193.835"/>
    <n v="1656091.1913000001"/>
    <n v="467102.6436999999"/>
    <d v="2021-10-01T00:00:00"/>
    <n v="10"/>
    <s v="Oct"/>
    <x v="0"/>
  </r>
  <r>
    <x v="0"/>
    <x v="16"/>
    <x v="2"/>
    <s v="High"/>
    <n v="35.700000000000003"/>
    <n v="11999.4"/>
    <n v="19999"/>
    <n v="713964.3"/>
    <n v="107094.645"/>
    <n v="606869.65500000003"/>
    <n v="473358.33090000006"/>
    <n v="133511.32409999997"/>
    <d v="2021-11-01T00:00:00"/>
    <n v="11"/>
    <s v="Nov"/>
    <x v="0"/>
  </r>
  <r>
    <x v="2"/>
    <x v="3"/>
    <x v="2"/>
    <s v="High"/>
    <n v="101.30000000000001"/>
    <n v="11999.4"/>
    <n v="19999"/>
    <n v="2025898.7000000002"/>
    <n v="303884.80499999999"/>
    <n v="1722013.8950000003"/>
    <n v="1033208.3370000001"/>
    <n v="688805.55800000019"/>
    <d v="2021-12-01T00:00:00"/>
    <n v="12"/>
    <s v="Dec"/>
    <x v="0"/>
  </r>
  <r>
    <x v="1"/>
    <x v="15"/>
    <x v="3"/>
    <s v="High"/>
    <n v="399.75"/>
    <n v="19794"/>
    <n v="32990"/>
    <n v="13187752.5"/>
    <n v="1978162.875"/>
    <n v="11209589.625"/>
    <n v="7286233.2562500006"/>
    <n v="3923356.3687499994"/>
    <d v="2021-01-01T00:00:00"/>
    <n v="1"/>
    <s v="Jan"/>
    <x v="0"/>
  </r>
  <r>
    <x v="0"/>
    <x v="5"/>
    <x v="3"/>
    <s v="High"/>
    <n v="263.2"/>
    <n v="19794"/>
    <n v="32990"/>
    <n v="8682968"/>
    <n v="1302445.2"/>
    <n v="7380522.7999999998"/>
    <n v="5756807.784"/>
    <n v="1623715.0159999998"/>
    <d v="2021-06-01T00:00:00"/>
    <n v="6"/>
    <s v="Jun"/>
    <x v="0"/>
  </r>
  <r>
    <x v="0"/>
    <x v="6"/>
    <x v="3"/>
    <s v="High"/>
    <n v="119"/>
    <n v="19794"/>
    <n v="32990"/>
    <n v="3925810"/>
    <n v="588871.5"/>
    <n v="3336938.5"/>
    <n v="2602812.0300000003"/>
    <n v="734126.46999999974"/>
    <d v="2021-06-01T00:00:00"/>
    <n v="6"/>
    <s v="Jun"/>
    <x v="0"/>
  </r>
  <r>
    <x v="2"/>
    <x v="13"/>
    <x v="3"/>
    <s v="High"/>
    <n v="60.400000000000006"/>
    <n v="19794"/>
    <n v="32990"/>
    <n v="1992596.0000000002"/>
    <n v="298889.40000000002"/>
    <n v="1693706.6"/>
    <n v="1016223.96"/>
    <n v="677482.64000000013"/>
    <d v="2021-06-01T00:00:00"/>
    <n v="6"/>
    <s v="Jun"/>
    <x v="0"/>
  </r>
  <r>
    <x v="1"/>
    <x v="7"/>
    <x v="3"/>
    <s v="High"/>
    <n v="66"/>
    <n v="19794"/>
    <n v="32990"/>
    <n v="2177340"/>
    <n v="326601"/>
    <n v="1850739"/>
    <n v="1202980.3500000001"/>
    <n v="647758.64999999991"/>
    <d v="2020-09-01T00:00:00"/>
    <n v="9"/>
    <s v="Sep"/>
    <x v="1"/>
  </r>
  <r>
    <x v="2"/>
    <x v="4"/>
    <x v="3"/>
    <s v="High"/>
    <n v="41"/>
    <n v="19794"/>
    <n v="32990"/>
    <n v="1352590"/>
    <n v="202888.5"/>
    <n v="1149701.5"/>
    <n v="689820.9"/>
    <n v="459880.6"/>
    <d v="2021-10-01T00:00:00"/>
    <n v="10"/>
    <s v="Oct"/>
    <x v="0"/>
  </r>
  <r>
    <x v="4"/>
    <x v="8"/>
    <x v="3"/>
    <s v="High"/>
    <n v="260.5"/>
    <n v="19794"/>
    <n v="32990"/>
    <n v="8593895"/>
    <n v="1289084.25"/>
    <n v="7304810.75"/>
    <n v="5259463.74"/>
    <n v="2045347.0099999998"/>
    <d v="2020-11-01T00:00:00"/>
    <n v="11"/>
    <s v="Nov"/>
    <x v="1"/>
  </r>
  <r>
    <x v="2"/>
    <x v="14"/>
    <x v="3"/>
    <s v="High"/>
    <n v="101.30000000000001"/>
    <n v="19794"/>
    <n v="32990"/>
    <n v="3341887.0000000005"/>
    <n v="501283.05000000005"/>
    <n v="2840603.95"/>
    <n v="1704362.37"/>
    <n v="1136241.58"/>
    <d v="2021-12-01T00:00:00"/>
    <n v="12"/>
    <s v="Dec"/>
    <x v="0"/>
  </r>
  <r>
    <x v="3"/>
    <x v="10"/>
    <x v="4"/>
    <s v="High"/>
    <n v="158.30000000000001"/>
    <n v="13938"/>
    <n v="23230"/>
    <n v="3677309.0000000005"/>
    <n v="551596.35000000009"/>
    <n v="3125712.6500000004"/>
    <n v="2438055.8670000006"/>
    <n v="687656.78299999982"/>
    <d v="2021-06-01T00:00:00"/>
    <n v="6"/>
    <s v="Jun"/>
    <x v="0"/>
  </r>
  <r>
    <x v="1"/>
    <x v="2"/>
    <x v="4"/>
    <s v="High"/>
    <n v="156.5"/>
    <n v="13938"/>
    <n v="23230"/>
    <n v="3635495"/>
    <n v="545324.25"/>
    <n v="3090170.75"/>
    <n v="2008610.9875"/>
    <n v="1081559.7625"/>
    <d v="2021-10-01T00:00:00"/>
    <n v="10"/>
    <s v="Oct"/>
    <x v="0"/>
  </r>
  <r>
    <x v="3"/>
    <x v="11"/>
    <x v="5"/>
    <s v="High"/>
    <n v="165.9"/>
    <n v="11999.4"/>
    <n v="19999"/>
    <n v="3317834.1"/>
    <n v="497675.11499999999"/>
    <n v="2820158.9850000003"/>
    <n v="2199724.0083000003"/>
    <n v="620434.9767"/>
    <d v="2021-01-01T00:00:00"/>
    <n v="1"/>
    <s v="Jan"/>
    <x v="0"/>
  </r>
  <r>
    <x v="0"/>
    <x v="9"/>
    <x v="5"/>
    <s v="High"/>
    <n v="119"/>
    <n v="11999.4"/>
    <n v="19999"/>
    <n v="2379881"/>
    <n v="356982.14999999997"/>
    <n v="2022898.85"/>
    <n v="1577861.1030000001"/>
    <n v="445037.74699999997"/>
    <d v="2021-06-01T00:00:00"/>
    <n v="6"/>
    <s v="Jun"/>
    <x v="0"/>
  </r>
  <r>
    <x v="2"/>
    <x v="1"/>
    <x v="5"/>
    <s v="High"/>
    <n v="41"/>
    <n v="11999.4"/>
    <n v="19999"/>
    <n v="819959"/>
    <n v="122993.84999999999"/>
    <n v="696965.15"/>
    <n v="418179.09"/>
    <n v="278786.06"/>
    <d v="2021-10-01T00:00:00"/>
    <n v="10"/>
    <s v="Oct"/>
    <x v="0"/>
  </r>
  <r>
    <x v="2"/>
    <x v="12"/>
    <x v="5"/>
    <s v="High"/>
    <n v="177"/>
    <n v="11999.4"/>
    <n v="19999"/>
    <n v="3539823"/>
    <n v="530973.44999999995"/>
    <n v="3008849.55"/>
    <n v="1805309.7299999997"/>
    <n v="1203539.82"/>
    <d v="2020-12-01T00:00:00"/>
    <n v="12"/>
    <s v="Dec"/>
    <x v="1"/>
  </r>
  <r>
    <x v="0"/>
    <x v="0"/>
    <x v="0"/>
    <s v="High"/>
    <n v="257.90000000000003"/>
    <n v="5579.4"/>
    <n v="9299"/>
    <n v="2398212.1"/>
    <n v="359731.815"/>
    <n v="2038480.2850000001"/>
    <n v="1590014.6223000002"/>
    <n v="448465.66269999999"/>
    <d v="2021-04-01T00:00:00"/>
    <n v="4"/>
    <s v="Apr"/>
    <x v="0"/>
  </r>
  <r>
    <x v="0"/>
    <x v="1"/>
    <x v="0"/>
    <s v="High"/>
    <n v="174.3"/>
    <n v="5579.4"/>
    <n v="9299"/>
    <n v="1620815.7000000002"/>
    <n v="243122.35500000001"/>
    <n v="1377693.3450000002"/>
    <n v="1074600.8091000002"/>
    <n v="303092.53590000002"/>
    <d v="2021-05-01T00:00:00"/>
    <n v="5"/>
    <s v="May"/>
    <x v="0"/>
  </r>
  <r>
    <x v="0"/>
    <x v="16"/>
    <x v="0"/>
    <s v="High"/>
    <n v="299.60000000000002"/>
    <n v="5579.4"/>
    <n v="9299"/>
    <n v="2785980.4000000004"/>
    <n v="417897.06000000006"/>
    <n v="2368083.3400000003"/>
    <n v="1847105.0052000002"/>
    <n v="520978.33480000007"/>
    <d v="2020-10-01T00:00:00"/>
    <n v="10"/>
    <s v="Oct"/>
    <x v="1"/>
  </r>
  <r>
    <x v="0"/>
    <x v="3"/>
    <x v="0"/>
    <s v="High"/>
    <n v="28"/>
    <n v="5579.4"/>
    <n v="9299"/>
    <n v="260372"/>
    <n v="39055.799999999996"/>
    <n v="221316.2"/>
    <n v="172626.63600000003"/>
    <n v="48689.563999999984"/>
    <d v="2021-12-01T00:00:00"/>
    <n v="12"/>
    <s v="Dec"/>
    <x v="0"/>
  </r>
  <r>
    <x v="0"/>
    <x v="15"/>
    <x v="1"/>
    <s v="High"/>
    <n v="29.3"/>
    <n v="8999.4"/>
    <n v="14999"/>
    <n v="439470.7"/>
    <n v="65920.604999999996"/>
    <n v="373550.09500000003"/>
    <n v="291369.07410000003"/>
    <n v="82181.020900000003"/>
    <d v="2021-02-01T00:00:00"/>
    <n v="2"/>
    <s v="Feb"/>
    <x v="0"/>
  </r>
  <r>
    <x v="0"/>
    <x v="5"/>
    <x v="1"/>
    <s v="High"/>
    <n v="299.60000000000002"/>
    <n v="8999.4"/>
    <n v="14999"/>
    <n v="4493700.4000000004"/>
    <n v="674055.06"/>
    <n v="3819645.3400000003"/>
    <n v="2979323.3652000003"/>
    <n v="840321.97479999997"/>
    <d v="2020-10-01T00:00:00"/>
    <n v="10"/>
    <s v="Oct"/>
    <x v="1"/>
  </r>
  <r>
    <x v="1"/>
    <x v="6"/>
    <x v="2"/>
    <s v="High"/>
    <n v="27.8"/>
    <n v="11999.4"/>
    <n v="19999"/>
    <n v="555972.20000000007"/>
    <n v="83395.83"/>
    <n v="472576.37000000005"/>
    <n v="307174.64050000004"/>
    <n v="165401.72950000002"/>
    <d v="2021-02-01T00:00:00"/>
    <n v="2"/>
    <s v="Feb"/>
    <x v="0"/>
  </r>
  <r>
    <x v="0"/>
    <x v="13"/>
    <x v="2"/>
    <s v="High"/>
    <n v="242.8"/>
    <n v="11999.4"/>
    <n v="19999"/>
    <n v="4855757.2"/>
    <n v="728363.58"/>
    <n v="4127393.62"/>
    <n v="3219367.0236000004"/>
    <n v="908026.59639999969"/>
    <d v="2021-03-01T00:00:00"/>
    <n v="3"/>
    <s v="Mar"/>
    <x v="0"/>
  </r>
  <r>
    <x v="1"/>
    <x v="7"/>
    <x v="2"/>
    <s v="High"/>
    <n v="176.70000000000002"/>
    <n v="11999.4"/>
    <n v="19999"/>
    <n v="3533823.3000000003"/>
    <n v="530073.495"/>
    <n v="3003749.8050000002"/>
    <n v="1952437.3732500002"/>
    <n v="1051312.43175"/>
    <d v="2021-09-01T00:00:00"/>
    <n v="9"/>
    <s v="Sep"/>
    <x v="0"/>
  </r>
  <r>
    <x v="2"/>
    <x v="4"/>
    <x v="2"/>
    <s v="High"/>
    <n v="139.30000000000001"/>
    <n v="11999.4"/>
    <n v="19999"/>
    <n v="2785860.7"/>
    <n v="417879.10500000004"/>
    <n v="2367981.5950000002"/>
    <n v="1420788.9570000002"/>
    <n v="947192.63800000004"/>
    <d v="2021-10-01T00:00:00"/>
    <n v="10"/>
    <s v="Oct"/>
    <x v="0"/>
  </r>
  <r>
    <x v="0"/>
    <x v="8"/>
    <x v="4"/>
    <s v="High"/>
    <n v="28"/>
    <n v="13938"/>
    <n v="23230"/>
    <n v="650440"/>
    <n v="97566"/>
    <n v="552874"/>
    <n v="431241.72000000003"/>
    <n v="121632.27999999997"/>
    <d v="2021-12-01T00:00:00"/>
    <n v="12"/>
    <s v="Dec"/>
    <x v="0"/>
  </r>
  <r>
    <x v="2"/>
    <x v="14"/>
    <x v="5"/>
    <s v="High"/>
    <n v="139.30000000000001"/>
    <n v="11999.4"/>
    <n v="19999"/>
    <n v="2785860.7"/>
    <n v="417879.10500000004"/>
    <n v="2367981.5950000002"/>
    <n v="1420788.9570000002"/>
    <n v="947192.63800000004"/>
    <d v="2021-10-01T00:00:00"/>
    <n v="10"/>
    <s v="Oct"/>
    <x v="0"/>
  </r>
  <r>
    <x v="2"/>
    <x v="10"/>
    <x v="5"/>
    <s v="High"/>
    <n v="201.5"/>
    <n v="11999.4"/>
    <n v="19999"/>
    <n v="4029798.5"/>
    <n v="604469.77500000002"/>
    <n v="3425328.7250000001"/>
    <n v="2055197.2349999999"/>
    <n v="1370131.4900000002"/>
    <d v="2020-12-01T00:00:00"/>
    <n v="12"/>
    <s v="Dec"/>
    <x v="1"/>
  </r>
  <r>
    <x v="4"/>
    <x v="2"/>
    <x v="0"/>
    <s v="High"/>
    <n v="80.100000000000009"/>
    <n v="5579.4"/>
    <n v="9299"/>
    <n v="744849.9"/>
    <n v="111727.485"/>
    <n v="633122.41500000004"/>
    <n v="455848.13880000002"/>
    <n v="177274.27620000002"/>
    <d v="2021-07-01T00:00:00"/>
    <n v="7"/>
    <s v="Jul"/>
    <x v="0"/>
  </r>
  <r>
    <x v="3"/>
    <x v="11"/>
    <x v="0"/>
    <s v="High"/>
    <n v="102.30000000000001"/>
    <n v="5579.4"/>
    <n v="9299"/>
    <n v="951287.70000000007"/>
    <n v="142693.155"/>
    <n v="808594.54500000004"/>
    <n v="630703.74510000006"/>
    <n v="177890.79989999998"/>
    <d v="2020-09-01T00:00:00"/>
    <n v="9"/>
    <s v="Sep"/>
    <x v="1"/>
  </r>
  <r>
    <x v="4"/>
    <x v="9"/>
    <x v="0"/>
    <s v="High"/>
    <n v="149.6"/>
    <n v="5579.4"/>
    <n v="9299"/>
    <n v="1391130.4"/>
    <n v="208669.55999999997"/>
    <n v="1182460.8399999999"/>
    <n v="851371.80479999981"/>
    <n v="331089.03520000004"/>
    <d v="2021-10-01T00:00:00"/>
    <n v="10"/>
    <s v="Oct"/>
    <x v="0"/>
  </r>
  <r>
    <x v="4"/>
    <x v="1"/>
    <x v="0"/>
    <s v="High"/>
    <n v="101"/>
    <n v="5579.4"/>
    <n v="9299"/>
    <n v="939199"/>
    <n v="140879.85"/>
    <n v="798319.15"/>
    <n v="574789.78799999994"/>
    <n v="223529.36200000008"/>
    <d v="2021-10-01T00:00:00"/>
    <n v="10"/>
    <s v="Oct"/>
    <x v="0"/>
  </r>
  <r>
    <x v="1"/>
    <x v="12"/>
    <x v="0"/>
    <s v="High"/>
    <n v="151.30000000000001"/>
    <n v="5579.4"/>
    <n v="9299"/>
    <n v="1406938.7000000002"/>
    <n v="211040.80500000002"/>
    <n v="1195897.8950000003"/>
    <n v="777333.63175000018"/>
    <n v="418564.26325000008"/>
    <d v="2021-11-01T00:00:00"/>
    <n v="11"/>
    <s v="Nov"/>
    <x v="0"/>
  </r>
  <r>
    <x v="1"/>
    <x v="0"/>
    <x v="0"/>
    <s v="High"/>
    <n v="230"/>
    <n v="5579.4"/>
    <n v="9299"/>
    <n v="2138770"/>
    <n v="320815.5"/>
    <n v="1817954.5"/>
    <n v="1181670.425"/>
    <n v="636284.07499999995"/>
    <d v="2021-12-01T00:00:00"/>
    <n v="12"/>
    <s v="Dec"/>
    <x v="0"/>
  </r>
  <r>
    <x v="3"/>
    <x v="1"/>
    <x v="0"/>
    <s v="High"/>
    <n v="282.10000000000002"/>
    <n v="5579.4"/>
    <n v="9299"/>
    <n v="2623247.9000000004"/>
    <n v="393487.18500000006"/>
    <n v="2229760.7150000003"/>
    <n v="1739213.3577000003"/>
    <n v="490547.35730000003"/>
    <d v="2020-12-01T00:00:00"/>
    <n v="12"/>
    <s v="Dec"/>
    <x v="1"/>
  </r>
  <r>
    <x v="0"/>
    <x v="16"/>
    <x v="1"/>
    <s v="High"/>
    <n v="222.75"/>
    <n v="8999.4"/>
    <n v="14999"/>
    <n v="3341027.25"/>
    <n v="501154.08749999997"/>
    <n v="2839873.1625000001"/>
    <n v="2215101.0667500002"/>
    <n v="624772.09574999986"/>
    <d v="2021-01-01T00:00:00"/>
    <n v="1"/>
    <s v="Jan"/>
    <x v="0"/>
  </r>
  <r>
    <x v="0"/>
    <x v="3"/>
    <x v="1"/>
    <s v="High"/>
    <n v="119.9"/>
    <n v="8999.4"/>
    <n v="14999"/>
    <n v="1798380.1"/>
    <n v="269757.01500000001"/>
    <n v="1528623.085"/>
    <n v="1192326.0063"/>
    <n v="336297.07869999995"/>
    <d v="2021-04-01T00:00:00"/>
    <n v="4"/>
    <s v="Apr"/>
    <x v="0"/>
  </r>
  <r>
    <x v="0"/>
    <x v="15"/>
    <x v="1"/>
    <s v="High"/>
    <n v="20"/>
    <n v="8999.4"/>
    <n v="14999"/>
    <n v="299980"/>
    <n v="44997"/>
    <n v="254983"/>
    <n v="198886.74000000002"/>
    <n v="56096.25999999998"/>
    <d v="2021-05-01T00:00:00"/>
    <n v="5"/>
    <s v="May"/>
    <x v="0"/>
  </r>
  <r>
    <x v="0"/>
    <x v="5"/>
    <x v="1"/>
    <s v="High"/>
    <n v="38.800000000000004"/>
    <n v="8999.4"/>
    <n v="14999"/>
    <n v="581961.20000000007"/>
    <n v="87294.180000000008"/>
    <n v="494667.02000000008"/>
    <n v="385840.27560000005"/>
    <n v="108826.74440000003"/>
    <d v="2021-09-01T00:00:00"/>
    <n v="9"/>
    <s v="Sep"/>
    <x v="0"/>
  </r>
  <r>
    <x v="0"/>
    <x v="6"/>
    <x v="1"/>
    <s v="High"/>
    <n v="172.70000000000002"/>
    <n v="8999.4"/>
    <n v="14999"/>
    <n v="2590327.3000000003"/>
    <n v="388549.09500000003"/>
    <n v="2201778.2050000001"/>
    <n v="1717386.9999000002"/>
    <n v="484391.2050999999"/>
    <d v="2020-10-01T00:00:00"/>
    <n v="10"/>
    <s v="Oct"/>
    <x v="1"/>
  </r>
  <r>
    <x v="1"/>
    <x v="13"/>
    <x v="1"/>
    <s v="High"/>
    <n v="230"/>
    <n v="8999.4"/>
    <n v="14999"/>
    <n v="3449770"/>
    <n v="517465.5"/>
    <n v="2932304.5"/>
    <n v="1905997.925"/>
    <n v="1026306.575"/>
    <d v="2021-12-01T00:00:00"/>
    <n v="12"/>
    <s v="Dec"/>
    <x v="0"/>
  </r>
  <r>
    <x v="0"/>
    <x v="7"/>
    <x v="2"/>
    <s v="High"/>
    <n v="26"/>
    <n v="11999.4"/>
    <n v="19999"/>
    <n v="519974"/>
    <n v="77996.099999999991"/>
    <n v="441977.9"/>
    <n v="344742.76200000005"/>
    <n v="97235.137999999977"/>
    <d v="2021-02-01T00:00:00"/>
    <n v="2"/>
    <s v="Feb"/>
    <x v="0"/>
  </r>
  <r>
    <x v="1"/>
    <x v="4"/>
    <x v="2"/>
    <s v="High"/>
    <n v="247"/>
    <n v="11999.4"/>
    <n v="19999"/>
    <n v="4939753"/>
    <n v="740962.95"/>
    <n v="4198790.05"/>
    <n v="2729213.5324999997"/>
    <n v="1469576.5175000001"/>
    <d v="2020-09-01T00:00:00"/>
    <n v="9"/>
    <s v="Sep"/>
    <x v="1"/>
  </r>
  <r>
    <x v="1"/>
    <x v="8"/>
    <x v="2"/>
    <s v="High"/>
    <n v="174.3"/>
    <n v="11999.4"/>
    <n v="19999"/>
    <n v="3485825.7"/>
    <n v="522873.85499999998"/>
    <n v="2962951.8450000002"/>
    <n v="1925918.6992500003"/>
    <n v="1037033.1457499999"/>
    <d v="2020-10-01T00:00:00"/>
    <n v="10"/>
    <s v="Oct"/>
    <x v="1"/>
  </r>
  <r>
    <x v="2"/>
    <x v="14"/>
    <x v="2"/>
    <s v="High"/>
    <n v="291.40000000000003"/>
    <n v="11999.4"/>
    <n v="19999"/>
    <n v="5827708.6000000006"/>
    <n v="874156.29"/>
    <n v="4953552.3100000005"/>
    <n v="2972131.3860000004"/>
    <n v="1981420.9240000001"/>
    <d v="2021-10-01T00:00:00"/>
    <n v="10"/>
    <s v="Oct"/>
    <x v="0"/>
  </r>
  <r>
    <x v="0"/>
    <x v="10"/>
    <x v="2"/>
    <s v="High"/>
    <n v="173.10000000000002"/>
    <n v="11999.4"/>
    <n v="19999"/>
    <n v="3461826.9000000004"/>
    <n v="519274.03500000003"/>
    <n v="2942552.8650000002"/>
    <n v="2295191.2347000004"/>
    <n v="647361.63029999984"/>
    <d v="2021-10-01T00:00:00"/>
    <n v="10"/>
    <s v="Oct"/>
    <x v="0"/>
  </r>
  <r>
    <x v="0"/>
    <x v="2"/>
    <x v="2"/>
    <s v="High"/>
    <n v="70"/>
    <n v="11999.4"/>
    <n v="19999"/>
    <n v="1399930"/>
    <n v="209989.5"/>
    <n v="1189940.5"/>
    <n v="928153.59000000008"/>
    <n v="261786.90999999992"/>
    <d v="2021-11-01T00:00:00"/>
    <n v="11"/>
    <s v="Nov"/>
    <x v="0"/>
  </r>
  <r>
    <x v="2"/>
    <x v="11"/>
    <x v="2"/>
    <s v="High"/>
    <n v="222.20000000000002"/>
    <n v="11999.4"/>
    <n v="19999"/>
    <n v="4443777.8000000007"/>
    <n v="666566.67000000004"/>
    <n v="3777211.1300000008"/>
    <n v="2266326.6780000003"/>
    <n v="1510884.4520000005"/>
    <d v="2020-11-01T00:00:00"/>
    <n v="11"/>
    <s v="Nov"/>
    <x v="1"/>
  </r>
  <r>
    <x v="0"/>
    <x v="9"/>
    <x v="2"/>
    <s v="High"/>
    <n v="117.7"/>
    <n v="11999.4"/>
    <n v="19999"/>
    <n v="2353882.3000000003"/>
    <n v="353082.34500000003"/>
    <n v="2000799.9550000003"/>
    <n v="1560623.9649000003"/>
    <n v="440175.99010000005"/>
    <d v="2021-11-01T00:00:00"/>
    <n v="11"/>
    <s v="Nov"/>
    <x v="0"/>
  </r>
  <r>
    <x v="0"/>
    <x v="1"/>
    <x v="2"/>
    <s v="High"/>
    <n v="192.20000000000002"/>
    <n v="11999.4"/>
    <n v="19999"/>
    <n v="3843807.8000000003"/>
    <n v="576571.17000000004"/>
    <n v="3267236.6300000004"/>
    <n v="2548444.5714000002"/>
    <n v="718792.05860000011"/>
    <d v="2020-11-01T00:00:00"/>
    <n v="11"/>
    <s v="Nov"/>
    <x v="1"/>
  </r>
  <r>
    <x v="3"/>
    <x v="12"/>
    <x v="3"/>
    <s v="High"/>
    <n v="157.5"/>
    <n v="19794"/>
    <n v="32990"/>
    <n v="5195925"/>
    <n v="779388.75"/>
    <n v="4416536.25"/>
    <n v="3444898.2749999999"/>
    <n v="971637.97500000009"/>
    <d v="2021-02-01T00:00:00"/>
    <n v="2"/>
    <s v="Feb"/>
    <x v="0"/>
  </r>
  <r>
    <x v="0"/>
    <x v="0"/>
    <x v="3"/>
    <s v="High"/>
    <n v="60.6"/>
    <n v="19794"/>
    <n v="32990"/>
    <n v="1999194"/>
    <n v="299879.09999999998"/>
    <n v="1699314.9"/>
    <n v="1325465.622"/>
    <n v="373849.27799999993"/>
    <d v="2021-04-01T00:00:00"/>
    <n v="4"/>
    <s v="Apr"/>
    <x v="0"/>
  </r>
  <r>
    <x v="4"/>
    <x v="17"/>
    <x v="3"/>
    <s v="High"/>
    <n v="246"/>
    <n v="19794"/>
    <n v="32990"/>
    <n v="8115540"/>
    <n v="1217331"/>
    <n v="6898209"/>
    <n v="4966710.4799999995"/>
    <n v="1931498.5200000005"/>
    <d v="2021-07-01T00:00:00"/>
    <n v="7"/>
    <s v="Jul"/>
    <x v="0"/>
  </r>
  <r>
    <x v="4"/>
    <x v="16"/>
    <x v="3"/>
    <s v="High"/>
    <n v="26.900000000000002"/>
    <n v="19794"/>
    <n v="32990"/>
    <n v="887431.00000000012"/>
    <n v="133114.65000000002"/>
    <n v="754316.35000000009"/>
    <n v="543107.772"/>
    <n v="211208.5780000001"/>
    <d v="2020-10-01T00:00:00"/>
    <n v="10"/>
    <s v="Oct"/>
    <x v="1"/>
  </r>
  <r>
    <x v="4"/>
    <x v="3"/>
    <x v="3"/>
    <s v="High"/>
    <n v="253.60000000000002"/>
    <n v="19794"/>
    <n v="32990"/>
    <n v="8366264.0000000009"/>
    <n v="1254939.6000000001"/>
    <n v="7111324.4000000004"/>
    <n v="5120153.568"/>
    <n v="1991170.8320000004"/>
    <d v="2020-11-01T00:00:00"/>
    <n v="11"/>
    <s v="Nov"/>
    <x v="1"/>
  </r>
  <r>
    <x v="0"/>
    <x v="15"/>
    <x v="4"/>
    <s v="High"/>
    <n v="290.3"/>
    <n v="13938"/>
    <n v="23230"/>
    <n v="6743669"/>
    <n v="1011550.35"/>
    <n v="5732118.6500000004"/>
    <n v="4471052.5470000003"/>
    <n v="1261066.1030000001"/>
    <d v="2021-03-01T00:00:00"/>
    <n v="3"/>
    <s v="Mar"/>
    <x v="0"/>
  </r>
  <r>
    <x v="4"/>
    <x v="5"/>
    <x v="4"/>
    <s v="High"/>
    <n v="254.10000000000002"/>
    <n v="13938"/>
    <n v="23230"/>
    <n v="5902743.0000000009"/>
    <n v="885411.45000000007"/>
    <n v="5017331.5500000007"/>
    <n v="3612478.7160000005"/>
    <n v="1404852.8340000003"/>
    <d v="2021-08-01T00:00:00"/>
    <n v="8"/>
    <s v="Aug"/>
    <x v="0"/>
  </r>
  <r>
    <x v="4"/>
    <x v="6"/>
    <x v="4"/>
    <s v="High"/>
    <n v="26.900000000000002"/>
    <n v="13938"/>
    <n v="23230"/>
    <n v="624887"/>
    <n v="93733.05"/>
    <n v="531153.94999999995"/>
    <n v="382430.84399999992"/>
    <n v="148723.10600000003"/>
    <d v="2020-10-01T00:00:00"/>
    <n v="10"/>
    <s v="Oct"/>
    <x v="1"/>
  </r>
  <r>
    <x v="4"/>
    <x v="13"/>
    <x v="4"/>
    <s v="High"/>
    <n v="149.6"/>
    <n v="13938"/>
    <n v="23230"/>
    <n v="3475208"/>
    <n v="521281.19999999995"/>
    <n v="2953926.8"/>
    <n v="2126827.2959999996"/>
    <n v="827099.50400000019"/>
    <d v="2021-10-01T00:00:00"/>
    <n v="10"/>
    <s v="Oct"/>
    <x v="0"/>
  </r>
  <r>
    <x v="4"/>
    <x v="7"/>
    <x v="4"/>
    <s v="High"/>
    <n v="101"/>
    <n v="13938"/>
    <n v="23230"/>
    <n v="2346230"/>
    <n v="351934.5"/>
    <n v="1994295.5"/>
    <n v="1435892.76"/>
    <n v="558402.74"/>
    <d v="2021-10-01T00:00:00"/>
    <n v="10"/>
    <s v="Oct"/>
    <x v="0"/>
  </r>
  <r>
    <x v="0"/>
    <x v="4"/>
    <x v="4"/>
    <s v="High"/>
    <n v="128.1"/>
    <n v="13938"/>
    <n v="23230"/>
    <n v="2975763"/>
    <n v="446364.45"/>
    <n v="2529398.5499999998"/>
    <n v="1972930.8689999999"/>
    <n v="556467.68099999987"/>
    <d v="2020-12-01T00:00:00"/>
    <n v="12"/>
    <s v="Dec"/>
    <x v="1"/>
  </r>
  <r>
    <x v="4"/>
    <x v="8"/>
    <x v="5"/>
    <s v="High"/>
    <n v="88.800000000000011"/>
    <n v="11999.4"/>
    <n v="19999"/>
    <n v="1775911.2000000002"/>
    <n v="266386.68"/>
    <n v="1509524.5200000003"/>
    <n v="1086857.6544000001"/>
    <n v="422666.86560000014"/>
    <d v="2021-03-01T00:00:00"/>
    <n v="3"/>
    <s v="Mar"/>
    <x v="0"/>
  </r>
  <r>
    <x v="3"/>
    <x v="14"/>
    <x v="5"/>
    <s v="High"/>
    <n v="284.40000000000003"/>
    <n v="11999.4"/>
    <n v="19999"/>
    <n v="5687715.6000000006"/>
    <n v="853157.34000000008"/>
    <n v="4834558.2600000007"/>
    <n v="3770955.4428000008"/>
    <n v="1063602.8171999999"/>
    <d v="2021-05-01T00:00:00"/>
    <n v="5"/>
    <s v="May"/>
    <x v="0"/>
  </r>
  <r>
    <x v="2"/>
    <x v="10"/>
    <x v="5"/>
    <s v="High"/>
    <n v="247.5"/>
    <n v="11999.4"/>
    <n v="19999"/>
    <n v="4949752.5"/>
    <n v="742462.875"/>
    <n v="4207289.625"/>
    <n v="2524373.7749999999"/>
    <n v="1682915.85"/>
    <d v="2021-08-01T00:00:00"/>
    <n v="8"/>
    <s v="Aug"/>
    <x v="0"/>
  </r>
  <r>
    <x v="1"/>
    <x v="2"/>
    <x v="5"/>
    <s v="High"/>
    <n v="174.3"/>
    <n v="11999.4"/>
    <n v="19999"/>
    <n v="3485825.7"/>
    <n v="522873.85499999998"/>
    <n v="2962951.8450000002"/>
    <n v="1925918.6992500003"/>
    <n v="1037033.1457499999"/>
    <d v="2020-10-01T00:00:00"/>
    <n v="10"/>
    <s v="Oct"/>
    <x v="1"/>
  </r>
  <r>
    <x v="2"/>
    <x v="11"/>
    <x v="5"/>
    <s v="High"/>
    <n v="291.40000000000003"/>
    <n v="11999.4"/>
    <n v="19999"/>
    <n v="5827708.6000000006"/>
    <n v="874156.29"/>
    <n v="4953552.3100000005"/>
    <n v="2972131.3860000004"/>
    <n v="1981420.9240000001"/>
    <d v="2021-10-01T00:00:00"/>
    <n v="10"/>
    <s v="Oct"/>
    <x v="0"/>
  </r>
  <r>
    <x v="0"/>
    <x v="9"/>
    <x v="5"/>
    <s v="High"/>
    <n v="173.10000000000002"/>
    <n v="11999.4"/>
    <n v="19999"/>
    <n v="3461826.9000000004"/>
    <n v="519274.03500000003"/>
    <n v="2942552.8650000002"/>
    <n v="2295191.2347000004"/>
    <n v="647361.63029999984"/>
    <d v="2021-10-01T00:00:00"/>
    <n v="10"/>
    <s v="Oct"/>
    <x v="0"/>
  </r>
  <r>
    <x v="0"/>
    <x v="1"/>
    <x v="5"/>
    <s v="High"/>
    <n v="172.70000000000002"/>
    <n v="11999.4"/>
    <n v="19999"/>
    <n v="3453827.3000000003"/>
    <n v="518074.09500000003"/>
    <n v="2935753.2050000001"/>
    <n v="2289887.4999000002"/>
    <n v="645865.7050999999"/>
    <d v="2020-10-01T00:00:00"/>
    <n v="10"/>
    <s v="Oct"/>
    <x v="1"/>
  </r>
  <r>
    <x v="1"/>
    <x v="12"/>
    <x v="5"/>
    <s v="High"/>
    <n v="187"/>
    <n v="11999.4"/>
    <n v="19999"/>
    <n v="3739813"/>
    <n v="560971.94999999995"/>
    <n v="3178841.05"/>
    <n v="2066246.6824999999"/>
    <n v="1112594.3674999999"/>
    <d v="2020-11-01T00:00:00"/>
    <n v="11"/>
    <s v="Nov"/>
    <x v="1"/>
  </r>
  <r>
    <x v="3"/>
    <x v="0"/>
    <x v="0"/>
    <s v="High"/>
    <n v="117.4"/>
    <n v="5579.4"/>
    <n v="9299"/>
    <n v="1091702.6000000001"/>
    <n v="163755.39000000001"/>
    <n v="927947.21000000008"/>
    <n v="723798.82380000013"/>
    <n v="204148.38619999995"/>
    <d v="2021-08-01T00:00:00"/>
    <n v="8"/>
    <s v="Aug"/>
    <x v="0"/>
  </r>
  <r>
    <x v="3"/>
    <x v="17"/>
    <x v="0"/>
    <s v="High"/>
    <n v="276.7"/>
    <n v="5579.4"/>
    <n v="9299"/>
    <n v="2573033.2999999998"/>
    <n v="385954.99499999994"/>
    <n v="2187078.3049999997"/>
    <n v="1705921.0778999999"/>
    <n v="481157.22709999979"/>
    <d v="2021-08-01T00:00:00"/>
    <n v="8"/>
    <s v="Aug"/>
    <x v="0"/>
  </r>
  <r>
    <x v="3"/>
    <x v="16"/>
    <x v="0"/>
    <s v="High"/>
    <n v="108.5"/>
    <n v="5579.4"/>
    <n v="9299"/>
    <n v="1008941.5"/>
    <n v="151341.22500000001"/>
    <n v="857600.27500000002"/>
    <n v="668928.2145"/>
    <n v="188672.06050000002"/>
    <d v="2021-10-01T00:00:00"/>
    <n v="10"/>
    <s v="Oct"/>
    <x v="0"/>
  </r>
  <r>
    <x v="4"/>
    <x v="3"/>
    <x v="1"/>
    <s v="High"/>
    <n v="54.6"/>
    <n v="8999.4"/>
    <n v="14999"/>
    <n v="818945.4"/>
    <n v="122841.81"/>
    <n v="696103.59000000008"/>
    <n v="501194.58480000007"/>
    <n v="194909.00520000001"/>
    <d v="2021-10-01T00:00:00"/>
    <n v="10"/>
    <s v="Oct"/>
    <x v="0"/>
  </r>
  <r>
    <x v="0"/>
    <x v="15"/>
    <x v="2"/>
    <s v="High"/>
    <n v="115.80000000000001"/>
    <n v="11999.4"/>
    <n v="19999"/>
    <n v="2315884.2000000002"/>
    <n v="347382.63"/>
    <n v="1968501.5700000003"/>
    <n v="1535431.2246000003"/>
    <n v="433070.34539999999"/>
    <d v="2021-03-01T00:00:00"/>
    <n v="3"/>
    <s v="Mar"/>
    <x v="0"/>
  </r>
  <r>
    <x v="1"/>
    <x v="5"/>
    <x v="2"/>
    <s v="High"/>
    <n v="161.4"/>
    <n v="11999.4"/>
    <n v="19999"/>
    <n v="3227838.6"/>
    <n v="484175.79"/>
    <n v="2743662.81"/>
    <n v="1783380.8265000002"/>
    <n v="960281.98349999986"/>
    <d v="2021-04-01T00:00:00"/>
    <n v="4"/>
    <s v="Apr"/>
    <x v="0"/>
  </r>
  <r>
    <x v="0"/>
    <x v="6"/>
    <x v="2"/>
    <s v="High"/>
    <n v="253.5"/>
    <n v="11999.4"/>
    <n v="19999"/>
    <n v="5069746.5"/>
    <n v="760461.97499999998"/>
    <n v="4309284.5250000004"/>
    <n v="3361241.9295000006"/>
    <n v="948042.59549999982"/>
    <d v="2021-04-01T00:00:00"/>
    <n v="4"/>
    <s v="Apr"/>
    <x v="0"/>
  </r>
  <r>
    <x v="0"/>
    <x v="13"/>
    <x v="2"/>
    <s v="High"/>
    <n v="285.10000000000002"/>
    <n v="11999.4"/>
    <n v="19999"/>
    <n v="5701714.9000000004"/>
    <n v="855257.23499999999"/>
    <n v="4846457.665"/>
    <n v="3780236.9787000003"/>
    <n v="1066220.6862999997"/>
    <d v="2021-05-01T00:00:00"/>
    <n v="5"/>
    <s v="May"/>
    <x v="0"/>
  </r>
  <r>
    <x v="1"/>
    <x v="7"/>
    <x v="2"/>
    <s v="High"/>
    <n v="255.9"/>
    <n v="11999.4"/>
    <n v="19999"/>
    <n v="5117744.1000000006"/>
    <n v="767661.61500000011"/>
    <n v="4350082.4850000003"/>
    <n v="2827553.6152500003"/>
    <n v="1522528.8697500001"/>
    <d v="2021-08-01T00:00:00"/>
    <n v="8"/>
    <s v="Aug"/>
    <x v="0"/>
  </r>
  <r>
    <x v="0"/>
    <x v="4"/>
    <x v="2"/>
    <s v="High"/>
    <n v="26.700000000000003"/>
    <n v="11999.4"/>
    <n v="19999"/>
    <n v="533973.30000000005"/>
    <n v="80095.99500000001"/>
    <n v="453877.30500000005"/>
    <n v="354024.29790000006"/>
    <n v="99853.007099999988"/>
    <d v="2020-10-01T00:00:00"/>
    <n v="10"/>
    <s v="Oct"/>
    <x v="1"/>
  </r>
  <r>
    <x v="3"/>
    <x v="8"/>
    <x v="2"/>
    <s v="High"/>
    <n v="108.5"/>
    <n v="11999.4"/>
    <n v="19999"/>
    <n v="2169891.5"/>
    <n v="325483.72499999998"/>
    <n v="1844407.7749999999"/>
    <n v="1438638.0644999999"/>
    <n v="405769.71050000004"/>
    <d v="2021-10-01T00:00:00"/>
    <n v="10"/>
    <s v="Oct"/>
    <x v="0"/>
  </r>
  <r>
    <x v="1"/>
    <x v="14"/>
    <x v="2"/>
    <s v="High"/>
    <n v="117.5"/>
    <n v="11999.4"/>
    <n v="19999"/>
    <n v="2349882.5"/>
    <n v="352482.375"/>
    <n v="1997400.125"/>
    <n v="1298310.08125"/>
    <n v="699090.04374999995"/>
    <d v="2021-10-01T00:00:00"/>
    <n v="10"/>
    <s v="Oct"/>
    <x v="0"/>
  </r>
  <r>
    <x v="0"/>
    <x v="10"/>
    <x v="2"/>
    <s v="High"/>
    <n v="200.70000000000002"/>
    <n v="11999.4"/>
    <n v="19999"/>
    <n v="4013799.3000000003"/>
    <n v="602069.89500000002"/>
    <n v="3411729.4050000003"/>
    <n v="2661148.9359000004"/>
    <n v="750580.46909999987"/>
    <d v="2020-11-01T00:00:00"/>
    <n v="11"/>
    <s v="Nov"/>
    <x v="1"/>
  </r>
  <r>
    <x v="0"/>
    <x v="2"/>
    <x v="2"/>
    <s v="High"/>
    <n v="215.10000000000002"/>
    <n v="11999.4"/>
    <n v="19999"/>
    <n v="4301784.9000000004"/>
    <n v="645267.73499999999"/>
    <n v="3656517.1650000005"/>
    <n v="2852083.3887000005"/>
    <n v="804433.77630000003"/>
    <d v="2020-11-01T00:00:00"/>
    <n v="11"/>
    <s v="Nov"/>
    <x v="1"/>
  </r>
  <r>
    <x v="2"/>
    <x v="11"/>
    <x v="2"/>
    <s v="High"/>
    <n v="91.4"/>
    <n v="11999.4"/>
    <n v="19999"/>
    <n v="1827908.6"/>
    <n v="274186.28999999998"/>
    <n v="1553722.31"/>
    <n v="932233.38600000006"/>
    <n v="621488.924"/>
    <d v="2021-12-01T00:00:00"/>
    <n v="12"/>
    <s v="Dec"/>
    <x v="0"/>
  </r>
  <r>
    <x v="0"/>
    <x v="9"/>
    <x v="2"/>
    <s v="High"/>
    <n v="29.3"/>
    <n v="11999.4"/>
    <n v="19999"/>
    <n v="585970.70000000007"/>
    <n v="87895.60500000001"/>
    <n v="498075.09500000009"/>
    <n v="388498.57410000009"/>
    <n v="109576.5209"/>
    <d v="2021-12-01T00:00:00"/>
    <n v="12"/>
    <s v="Dec"/>
    <x v="0"/>
  </r>
  <r>
    <x v="2"/>
    <x v="1"/>
    <x v="3"/>
    <s v="High"/>
    <n v="50"/>
    <n v="19794"/>
    <n v="32990"/>
    <n v="1649500"/>
    <n v="247425"/>
    <n v="1402075"/>
    <n v="841245"/>
    <n v="560830"/>
    <d v="2021-03-01T00:00:00"/>
    <n v="3"/>
    <s v="Mar"/>
    <x v="0"/>
  </r>
  <r>
    <x v="1"/>
    <x v="12"/>
    <x v="3"/>
    <s v="High"/>
    <n v="282.60000000000002"/>
    <n v="19794"/>
    <n v="32990"/>
    <n v="9322974"/>
    <n v="1398446.0999999999"/>
    <n v="7924527.9000000004"/>
    <n v="5150943.1350000007"/>
    <n v="2773584.7649999997"/>
    <d v="2021-05-01T00:00:00"/>
    <n v="5"/>
    <s v="May"/>
    <x v="0"/>
  </r>
  <r>
    <x v="3"/>
    <x v="0"/>
    <x v="3"/>
    <s v="High"/>
    <n v="66.3"/>
    <n v="19794"/>
    <n v="32990"/>
    <n v="2187237"/>
    <n v="328085.55"/>
    <n v="1859151.45"/>
    <n v="1450138.1310000001"/>
    <n v="409013.3189999999"/>
    <d v="2021-09-01T00:00:00"/>
    <n v="9"/>
    <s v="Sep"/>
    <x v="0"/>
  </r>
  <r>
    <x v="4"/>
    <x v="17"/>
    <x v="3"/>
    <s v="High"/>
    <n v="257.40000000000003"/>
    <n v="19794"/>
    <n v="32990"/>
    <n v="8491626.0000000019"/>
    <n v="1273743.9000000001"/>
    <n v="7217882.1000000015"/>
    <n v="5196875.1120000007"/>
    <n v="2021006.9880000008"/>
    <d v="2020-11-01T00:00:00"/>
    <n v="11"/>
    <s v="Nov"/>
    <x v="1"/>
  </r>
  <r>
    <x v="3"/>
    <x v="16"/>
    <x v="3"/>
    <s v="High"/>
    <n v="243.8"/>
    <n v="19794"/>
    <n v="32990"/>
    <n v="8042962"/>
    <n v="1206444.3"/>
    <n v="6836517.7000000002"/>
    <n v="5332483.8059999999"/>
    <n v="1504033.8940000003"/>
    <d v="2020-12-01T00:00:00"/>
    <n v="12"/>
    <s v="Dec"/>
    <x v="1"/>
  </r>
  <r>
    <x v="2"/>
    <x v="3"/>
    <x v="3"/>
    <s v="High"/>
    <n v="91.4"/>
    <n v="19794"/>
    <n v="32990"/>
    <n v="3015286"/>
    <n v="452292.89999999997"/>
    <n v="2562993.1"/>
    <n v="1537795.86"/>
    <n v="1025197.24"/>
    <d v="2021-12-01T00:00:00"/>
    <n v="12"/>
    <s v="Dec"/>
    <x v="0"/>
  </r>
  <r>
    <x v="0"/>
    <x v="15"/>
    <x v="4"/>
    <s v="High"/>
    <n v="86.550000000000011"/>
    <n v="13938"/>
    <n v="23230"/>
    <n v="2010556.5000000002"/>
    <n v="301583.47500000003"/>
    <n v="1708973.0250000001"/>
    <n v="1332998.9595000001"/>
    <n v="375974.06550000003"/>
    <d v="2021-07-01T00:00:00"/>
    <n v="7"/>
    <s v="Jul"/>
    <x v="0"/>
  </r>
  <r>
    <x v="1"/>
    <x v="5"/>
    <x v="4"/>
    <s v="High"/>
    <n v="49.2"/>
    <n v="13938"/>
    <n v="23230"/>
    <n v="1142916"/>
    <n v="171437.4"/>
    <n v="971478.6"/>
    <n v="631461.09"/>
    <n v="340017.51"/>
    <d v="2021-07-01T00:00:00"/>
    <n v="7"/>
    <s v="Jul"/>
    <x v="0"/>
  </r>
  <r>
    <x v="0"/>
    <x v="6"/>
    <x v="4"/>
    <s v="High"/>
    <n v="26.700000000000003"/>
    <n v="13938"/>
    <n v="23230"/>
    <n v="620241.00000000012"/>
    <n v="93036.150000000009"/>
    <n v="527204.85000000009"/>
    <n v="411219.78300000011"/>
    <n v="115985.06699999998"/>
    <d v="2020-10-01T00:00:00"/>
    <n v="10"/>
    <s v="Oct"/>
    <x v="1"/>
  </r>
  <r>
    <x v="1"/>
    <x v="13"/>
    <x v="4"/>
    <s v="High"/>
    <n v="117.5"/>
    <n v="13938"/>
    <n v="23230"/>
    <n v="2729525"/>
    <n v="409428.75"/>
    <n v="2320096.25"/>
    <n v="1508062.5625"/>
    <n v="812033.6875"/>
    <d v="2021-10-01T00:00:00"/>
    <n v="10"/>
    <s v="Oct"/>
    <x v="0"/>
  </r>
  <r>
    <x v="3"/>
    <x v="7"/>
    <x v="4"/>
    <s v="High"/>
    <n v="295.40000000000003"/>
    <n v="13938"/>
    <n v="23230"/>
    <n v="6862142.0000000009"/>
    <n v="1029321.3"/>
    <n v="5832820.7000000011"/>
    <n v="4549600.1460000006"/>
    <n v="1283220.5540000005"/>
    <d v="2020-11-01T00:00:00"/>
    <n v="11"/>
    <s v="Nov"/>
    <x v="1"/>
  </r>
  <r>
    <x v="3"/>
    <x v="4"/>
    <x v="4"/>
    <s v="High"/>
    <n v="55.2"/>
    <n v="13938"/>
    <n v="23230"/>
    <n v="1282296"/>
    <n v="192344.4"/>
    <n v="1089951.6000000001"/>
    <n v="850162.24800000014"/>
    <n v="239789.35199999996"/>
    <d v="2021-11-01T00:00:00"/>
    <n v="11"/>
    <s v="Nov"/>
    <x v="0"/>
  </r>
  <r>
    <x v="0"/>
    <x v="8"/>
    <x v="4"/>
    <s v="High"/>
    <n v="29.3"/>
    <n v="13938"/>
    <n v="23230"/>
    <n v="680639"/>
    <n v="102095.84999999999"/>
    <n v="578543.15"/>
    <n v="451263.65700000001"/>
    <n v="127279.49300000002"/>
    <d v="2021-12-01T00:00:00"/>
    <n v="12"/>
    <s v="Dec"/>
    <x v="0"/>
  </r>
  <r>
    <x v="4"/>
    <x v="14"/>
    <x v="5"/>
    <s v="High"/>
    <n v="247.5"/>
    <n v="11999.4"/>
    <n v="19999"/>
    <n v="4949752.5"/>
    <n v="742462.875"/>
    <n v="4207289.625"/>
    <n v="3029248.53"/>
    <n v="1178041.0950000002"/>
    <d v="2021-03-01T00:00:00"/>
    <n v="3"/>
    <s v="Mar"/>
    <x v="0"/>
  </r>
  <r>
    <x v="4"/>
    <x v="10"/>
    <x v="5"/>
    <s v="High"/>
    <n v="54.6"/>
    <n v="11999.4"/>
    <n v="19999"/>
    <n v="1091945.4000000001"/>
    <n v="163791.81000000003"/>
    <n v="928153.59000000008"/>
    <n v="668270.58480000007"/>
    <n v="259883.00520000001"/>
    <d v="2021-10-01T00:00:00"/>
    <n v="10"/>
    <s v="Oct"/>
    <x v="0"/>
  </r>
  <r>
    <x v="0"/>
    <x v="2"/>
    <x v="1"/>
    <s v="High"/>
    <n v="136.80000000000001"/>
    <n v="8999.4"/>
    <n v="14999"/>
    <n v="2051863.2000000002"/>
    <n v="307779.48000000004"/>
    <n v="1744083.7200000002"/>
    <n v="1360385.3016000001"/>
    <n v="383698.41840000008"/>
    <d v="2021-02-01T00:00:00"/>
    <n v="2"/>
    <s v="Feb"/>
    <x v="0"/>
  </r>
  <r>
    <x v="0"/>
    <x v="11"/>
    <x v="2"/>
    <s v="High"/>
    <n v="72.3"/>
    <n v="11999.4"/>
    <n v="19999"/>
    <n v="1445927.7"/>
    <n v="216889.155"/>
    <n v="1229038.5449999999"/>
    <n v="958650.06510000001"/>
    <n v="270388.47989999992"/>
    <d v="2021-04-01T00:00:00"/>
    <n v="4"/>
    <s v="Apr"/>
    <x v="0"/>
  </r>
  <r>
    <x v="2"/>
    <x v="9"/>
    <x v="4"/>
    <s v="High"/>
    <n v="180.60000000000002"/>
    <n v="13938"/>
    <n v="23230"/>
    <n v="4195338.0000000009"/>
    <n v="629300.70000000007"/>
    <n v="3566037.3000000007"/>
    <n v="2139622.3800000004"/>
    <n v="1426414.9200000004"/>
    <d v="2021-05-01T00:00:00"/>
    <n v="5"/>
    <s v="May"/>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s v="Shoping Mall"/>
    <s v="Andhra Pradesh"/>
    <s v="Xiaomi Redmi 9i 128GB"/>
    <s v="None"/>
    <n v="161.85000000000002"/>
    <n v="5579.4"/>
    <n v="9299"/>
    <n v="1505043.1500000001"/>
    <n v="0"/>
    <n v="1505043.1500000001"/>
    <n v="1173933.6570000001"/>
    <n v="331109.49300000002"/>
    <d v="2021-01-01T00:00:00"/>
    <n v="1"/>
    <x v="0"/>
    <x v="0"/>
  </r>
  <r>
    <s v="Shoping Mall"/>
    <s v="Gujarat"/>
    <s v="Xiaomi Redmi 9i 128GB"/>
    <s v="None"/>
    <n v="132.1"/>
    <n v="5579.4"/>
    <n v="9299"/>
    <n v="1228397.8999999999"/>
    <n v="0"/>
    <n v="1228397.8999999999"/>
    <n v="958150.36199999996"/>
    <n v="270247.53799999994"/>
    <d v="2021-01-01T00:00:00"/>
    <n v="1"/>
    <x v="0"/>
    <x v="0"/>
  </r>
  <r>
    <s v="Midmarket"/>
    <s v="Maharashtra "/>
    <s v="Xiaomi Redmi 9i 128GB"/>
    <s v="None"/>
    <n v="217.8"/>
    <n v="5579.4"/>
    <n v="9299"/>
    <n v="2025322.2000000002"/>
    <n v="0"/>
    <n v="2025322.2000000002"/>
    <n v="1316459.4300000002"/>
    <n v="708862.77"/>
    <d v="2021-06-01T00:00:00"/>
    <n v="6"/>
    <x v="1"/>
    <x v="0"/>
  </r>
  <r>
    <s v="Midmarket"/>
    <s v="Haryana"/>
    <s v="Xiaomi Redmi 9i 128GB"/>
    <s v="None"/>
    <n v="88.800000000000011"/>
    <n v="5579.4"/>
    <n v="9299"/>
    <n v="825751.20000000007"/>
    <n v="0"/>
    <n v="825751.20000000007"/>
    <n v="536738.28"/>
    <n v="289012.92000000004"/>
    <d v="2021-06-01T00:00:00"/>
    <n v="6"/>
    <x v="1"/>
    <x v="0"/>
  </r>
  <r>
    <s v="Midmarket"/>
    <s v="Tamil Nadu"/>
    <s v="Xiaomi Redmi 9i 128GB"/>
    <s v="None"/>
    <n v="247"/>
    <n v="5579.4"/>
    <n v="9299"/>
    <n v="2296853"/>
    <n v="0"/>
    <n v="2296853"/>
    <n v="1492954.45"/>
    <n v="803898.55"/>
    <d v="2021-06-01T00:00:00"/>
    <n v="6"/>
    <x v="1"/>
    <x v="0"/>
  </r>
  <r>
    <s v="Shoping Mall"/>
    <s v="Karnataka"/>
    <s v="Xiaomi Redmi 9i 128GB"/>
    <s v="None"/>
    <n v="151.30000000000001"/>
    <n v="5579.4"/>
    <n v="9299"/>
    <n v="1406938.7000000002"/>
    <n v="0"/>
    <n v="1406938.7000000002"/>
    <n v="1097412.1860000002"/>
    <n v="309526.51399999997"/>
    <d v="2021-12-01T00:00:00"/>
    <n v="12"/>
    <x v="2"/>
    <x v="0"/>
  </r>
  <r>
    <s v="Midmarket"/>
    <s v="Kerala"/>
    <s v="Realme 8"/>
    <s v="None"/>
    <n v="92.100000000000009"/>
    <n v="8999.4"/>
    <n v="14999"/>
    <n v="1381407.9000000001"/>
    <n v="0"/>
    <n v="1381407.9000000001"/>
    <n v="897915.13500000013"/>
    <n v="483492.76500000001"/>
    <d v="2021-03-01T00:00:00"/>
    <n v="3"/>
    <x v="3"/>
    <x v="0"/>
  </r>
  <r>
    <s v="Channel Partners"/>
    <s v="Karnataka"/>
    <s v="Realme 8"/>
    <s v="None"/>
    <n v="251.8"/>
    <n v="8999.4"/>
    <n v="14999"/>
    <n v="3776748.2"/>
    <n v="0"/>
    <n v="3776748.2"/>
    <n v="2266048.92"/>
    <n v="1510699.2800000003"/>
    <d v="2021-06-01T00:00:00"/>
    <n v="6"/>
    <x v="1"/>
    <x v="0"/>
  </r>
  <r>
    <s v="Shoping Mall"/>
    <s v="Punjab"/>
    <s v="Realme 8"/>
    <s v="None"/>
    <n v="189.9"/>
    <n v="8999.4"/>
    <n v="14999"/>
    <n v="2848310.1"/>
    <n v="0"/>
    <n v="2848310.1"/>
    <n v="2221681.878"/>
    <n v="626628.22200000007"/>
    <d v="2021-06-01T00:00:00"/>
    <n v="6"/>
    <x v="1"/>
    <x v="0"/>
  </r>
  <r>
    <s v="Channel Partners"/>
    <s v="Tamil Nadu"/>
    <s v="Realme 8"/>
    <s v="None"/>
    <n v="154.5"/>
    <n v="8999.4"/>
    <n v="14999"/>
    <n v="2317345.5"/>
    <n v="0"/>
    <n v="2317345.5"/>
    <n v="1390407.3"/>
    <n v="926938.2"/>
    <d v="2021-06-01T00:00:00"/>
    <n v="6"/>
    <x v="1"/>
    <x v="0"/>
  </r>
  <r>
    <s v="Midmarket"/>
    <s v="Telangana"/>
    <s v="Realme 8"/>
    <s v="None"/>
    <n v="247"/>
    <n v="8999.4"/>
    <n v="14999"/>
    <n v="3704753"/>
    <n v="0"/>
    <n v="3704753"/>
    <n v="2408089.4500000002"/>
    <n v="1296663.5499999998"/>
    <d v="2021-06-01T00:00:00"/>
    <n v="6"/>
    <x v="1"/>
    <x v="0"/>
  </r>
  <r>
    <s v="Enterprise"/>
    <s v="Uttar Pradesh"/>
    <s v="Realme 8"/>
    <s v="None"/>
    <n v="266.55"/>
    <n v="8999.4"/>
    <n v="14999"/>
    <n v="3997983.45"/>
    <n v="0"/>
    <n v="3997983.45"/>
    <n v="3118427.0910000005"/>
    <n v="879556.35899999971"/>
    <d v="2021-07-01T00:00:00"/>
    <n v="7"/>
    <x v="4"/>
    <x v="0"/>
  </r>
  <r>
    <s v="Small Business"/>
    <s v="West Bengal"/>
    <s v="Realme 8"/>
    <s v="None"/>
    <n v="95.800000000000011"/>
    <n v="8999.4"/>
    <n v="14999"/>
    <n v="1436904.2000000002"/>
    <n v="0"/>
    <n v="1436904.2000000002"/>
    <n v="1034571.0240000001"/>
    <n v="402333.17600000009"/>
    <d v="2021-08-01T00:00:00"/>
    <n v="8"/>
    <x v="5"/>
    <x v="0"/>
  </r>
  <r>
    <s v="Shoping Mall"/>
    <s v="Maharashtra "/>
    <s v="Realme 8"/>
    <s v="None"/>
    <n v="214.60000000000002"/>
    <n v="8999.4"/>
    <n v="14999"/>
    <n v="3218785.4000000004"/>
    <n v="0"/>
    <n v="3218785.4000000004"/>
    <n v="2510652.6120000002"/>
    <n v="708132.78800000018"/>
    <d v="2021-09-01T00:00:00"/>
    <n v="9"/>
    <x v="6"/>
    <x v="0"/>
  </r>
  <r>
    <s v="Enterprise"/>
    <s v="Rajasthan"/>
    <s v="Realme 8"/>
    <s v="None"/>
    <n v="34.5"/>
    <n v="8999.4"/>
    <n v="14999"/>
    <n v="517465.5"/>
    <n v="0"/>
    <n v="517465.5"/>
    <n v="403623.09"/>
    <n v="113842.40999999997"/>
    <d v="2020-10-01T00:00:00"/>
    <n v="10"/>
    <x v="7"/>
    <x v="1"/>
  </r>
  <r>
    <s v="Midmarket"/>
    <s v="Uttar Pradesh"/>
    <s v="Realme 8"/>
    <s v="None"/>
    <n v="61.5"/>
    <n v="8999.4"/>
    <n v="14999"/>
    <n v="922438.5"/>
    <n v="0"/>
    <n v="922438.5"/>
    <n v="599585.02500000002"/>
    <n v="322853.47499999998"/>
    <d v="2021-12-01T00:00:00"/>
    <n v="12"/>
    <x v="2"/>
    <x v="0"/>
  </r>
  <r>
    <s v="Shoping Mall"/>
    <s v="Gujarat"/>
    <s v="Realme 8 Pro"/>
    <s v="None"/>
    <n v="29.200000000000003"/>
    <n v="11999.4"/>
    <n v="19999"/>
    <n v="583970.80000000005"/>
    <n v="0"/>
    <n v="583970.80000000005"/>
    <n v="455497.22400000005"/>
    <n v="128473.576"/>
    <d v="2021-02-01T00:00:00"/>
    <n v="2"/>
    <x v="8"/>
    <x v="0"/>
  </r>
  <r>
    <s v="Midmarket"/>
    <s v="Madhya Pradesh"/>
    <s v="Realme 8 Pro"/>
    <s v="None"/>
    <n v="97.4"/>
    <n v="11999.4"/>
    <n v="19999"/>
    <n v="1947902.6"/>
    <n v="0"/>
    <n v="1947902.6"/>
    <n v="1266136.6900000002"/>
    <n v="681765.90999999992"/>
    <d v="2021-02-01T00:00:00"/>
    <n v="2"/>
    <x v="8"/>
    <x v="0"/>
  </r>
  <r>
    <s v="Channel Partners"/>
    <s v="Andhra Pradesh"/>
    <s v="Realme 8 Pro"/>
    <s v="None"/>
    <n v="251.8"/>
    <n v="11999.4"/>
    <n v="19999"/>
    <n v="5035748.2"/>
    <n v="0"/>
    <n v="5035748.2"/>
    <n v="3021448.92"/>
    <n v="2014299.2800000003"/>
    <d v="2021-06-01T00:00:00"/>
    <n v="6"/>
    <x v="1"/>
    <x v="0"/>
  </r>
  <r>
    <s v="Shoping Mall"/>
    <s v="Gujarat"/>
    <s v="Realme 8 Pro"/>
    <s v="None"/>
    <n v="100.60000000000001"/>
    <n v="11999.4"/>
    <n v="19999"/>
    <n v="2011899.4000000001"/>
    <n v="0"/>
    <n v="2011899.4000000001"/>
    <n v="1569281.5320000001"/>
    <n v="442617.86800000002"/>
    <d v="2021-06-01T00:00:00"/>
    <n v="6"/>
    <x v="1"/>
    <x v="0"/>
  </r>
  <r>
    <s v="Channel Partners"/>
    <s v="Maharashtra "/>
    <s v="Realme 8 Pro"/>
    <s v="None"/>
    <n v="36.700000000000003"/>
    <n v="11999.4"/>
    <n v="19999"/>
    <n v="733963.3"/>
    <n v="0"/>
    <n v="733963.3"/>
    <n v="440377.98000000004"/>
    <n v="293585.32"/>
    <d v="2021-07-01T00:00:00"/>
    <n v="7"/>
    <x v="4"/>
    <x v="0"/>
  </r>
  <r>
    <s v="Shoping Mall"/>
    <s v="Haryana"/>
    <s v="Realme 8 Pro"/>
    <s v="None"/>
    <n v="88.300000000000011"/>
    <n v="11999.4"/>
    <n v="19999"/>
    <n v="1765911.7000000002"/>
    <n v="0"/>
    <n v="1765911.7000000002"/>
    <n v="1377411.1260000002"/>
    <n v="388500.57400000002"/>
    <d v="2021-08-01T00:00:00"/>
    <n v="8"/>
    <x v="5"/>
    <x v="0"/>
  </r>
  <r>
    <s v="Midmarket"/>
    <s v="Tamil Nadu"/>
    <s v="Realme 8 Pro"/>
    <s v="None"/>
    <n v="54.900000000000006"/>
    <n v="11999.4"/>
    <n v="19999"/>
    <n v="1097945.1000000001"/>
    <n v="0"/>
    <n v="1097945.1000000001"/>
    <n v="713664.31500000006"/>
    <n v="384280.78500000003"/>
    <d v="2020-09-01T00:00:00"/>
    <n v="9"/>
    <x v="6"/>
    <x v="1"/>
  </r>
  <r>
    <s v="Small Business"/>
    <s v="Karnataka"/>
    <s v="Realme 8 Pro"/>
    <s v="None"/>
    <n v="78.800000000000011"/>
    <n v="11999.4"/>
    <n v="19999"/>
    <n v="1575921.2000000002"/>
    <n v="0"/>
    <n v="1575921.2000000002"/>
    <n v="1134663.2640000002"/>
    <n v="441257.93599999999"/>
    <d v="2020-09-01T00:00:00"/>
    <n v="9"/>
    <x v="6"/>
    <x v="1"/>
  </r>
  <r>
    <s v="Midmarket"/>
    <s v="Kerala"/>
    <s v="Realme 8 Pro"/>
    <s v="None"/>
    <n v="247.20000000000002"/>
    <n v="11999.4"/>
    <n v="19999"/>
    <n v="4943752.8000000007"/>
    <n v="0"/>
    <n v="4943752.8000000007"/>
    <n v="3213439.3200000008"/>
    <n v="1730313.48"/>
    <d v="2021-09-01T00:00:00"/>
    <n v="9"/>
    <x v="6"/>
    <x v="0"/>
  </r>
  <r>
    <s v="Shoping Mall"/>
    <s v="Karnataka"/>
    <s v="Realme 8 Pro"/>
    <s v="None"/>
    <n v="114.30000000000001"/>
    <n v="11999.4"/>
    <n v="19999"/>
    <n v="2285885.7000000002"/>
    <n v="0"/>
    <n v="2285885.7000000002"/>
    <n v="1782990.8460000001"/>
    <n v="502894.85400000005"/>
    <d v="2021-10-01T00:00:00"/>
    <n v="10"/>
    <x v="7"/>
    <x v="0"/>
  </r>
  <r>
    <s v="Shoping Mall"/>
    <s v="Punjab"/>
    <s v="Realme 8 Pro"/>
    <s v="None"/>
    <n v="172.5"/>
    <n v="11999.4"/>
    <n v="19999"/>
    <n v="3449827.5"/>
    <n v="0"/>
    <n v="3449827.5"/>
    <n v="2690865.45"/>
    <n v="758962.04999999981"/>
    <d v="2020-11-01T00:00:00"/>
    <n v="11"/>
    <x v="9"/>
    <x v="1"/>
  </r>
  <r>
    <s v="Channel Partners"/>
    <s v="Tamil Nadu"/>
    <s v="Realme 8 Pro"/>
    <s v="None"/>
    <n v="91.2"/>
    <n v="11999.4"/>
    <n v="19999"/>
    <n v="1823908.8"/>
    <n v="0"/>
    <n v="1823908.8"/>
    <n v="1094345.28"/>
    <n v="729563.52"/>
    <d v="2020-11-01T00:00:00"/>
    <n v="11"/>
    <x v="9"/>
    <x v="1"/>
  </r>
  <r>
    <s v="Midmarket"/>
    <s v="Telangana"/>
    <s v="Realme 8 Pro"/>
    <s v="None"/>
    <n v="215.20000000000002"/>
    <n v="11999.4"/>
    <n v="19999"/>
    <n v="4303784.8000000007"/>
    <n v="0"/>
    <n v="4303784.8000000007"/>
    <n v="2797460.1200000006"/>
    <n v="1506324.6800000002"/>
    <d v="2020-12-01T00:00:00"/>
    <n v="12"/>
    <x v="2"/>
    <x v="1"/>
  </r>
  <r>
    <s v="Shoping Mall"/>
    <s v="Uttar Pradesh"/>
    <s v="Realme 8 Pro"/>
    <s v="None"/>
    <n v="181.70000000000002"/>
    <n v="11999.4"/>
    <n v="19999"/>
    <n v="3633818.3000000003"/>
    <n v="0"/>
    <n v="3633818.3000000003"/>
    <n v="2834378.2740000002"/>
    <n v="799440.02600000007"/>
    <d v="2021-12-01T00:00:00"/>
    <n v="12"/>
    <x v="2"/>
    <x v="0"/>
  </r>
  <r>
    <s v="Shoping Mall"/>
    <s v="West Bengal"/>
    <s v="Realme 8 Pro"/>
    <s v="None"/>
    <n v="151.30000000000001"/>
    <n v="11999.4"/>
    <n v="19999"/>
    <n v="3025848.7"/>
    <n v="0"/>
    <n v="3025848.7"/>
    <n v="2360161.986"/>
    <n v="665686.71400000015"/>
    <d v="2021-12-01T00:00:00"/>
    <n v="12"/>
    <x v="2"/>
    <x v="0"/>
  </r>
  <r>
    <s v="Shoping Mall"/>
    <s v="Maharashtra "/>
    <s v="Vivo V17 Pro"/>
    <s v="None"/>
    <n v="149.30000000000001"/>
    <n v="19794"/>
    <n v="32990"/>
    <n v="4925407"/>
    <n v="0"/>
    <n v="4925407"/>
    <n v="3841817.46"/>
    <n v="1083589.54"/>
    <d v="2021-01-01T00:00:00"/>
    <n v="1"/>
    <x v="0"/>
    <x v="0"/>
  </r>
  <r>
    <s v="Enterprise"/>
    <s v="Rajasthan"/>
    <s v="Vivo V17 Pro"/>
    <s v="None"/>
    <n v="180.4"/>
    <n v="19794"/>
    <n v="32990"/>
    <n v="5951396"/>
    <n v="0"/>
    <n v="5951396"/>
    <n v="4642088.88"/>
    <n v="1309307.1200000001"/>
    <d v="2021-02-01T00:00:00"/>
    <n v="2"/>
    <x v="8"/>
    <x v="0"/>
  </r>
  <r>
    <s v="Channel Partners"/>
    <s v="Uttar Pradesh"/>
    <s v="Vivo V17 Pro"/>
    <s v="None"/>
    <n v="216.10000000000002"/>
    <n v="19794"/>
    <n v="32990"/>
    <n v="7129139.0000000009"/>
    <n v="0"/>
    <n v="7129139.0000000009"/>
    <n v="4277483.4000000004"/>
    <n v="2851655.6000000006"/>
    <d v="2021-03-01T00:00:00"/>
    <n v="3"/>
    <x v="3"/>
    <x v="0"/>
  </r>
  <r>
    <s v="Shoping Mall"/>
    <s v="Gujarat"/>
    <s v="Vivo V17 Pro"/>
    <s v="None"/>
    <n v="100.60000000000001"/>
    <n v="19794"/>
    <n v="32990"/>
    <n v="3318794.0000000005"/>
    <n v="0"/>
    <n v="3318794.0000000005"/>
    <n v="2588659.3200000003"/>
    <n v="730134.68000000017"/>
    <d v="2021-06-01T00:00:00"/>
    <n v="6"/>
    <x v="1"/>
    <x v="0"/>
  </r>
  <r>
    <s v="Channel Partners"/>
    <s v="Madhya Pradesh"/>
    <s v="Vivo V17 Pro"/>
    <s v="None"/>
    <n v="154.5"/>
    <n v="19794"/>
    <n v="32990"/>
    <n v="5096955"/>
    <n v="0"/>
    <n v="5096955"/>
    <n v="3058173"/>
    <n v="2038782"/>
    <d v="2021-06-01T00:00:00"/>
    <n v="6"/>
    <x v="1"/>
    <x v="0"/>
  </r>
  <r>
    <s v="Enterprise"/>
    <s v="Andhra Pradesh"/>
    <s v="Vivo V17 Pro"/>
    <s v="None"/>
    <n v="282.10000000000002"/>
    <n v="19794"/>
    <n v="32990"/>
    <n v="9306479"/>
    <n v="0"/>
    <n v="9306479"/>
    <n v="7259053.6200000001"/>
    <n v="2047425.38"/>
    <d v="2021-08-01T00:00:00"/>
    <n v="8"/>
    <x v="5"/>
    <x v="0"/>
  </r>
  <r>
    <s v="Enterprise"/>
    <s v="Gujarat"/>
    <s v="Vivo V17 Pro"/>
    <s v="None"/>
    <n v="34.5"/>
    <n v="19794"/>
    <n v="32990"/>
    <n v="1138155"/>
    <n v="0"/>
    <n v="1138155"/>
    <n v="887760.9"/>
    <n v="250394.09999999998"/>
    <d v="2020-10-01T00:00:00"/>
    <n v="10"/>
    <x v="7"/>
    <x v="1"/>
  </r>
  <r>
    <s v="Small Business"/>
    <s v="Maharashtra "/>
    <s v="Xiaomi Redmi K20 Pro 6GB"/>
    <s v="None"/>
    <n v="200.10000000000002"/>
    <n v="13938"/>
    <n v="23230"/>
    <n v="4648323.0000000009"/>
    <n v="0"/>
    <n v="4648323.0000000009"/>
    <n v="3346792.5600000005"/>
    <n v="1301530.4400000004"/>
    <d v="2021-02-01T00:00:00"/>
    <n v="2"/>
    <x v="8"/>
    <x v="0"/>
  </r>
  <r>
    <s v="Channel Partners"/>
    <s v="Haryana"/>
    <s v="Xiaomi Redmi K20 Pro 6GB"/>
    <s v="None"/>
    <n v="283.8"/>
    <n v="13938"/>
    <n v="23230"/>
    <n v="6592674"/>
    <n v="0"/>
    <n v="6592674"/>
    <n v="3955604.4"/>
    <n v="2637069.6"/>
    <d v="2021-04-01T00:00:00"/>
    <n v="4"/>
    <x v="10"/>
    <x v="0"/>
  </r>
  <r>
    <s v="Midmarket"/>
    <s v="Tamil Nadu"/>
    <s v="Xiaomi Redmi K20 Pro 6GB"/>
    <s v="None"/>
    <n v="217.8"/>
    <n v="13938"/>
    <n v="23230"/>
    <n v="5059494"/>
    <n v="0"/>
    <n v="5059494"/>
    <n v="3288671.1"/>
    <n v="1770822.9"/>
    <d v="2021-06-01T00:00:00"/>
    <n v="6"/>
    <x v="1"/>
    <x v="0"/>
  </r>
  <r>
    <s v="Midmarket"/>
    <s v="Karnataka"/>
    <s v="Xiaomi Redmi K20 Pro 6GB"/>
    <s v="None"/>
    <n v="88.800000000000011"/>
    <n v="13938"/>
    <n v="23230"/>
    <n v="2062824.0000000002"/>
    <n v="0"/>
    <n v="2062824.0000000002"/>
    <n v="1340835.6000000001"/>
    <n v="721988.40000000014"/>
    <d v="2021-06-01T00:00:00"/>
    <n v="6"/>
    <x v="1"/>
    <x v="0"/>
  </r>
  <r>
    <s v="Shoping Mall"/>
    <s v="Kerala"/>
    <s v="Xiaomi Redmi K20 Pro 6GB"/>
    <s v="None"/>
    <n v="152.70000000000002"/>
    <n v="13938"/>
    <n v="23230"/>
    <n v="3547221.0000000005"/>
    <n v="0"/>
    <n v="3547221.0000000005"/>
    <n v="2766832.3800000004"/>
    <n v="780388.62000000011"/>
    <d v="2020-09-01T00:00:00"/>
    <n v="9"/>
    <x v="6"/>
    <x v="1"/>
  </r>
  <r>
    <s v="Small Business"/>
    <s v="Karnataka"/>
    <s v="Xiaomi Redmi K20 Pro 6GB"/>
    <s v="None"/>
    <n v="215.10000000000002"/>
    <n v="13938"/>
    <n v="23230"/>
    <n v="4996773.0000000009"/>
    <n v="0"/>
    <n v="4996773.0000000009"/>
    <n v="3597676.5600000005"/>
    <n v="1399096.4400000004"/>
    <d v="2021-09-01T00:00:00"/>
    <n v="9"/>
    <x v="6"/>
    <x v="0"/>
  </r>
  <r>
    <s v="Shoping Mall"/>
    <s v="Punjab"/>
    <s v="Xiaomi Redmi K20 Pro 6GB"/>
    <s v="None"/>
    <n v="181.70000000000002"/>
    <n v="13938"/>
    <n v="23230"/>
    <n v="4220891"/>
    <n v="0"/>
    <n v="4220891"/>
    <n v="3292294.98"/>
    <n v="928596.02"/>
    <d v="2021-12-01T00:00:00"/>
    <n v="12"/>
    <x v="2"/>
    <x v="0"/>
  </r>
  <r>
    <s v="Shoping Mall"/>
    <s v="Tamil Nadu"/>
    <s v="Samsung Galaxy F62"/>
    <s v="None"/>
    <n v="275"/>
    <n v="11999.4"/>
    <n v="19999"/>
    <n v="5499725"/>
    <n v="0"/>
    <n v="5499725"/>
    <n v="4289785.5"/>
    <n v="1209939.5"/>
    <d v="2021-02-01T00:00:00"/>
    <n v="2"/>
    <x v="8"/>
    <x v="0"/>
  </r>
  <r>
    <s v="Channel Partners"/>
    <s v="Telangana"/>
    <s v="Samsung Galaxy F62"/>
    <s v="None"/>
    <n v="195.3"/>
    <n v="11999.4"/>
    <n v="19999"/>
    <n v="3905804.7"/>
    <n v="0"/>
    <n v="3905804.7"/>
    <n v="2343482.8199999998"/>
    <n v="1562321.8800000004"/>
    <d v="2021-04-01T00:00:00"/>
    <n v="4"/>
    <x v="10"/>
    <x v="0"/>
  </r>
  <r>
    <s v="Enterprise"/>
    <s v="Uttar Pradesh"/>
    <s v="Samsung Galaxy F62"/>
    <s v="None"/>
    <n v="421.95000000000005"/>
    <n v="11999.4"/>
    <n v="19999"/>
    <n v="8438578.0500000007"/>
    <n v="0"/>
    <n v="8438578.0500000007"/>
    <n v="6582090.8790000007"/>
    <n v="1856487.1710000001"/>
    <d v="2021-04-01T00:00:00"/>
    <n v="4"/>
    <x v="10"/>
    <x v="0"/>
  </r>
  <r>
    <s v="Shoping Mall"/>
    <s v="West Bengal"/>
    <s v="Samsung Galaxy F62"/>
    <s v="None"/>
    <n v="189.9"/>
    <n v="11999.4"/>
    <n v="19999"/>
    <n v="3797810.1"/>
    <n v="0"/>
    <n v="3797810.1"/>
    <n v="2962291.878"/>
    <n v="835518.22200000007"/>
    <d v="2021-06-01T00:00:00"/>
    <n v="6"/>
    <x v="1"/>
    <x v="0"/>
  </r>
  <r>
    <s v="Shoping Mall"/>
    <s v="Maharashtra "/>
    <s v="Samsung Galaxy F62"/>
    <s v="None"/>
    <n v="168.60000000000002"/>
    <n v="11999.4"/>
    <n v="19999"/>
    <n v="3371831.4000000004"/>
    <n v="0"/>
    <n v="3371831.4000000004"/>
    <n v="2630028.4920000006"/>
    <n v="741802.90799999982"/>
    <d v="2021-07-01T00:00:00"/>
    <n v="7"/>
    <x v="4"/>
    <x v="0"/>
  </r>
  <r>
    <s v="Channel Partners"/>
    <s v="Rajasthan"/>
    <s v="Samsung Galaxy F62"/>
    <s v="None"/>
    <n v="214.10000000000002"/>
    <n v="11999.4"/>
    <n v="19999"/>
    <n v="4281785.9000000004"/>
    <n v="0"/>
    <n v="4281785.9000000004"/>
    <n v="2569071.54"/>
    <n v="1712714.3600000003"/>
    <d v="2021-08-01T00:00:00"/>
    <n v="8"/>
    <x v="5"/>
    <x v="0"/>
  </r>
  <r>
    <s v="Shoping Mall"/>
    <s v="Uttar Pradesh"/>
    <s v="Samsung Galaxy F62"/>
    <s v="None"/>
    <n v="114.30000000000001"/>
    <n v="11999.4"/>
    <n v="19999"/>
    <n v="2285885.7000000002"/>
    <n v="0"/>
    <n v="2285885.7000000002"/>
    <n v="1782990.8460000001"/>
    <n v="502894.85400000005"/>
    <d v="2021-10-01T00:00:00"/>
    <n v="10"/>
    <x v="7"/>
    <x v="0"/>
  </r>
  <r>
    <s v="Midmarket"/>
    <s v="Gujarat"/>
    <s v="Samsung Galaxy F62"/>
    <s v="None"/>
    <n v="61.5"/>
    <n v="11999.4"/>
    <n v="19999"/>
    <n v="1229938.5"/>
    <n v="0"/>
    <n v="1229938.5"/>
    <n v="799460.02500000002"/>
    <n v="430478.47499999998"/>
    <d v="2021-12-01T00:00:00"/>
    <n v="12"/>
    <x v="2"/>
    <x v="0"/>
  </r>
  <r>
    <s v="Shoping Mall"/>
    <s v="Madhya Pradesh"/>
    <s v="Realme 8 Pro"/>
    <s v="Low"/>
    <n v="394.5"/>
    <n v="11999.4"/>
    <n v="19999"/>
    <n v="7889605.5"/>
    <n v="394480.27500000002"/>
    <n v="7495125.2249999996"/>
    <n v="5846197.6754999999"/>
    <n v="1648927.5494999997"/>
    <d v="2021-01-01T00:00:00"/>
    <n v="1"/>
    <x v="0"/>
    <x v="0"/>
  </r>
  <r>
    <s v="Midmarket"/>
    <s v="Andhra Pradesh"/>
    <s v="Realme 8 Pro"/>
    <s v="Low"/>
    <n v="229.60000000000002"/>
    <n v="11999.4"/>
    <n v="19999"/>
    <n v="4591770.4000000004"/>
    <n v="229588.52000000002"/>
    <n v="4362181.8800000008"/>
    <n v="2835418.2220000005"/>
    <n v="1526763.6580000003"/>
    <d v="2021-02-01T00:00:00"/>
    <n v="2"/>
    <x v="8"/>
    <x v="0"/>
  </r>
  <r>
    <s v="Shoping Mall"/>
    <s v="Gujarat"/>
    <s v="Realme 8 Pro"/>
    <s v="Low"/>
    <n v="103"/>
    <n v="11999.4"/>
    <n v="19999"/>
    <n v="2059897"/>
    <n v="102994.85"/>
    <n v="1956902.15"/>
    <n v="1526383.6769999999"/>
    <n v="430518.473"/>
    <d v="2021-05-01T00:00:00"/>
    <n v="5"/>
    <x v="11"/>
    <x v="0"/>
  </r>
  <r>
    <s v="Shoping Mall"/>
    <s v="Maharashtra "/>
    <s v="Vivo V17 Pro"/>
    <s v="Low"/>
    <n v="63.900000000000006"/>
    <n v="19794"/>
    <n v="32990"/>
    <n v="2108061"/>
    <n v="105403.05"/>
    <n v="2002657.95"/>
    <n v="1562073.2010000001"/>
    <n v="440584.74899999984"/>
    <d v="2021-11-01T00:00:00"/>
    <n v="11"/>
    <x v="9"/>
    <x v="0"/>
  </r>
  <r>
    <s v="Shoping Mall"/>
    <s v="Haryana"/>
    <s v="Xiaomi Redmi K20 Pro 6GB"/>
    <s v="Low"/>
    <n v="132.6"/>
    <n v="13938"/>
    <n v="23230"/>
    <n v="3080298"/>
    <n v="154014.9"/>
    <n v="2926283.1"/>
    <n v="2282500.818"/>
    <n v="643782.28200000012"/>
    <d v="2021-03-01T00:00:00"/>
    <n v="3"/>
    <x v="3"/>
    <x v="0"/>
  </r>
  <r>
    <s v="Channel Partners"/>
    <s v="Tamil Nadu"/>
    <s v="Xiaomi Redmi 9i 128GB"/>
    <s v="Low"/>
    <n v="185.8"/>
    <n v="5579.4"/>
    <n v="9299"/>
    <n v="1727754.2000000002"/>
    <n v="86387.710000000021"/>
    <n v="1641366.4900000002"/>
    <n v="984819.89400000009"/>
    <n v="656546.59600000014"/>
    <d v="2021-02-01T00:00:00"/>
    <n v="2"/>
    <x v="8"/>
    <x v="0"/>
  </r>
  <r>
    <s v="Shoping Mall"/>
    <s v="Karnataka"/>
    <s v="Xiaomi Redmi 9i 128GB"/>
    <s v="Low"/>
    <n v="121"/>
    <n v="5579.4"/>
    <n v="9299"/>
    <n v="1125179"/>
    <n v="56258.950000000004"/>
    <n v="1068920.05"/>
    <n v="833757.63900000008"/>
    <n v="235162.41099999996"/>
    <d v="2021-03-01T00:00:00"/>
    <n v="3"/>
    <x v="3"/>
    <x v="0"/>
  </r>
  <r>
    <s v="Shoping Mall"/>
    <s v="Kerala"/>
    <s v="Xiaomi Redmi 9i 128GB"/>
    <s v="Low"/>
    <n v="252.9"/>
    <n v="5579.4"/>
    <n v="9299"/>
    <n v="2351717.1"/>
    <n v="117585.85500000001"/>
    <n v="2234131.2450000001"/>
    <n v="1742622.3711000001"/>
    <n v="491508.87390000001"/>
    <d v="2021-07-01T00:00:00"/>
    <n v="7"/>
    <x v="4"/>
    <x v="0"/>
  </r>
  <r>
    <s v="Channel Partners"/>
    <s v="Karnataka"/>
    <s v="Xiaomi Redmi 9i 128GB"/>
    <s v="Low"/>
    <n v="144.5"/>
    <n v="5579.4"/>
    <n v="9299"/>
    <n v="1343705.5"/>
    <n v="67185.275000000009"/>
    <n v="1276520.2250000001"/>
    <n v="765912.13500000001"/>
    <n v="510608.09000000008"/>
    <d v="2021-09-01T00:00:00"/>
    <n v="9"/>
    <x v="6"/>
    <x v="0"/>
  </r>
  <r>
    <s v="Enterprise"/>
    <s v="Punjab"/>
    <s v="Xiaomi Redmi 9i 128GB"/>
    <s v="Low"/>
    <n v="33"/>
    <n v="5579.4"/>
    <n v="9299"/>
    <n v="306867"/>
    <n v="15343.35"/>
    <n v="291523.65000000002"/>
    <n v="227388.44700000001"/>
    <n v="64135.203000000009"/>
    <d v="2020-09-01T00:00:00"/>
    <n v="9"/>
    <x v="6"/>
    <x v="1"/>
  </r>
  <r>
    <s v="Channel Partners"/>
    <s v="Tamil Nadu"/>
    <s v="Xiaomi Redmi 9i 128GB"/>
    <s v="Low"/>
    <n v="267.10000000000002"/>
    <n v="5579.4"/>
    <n v="9299"/>
    <n v="2483762.9000000004"/>
    <n v="124188.14500000002"/>
    <n v="2359574.7550000004"/>
    <n v="1415744.8530000001"/>
    <n v="943829.90200000023"/>
    <d v="2021-09-01T00:00:00"/>
    <n v="9"/>
    <x v="6"/>
    <x v="0"/>
  </r>
  <r>
    <s v="Channel Partners"/>
    <s v="Telangana"/>
    <s v="Xiaomi Redmi 9i 128GB"/>
    <s v="Low"/>
    <n v="76.600000000000009"/>
    <n v="5579.4"/>
    <n v="9299"/>
    <n v="712303.4"/>
    <n v="35615.170000000006"/>
    <n v="676688.23"/>
    <n v="406012.93799999997"/>
    <n v="270675.29200000002"/>
    <d v="2020-10-01T00:00:00"/>
    <n v="10"/>
    <x v="7"/>
    <x v="1"/>
  </r>
  <r>
    <s v="Small Business"/>
    <s v="Uttar Pradesh"/>
    <s v="Xiaomi Redmi 9i 128GB"/>
    <s v="Low"/>
    <n v="49.400000000000006"/>
    <n v="5579.4"/>
    <n v="9299"/>
    <n v="459370.60000000003"/>
    <n v="22968.530000000002"/>
    <n v="436402.07"/>
    <n v="314209.49040000001"/>
    <n v="122192.5796"/>
    <d v="2020-10-01T00:00:00"/>
    <n v="10"/>
    <x v="7"/>
    <x v="1"/>
  </r>
  <r>
    <s v="Shoping Mall"/>
    <s v="West Bengal"/>
    <s v="Xiaomi Redmi 9i 128GB"/>
    <s v="Low"/>
    <n v="139.70000000000002"/>
    <n v="5579.4"/>
    <n v="9299"/>
    <n v="1299070.3"/>
    <n v="64953.515000000007"/>
    <n v="1234116.7850000001"/>
    <n v="962611.09230000013"/>
    <n v="271505.69270000001"/>
    <d v="2021-10-01T00:00:00"/>
    <n v="10"/>
    <x v="7"/>
    <x v="0"/>
  </r>
  <r>
    <s v="Shoping Mall"/>
    <s v="Maharashtra "/>
    <s v="Xiaomi Redmi 9i 128GB"/>
    <s v="Low"/>
    <n v="215.5"/>
    <n v="5579.4"/>
    <n v="9299"/>
    <n v="2003934.5"/>
    <n v="100196.72500000001"/>
    <n v="1903737.7749999999"/>
    <n v="1484915.4645"/>
    <n v="418822.31049999991"/>
    <d v="2021-12-01T00:00:00"/>
    <n v="12"/>
    <x v="2"/>
    <x v="0"/>
  </r>
  <r>
    <s v="Midmarket"/>
    <s v="Rajasthan"/>
    <s v="Realme 8"/>
    <s v="Low"/>
    <n v="221.4"/>
    <n v="8999.4"/>
    <n v="14999"/>
    <n v="3320778.6"/>
    <n v="166038.93000000002"/>
    <n v="3154739.67"/>
    <n v="2050580.7855"/>
    <n v="1104158.8844999999"/>
    <d v="2021-03-01T00:00:00"/>
    <n v="3"/>
    <x v="3"/>
    <x v="0"/>
  </r>
  <r>
    <s v="Small Business"/>
    <s v="Uttar Pradesh"/>
    <s v="Realme 8"/>
    <s v="Low"/>
    <n v="230.10000000000002"/>
    <n v="8999.4"/>
    <n v="14999"/>
    <n v="3451269.9000000004"/>
    <n v="172563.49500000002"/>
    <n v="3278706.4050000003"/>
    <n v="2360668.6115999999"/>
    <n v="918037.79340000032"/>
    <d v="2021-04-01T00:00:00"/>
    <n v="4"/>
    <x v="10"/>
    <x v="0"/>
  </r>
  <r>
    <s v="Shoping Mall"/>
    <s v="Gujarat"/>
    <s v="Realme 8"/>
    <s v="Low"/>
    <n v="137.55000000000001"/>
    <n v="8999.4"/>
    <n v="14999"/>
    <n v="2063112.4500000002"/>
    <n v="103155.62250000001"/>
    <n v="1959956.8275000001"/>
    <n v="1528766.3254500001"/>
    <n v="431190.50205000001"/>
    <d v="2021-07-01T00:00:00"/>
    <n v="7"/>
    <x v="4"/>
    <x v="0"/>
  </r>
  <r>
    <s v="Shoping Mall"/>
    <s v="Madhya Pradesh"/>
    <s v="Realme 8"/>
    <s v="Low"/>
    <n v="183"/>
    <n v="8999.4"/>
    <n v="14999"/>
    <n v="2744817"/>
    <n v="137240.85"/>
    <n v="2607576.15"/>
    <n v="2033909.3969999999"/>
    <n v="573666.75300000003"/>
    <d v="2021-08-01T00:00:00"/>
    <n v="8"/>
    <x v="5"/>
    <x v="0"/>
  </r>
  <r>
    <s v="Small Business"/>
    <s v="Andhra Pradesh"/>
    <s v="Realme 8"/>
    <s v="Low"/>
    <n v="249.8"/>
    <n v="8999.4"/>
    <n v="14999"/>
    <n v="3746750.2"/>
    <n v="187337.51"/>
    <n v="3559412.6900000004"/>
    <n v="2562777.1368"/>
    <n v="996635.55320000043"/>
    <d v="2020-09-01T00:00:00"/>
    <n v="9"/>
    <x v="6"/>
    <x v="1"/>
  </r>
  <r>
    <s v="Enterprise"/>
    <s v="Gujarat"/>
    <s v="Realme 8"/>
    <s v="Low"/>
    <n v="66.3"/>
    <n v="8999.4"/>
    <n v="14999"/>
    <n v="994433.7"/>
    <n v="49721.684999999998"/>
    <n v="944712.0149999999"/>
    <n v="736875.3716999999"/>
    <n v="207836.6433"/>
    <d v="2020-10-01T00:00:00"/>
    <n v="10"/>
    <x v="7"/>
    <x v="1"/>
  </r>
  <r>
    <s v="Midmarket"/>
    <s v="Maharashtra "/>
    <s v="Realme 8 Pro"/>
    <s v="Low"/>
    <n v="151.4"/>
    <n v="11999.4"/>
    <n v="19999"/>
    <n v="3027848.6"/>
    <n v="151392.43000000002"/>
    <n v="2876456.17"/>
    <n v="1869696.5105000001"/>
    <n v="1006759.6594999998"/>
    <d v="2021-02-01T00:00:00"/>
    <n v="2"/>
    <x v="8"/>
    <x v="0"/>
  </r>
  <r>
    <s v="Shoping Mall"/>
    <s v="Haryana"/>
    <s v="Realme 8 Pro"/>
    <s v="Low"/>
    <n v="449.25"/>
    <n v="11999.4"/>
    <n v="19999"/>
    <n v="8984550.75"/>
    <n v="449227.53750000003"/>
    <n v="8535323.2125000004"/>
    <n v="6657552.1057500001"/>
    <n v="1877771.1067500003"/>
    <d v="2021-04-01T00:00:00"/>
    <n v="4"/>
    <x v="10"/>
    <x v="0"/>
  </r>
  <r>
    <s v="Enterprise"/>
    <s v="Tamil Nadu"/>
    <s v="Realme 8 Pro"/>
    <s v="Low"/>
    <n v="72.7"/>
    <n v="11999.4"/>
    <n v="19999"/>
    <n v="1453927.3"/>
    <n v="72696.365000000005"/>
    <n v="1381230.9350000001"/>
    <n v="1077360.1293000001"/>
    <n v="303870.80569999991"/>
    <d v="2021-06-01T00:00:00"/>
    <n v="6"/>
    <x v="1"/>
    <x v="0"/>
  </r>
  <r>
    <s v="Enterprise"/>
    <s v="Karnataka"/>
    <s v="Realme 8 Pro"/>
    <s v="Low"/>
    <n v="78.7"/>
    <n v="11999.4"/>
    <n v="19999"/>
    <n v="1573921.3"/>
    <n v="78696.065000000002"/>
    <n v="1495225.2350000001"/>
    <n v="1166275.6833000001"/>
    <n v="328949.55169999995"/>
    <d v="2021-06-01T00:00:00"/>
    <n v="6"/>
    <x v="1"/>
    <x v="0"/>
  </r>
  <r>
    <s v="Enterprise"/>
    <s v="Kerala"/>
    <s v="Realme 8 Pro"/>
    <s v="Low"/>
    <n v="182.3"/>
    <n v="11999.4"/>
    <n v="19999"/>
    <n v="3645817.7"/>
    <n v="182290.88500000001"/>
    <n v="3463526.8150000004"/>
    <n v="2701550.9157000002"/>
    <n v="761975.89930000016"/>
    <d v="2021-07-01T00:00:00"/>
    <n v="7"/>
    <x v="4"/>
    <x v="0"/>
  </r>
  <r>
    <s v="Midmarket"/>
    <s v="Karnataka"/>
    <s v="Realme 8 Pro"/>
    <s v="Low"/>
    <n v="74.7"/>
    <n v="11999.4"/>
    <n v="19999"/>
    <n v="1493925.3"/>
    <n v="74696.264999999999"/>
    <n v="1419229.0350000001"/>
    <n v="922498.8727500001"/>
    <n v="496730.16225000005"/>
    <d v="2021-09-01T00:00:00"/>
    <n v="9"/>
    <x v="6"/>
    <x v="0"/>
  </r>
  <r>
    <s v="Channel Partners"/>
    <s v="Punjab"/>
    <s v="Realme 8 Pro"/>
    <s v="Low"/>
    <n v="76.600000000000009"/>
    <n v="11999.4"/>
    <n v="19999"/>
    <n v="1531923.4000000001"/>
    <n v="76596.170000000013"/>
    <n v="1455327.2300000002"/>
    <n v="873196.33800000011"/>
    <n v="582130.89200000011"/>
    <d v="2020-10-01T00:00:00"/>
    <n v="10"/>
    <x v="7"/>
    <x v="1"/>
  </r>
  <r>
    <s v="Small Business"/>
    <s v="Tamil Nadu"/>
    <s v="Realme 8 Pro"/>
    <s v="Low"/>
    <n v="290.5"/>
    <n v="11999.4"/>
    <n v="19999"/>
    <n v="5809709.5"/>
    <n v="290485.47500000003"/>
    <n v="5519224.0250000004"/>
    <n v="3973841.298"/>
    <n v="1545382.7270000004"/>
    <d v="2021-11-01T00:00:00"/>
    <n v="11"/>
    <x v="9"/>
    <x v="0"/>
  </r>
  <r>
    <s v="Shoping Mall"/>
    <s v="Telangana"/>
    <s v="Realme 8 Pro"/>
    <s v="Low"/>
    <n v="215.5"/>
    <n v="11999.4"/>
    <n v="19999"/>
    <n v="4309784.5"/>
    <n v="215489.22500000001"/>
    <n v="4094295.2749999999"/>
    <n v="3193550.3144999999"/>
    <n v="900744.96050000004"/>
    <d v="2021-12-01T00:00:00"/>
    <n v="12"/>
    <x v="2"/>
    <x v="0"/>
  </r>
  <r>
    <s v="Shoping Mall"/>
    <s v="Uttar Pradesh"/>
    <s v="Vivo V17 Pro"/>
    <s v="Low"/>
    <n v="386.40000000000003"/>
    <n v="19794"/>
    <n v="32990"/>
    <n v="12747336.000000002"/>
    <n v="637366.80000000016"/>
    <n v="12109969.200000001"/>
    <n v="9445775.9760000017"/>
    <n v="2664193.2239999995"/>
    <d v="2021-04-01T00:00:00"/>
    <n v="4"/>
    <x v="10"/>
    <x v="0"/>
  </r>
  <r>
    <s v="Shoping Mall"/>
    <s v="West Bengal"/>
    <s v="Vivo V17 Pro"/>
    <s v="Low"/>
    <n v="36.200000000000003"/>
    <n v="19794"/>
    <n v="32990"/>
    <n v="1194238"/>
    <n v="59711.9"/>
    <n v="1134526.1000000001"/>
    <n v="884930.35800000012"/>
    <n v="249595.74199999997"/>
    <d v="2021-05-01T00:00:00"/>
    <n v="5"/>
    <x v="11"/>
    <x v="0"/>
  </r>
  <r>
    <s v="Enterprise"/>
    <s v="Maharashtra "/>
    <s v="Vivo V17 Pro"/>
    <s v="Low"/>
    <n v="92.300000000000011"/>
    <n v="19794"/>
    <n v="32990"/>
    <n v="3044977.0000000005"/>
    <n v="152248.85000000003"/>
    <n v="2892728.1500000004"/>
    <n v="2256327.9570000004"/>
    <n v="636400.19299999997"/>
    <d v="2021-08-01T00:00:00"/>
    <n v="8"/>
    <x v="5"/>
    <x v="0"/>
  </r>
  <r>
    <s v="Enterprise"/>
    <s v="Rajasthan"/>
    <s v="Vivo V17 Pro"/>
    <s v="Low"/>
    <n v="66.3"/>
    <n v="19794"/>
    <n v="32990"/>
    <n v="2187237"/>
    <n v="109361.85"/>
    <n v="2077875.15"/>
    <n v="1620742.6170000001"/>
    <n v="457132.53299999982"/>
    <d v="2020-10-01T00:00:00"/>
    <n v="10"/>
    <x v="7"/>
    <x v="1"/>
  </r>
  <r>
    <s v="Shoping Mall"/>
    <s v="Uttar Pradesh"/>
    <s v="Vivo V17 Pro"/>
    <s v="Low"/>
    <n v="209.20000000000002"/>
    <n v="19794"/>
    <n v="32990"/>
    <n v="6901508.0000000009"/>
    <n v="345075.40000000008"/>
    <n v="6556432.6000000006"/>
    <n v="5114017.4280000003"/>
    <n v="1442415.1720000003"/>
    <d v="2020-11-01T00:00:00"/>
    <n v="11"/>
    <x v="9"/>
    <x v="1"/>
  </r>
  <r>
    <s v="Shoping Mall"/>
    <s v="Gujarat"/>
    <s v="Xiaomi Redmi K20 Pro 6GB"/>
    <s v="Low"/>
    <n v="26.3"/>
    <n v="13938"/>
    <n v="23230"/>
    <n v="610949"/>
    <n v="30547.45"/>
    <n v="580401.55000000005"/>
    <n v="452713.20900000003"/>
    <n v="127688.34100000001"/>
    <d v="2021-03-01T00:00:00"/>
    <n v="3"/>
    <x v="3"/>
    <x v="0"/>
  </r>
  <r>
    <s v="Shoping Mall"/>
    <s v="Madhya Pradesh"/>
    <s v="Xiaomi Redmi K20 Pro 6GB"/>
    <s v="Low"/>
    <n v="94.350000000000009"/>
    <n v="13938"/>
    <n v="23230"/>
    <n v="2191750.5"/>
    <n v="109587.52500000001"/>
    <n v="2082162.9750000001"/>
    <n v="1624087.1205000002"/>
    <n v="458075.8544999999"/>
    <d v="2021-04-01T00:00:00"/>
    <n v="4"/>
    <x v="10"/>
    <x v="0"/>
  </r>
  <r>
    <s v="Enterprise"/>
    <s v="Andhra Pradesh"/>
    <s v="Xiaomi Redmi K20 Pro 6GB"/>
    <s v="Low"/>
    <n v="72.7"/>
    <n v="13938"/>
    <n v="23230"/>
    <n v="1688821"/>
    <n v="84441.05"/>
    <n v="1604379.95"/>
    <n v="1251416.361"/>
    <n v="352963.58899999992"/>
    <d v="2021-06-01T00:00:00"/>
    <n v="6"/>
    <x v="1"/>
    <x v="0"/>
  </r>
  <r>
    <s v="Enterprise"/>
    <s v="Gujarat"/>
    <s v="Xiaomi Redmi K20 Pro 6GB"/>
    <s v="Low"/>
    <n v="78.7"/>
    <n v="13938"/>
    <n v="23230"/>
    <n v="1828201"/>
    <n v="91410.05"/>
    <n v="1736790.95"/>
    <n v="1354696.9410000001"/>
    <n v="382094.00899999985"/>
    <d v="2021-06-01T00:00:00"/>
    <n v="6"/>
    <x v="1"/>
    <x v="0"/>
  </r>
  <r>
    <s v="Small Business"/>
    <s v="Maharashtra "/>
    <s v="Xiaomi Redmi K20 Pro 6GB"/>
    <s v="Low"/>
    <n v="98.600000000000009"/>
    <n v="13938"/>
    <n v="23230"/>
    <n v="2290478"/>
    <n v="114523.90000000001"/>
    <n v="2175954.1"/>
    <n v="1566686.952"/>
    <n v="609267.14800000004"/>
    <d v="2021-09-01T00:00:00"/>
    <n v="9"/>
    <x v="6"/>
    <x v="0"/>
  </r>
  <r>
    <s v="Small Business"/>
    <s v="Haryana"/>
    <s v="Xiaomi Redmi K20 Pro 6GB"/>
    <s v="Low"/>
    <n v="49.400000000000006"/>
    <n v="13938"/>
    <n v="23230"/>
    <n v="1147562.0000000002"/>
    <n v="57378.100000000013"/>
    <n v="1090183.9000000001"/>
    <n v="784932.40800000005"/>
    <n v="305251.49200000009"/>
    <d v="2020-10-01T00:00:00"/>
    <n v="10"/>
    <x v="7"/>
    <x v="1"/>
  </r>
  <r>
    <s v="Shoping Mall"/>
    <s v="Tamil Nadu"/>
    <s v="Xiaomi Redmi K20 Pro 6GB"/>
    <s v="Low"/>
    <n v="139.70000000000002"/>
    <n v="13938"/>
    <n v="23230"/>
    <n v="3245231.0000000005"/>
    <n v="162261.55000000005"/>
    <n v="3082969.45"/>
    <n v="2404716.1710000001"/>
    <n v="678253.2790000001"/>
    <d v="2021-10-01T00:00:00"/>
    <n v="10"/>
    <x v="7"/>
    <x v="0"/>
  </r>
  <r>
    <s v="Enterprise"/>
    <s v="Karnataka"/>
    <s v="Xiaomi Redmi K20 Pro 6GB"/>
    <s v="Low"/>
    <n v="174.4"/>
    <n v="13938"/>
    <n v="23230"/>
    <n v="4051312"/>
    <n v="202565.6"/>
    <n v="3848746.4"/>
    <n v="3002022.1919999998"/>
    <n v="846724.2080000001"/>
    <d v="2021-11-01T00:00:00"/>
    <n v="11"/>
    <x v="9"/>
    <x v="0"/>
  </r>
  <r>
    <s v="Channel Partners"/>
    <s v="Kerala"/>
    <s v="Samsung Galaxy F62"/>
    <s v="Low"/>
    <n v="198.9"/>
    <n v="11999.4"/>
    <n v="19999"/>
    <n v="3977801.1"/>
    <n v="198890.05500000002"/>
    <n v="3778911.0449999999"/>
    <n v="2267346.6269999999"/>
    <n v="1511564.4180000001"/>
    <d v="2020-09-01T00:00:00"/>
    <n v="9"/>
    <x v="6"/>
    <x v="1"/>
  </r>
  <r>
    <s v="Midmarket"/>
    <s v="Karnataka"/>
    <s v="Samsung Galaxy F62"/>
    <s v="Low"/>
    <n v="32.1"/>
    <n v="11999.4"/>
    <n v="19999"/>
    <n v="641967.9"/>
    <n v="32098.395000000004"/>
    <n v="609869.505"/>
    <n v="396415.17825"/>
    <n v="213454.32675000001"/>
    <d v="2020-11-01T00:00:00"/>
    <n v="11"/>
    <x v="9"/>
    <x v="1"/>
  </r>
  <r>
    <s v="Enterprise"/>
    <s v="Punjab"/>
    <s v="Xiaomi Redmi 9i 128GB"/>
    <s v="Low"/>
    <n v="74.25"/>
    <n v="5579.4"/>
    <n v="9299"/>
    <n v="690450.75"/>
    <n v="34522.537499999999"/>
    <n v="655928.21250000002"/>
    <n v="511624.00575000001"/>
    <n v="144304.20675000001"/>
    <d v="2021-04-01T00:00:00"/>
    <n v="4"/>
    <x v="10"/>
    <x v="0"/>
  </r>
  <r>
    <s v="Channel Partners"/>
    <s v="Tamil Nadu"/>
    <s v="Xiaomi Redmi 9i 128GB"/>
    <s v="Low"/>
    <n v="129.5"/>
    <n v="5579.4"/>
    <n v="9299"/>
    <n v="1204220.5"/>
    <n v="60211.025000000001"/>
    <n v="1144009.4750000001"/>
    <n v="686405.68500000006"/>
    <n v="457603.79000000004"/>
    <d v="2021-10-01T00:00:00"/>
    <n v="10"/>
    <x v="7"/>
    <x v="0"/>
  </r>
  <r>
    <s v="Small Business"/>
    <s v="Telangana"/>
    <s v="Xiaomi Redmi 9i 128GB"/>
    <s v="Low"/>
    <n v="21.400000000000002"/>
    <n v="5579.4"/>
    <n v="9299"/>
    <n v="198998.6"/>
    <n v="9949.93"/>
    <n v="189048.67"/>
    <n v="136115.04240000001"/>
    <n v="52933.627600000007"/>
    <d v="2020-10-01T00:00:00"/>
    <n v="10"/>
    <x v="7"/>
    <x v="1"/>
  </r>
  <r>
    <s v="Shoping Mall"/>
    <s v="Uttar Pradesh"/>
    <s v="Xiaomi Redmi 9i 128GB"/>
    <s v="Low"/>
    <n v="214.5"/>
    <n v="5579.4"/>
    <n v="9299"/>
    <n v="1994635.5"/>
    <n v="99731.775000000009"/>
    <n v="1894903.7250000001"/>
    <n v="1478024.9055000001"/>
    <n v="416878.81949999998"/>
    <d v="2020-11-01T00:00:00"/>
    <n v="11"/>
    <x v="9"/>
    <x v="1"/>
  </r>
  <r>
    <s v="Shoping Mall"/>
    <s v="West Bengal"/>
    <s v="Xiaomi Redmi 9i 128GB"/>
    <s v="Low"/>
    <n v="285.2"/>
    <n v="5579.4"/>
    <n v="9299"/>
    <n v="2652074.7999999998"/>
    <n v="132603.74"/>
    <n v="2519471.0599999996"/>
    <n v="1965187.4267999998"/>
    <n v="554283.63319999981"/>
    <d v="2021-12-01T00:00:00"/>
    <n v="12"/>
    <x v="2"/>
    <x v="0"/>
  </r>
  <r>
    <s v="Channel Partners"/>
    <s v="Maharashtra "/>
    <s v="Realme 8"/>
    <s v="Low"/>
    <n v="114.2"/>
    <n v="8999.4"/>
    <n v="14999"/>
    <n v="1712885.8"/>
    <n v="85644.290000000008"/>
    <n v="1627241.51"/>
    <n v="976344.90599999996"/>
    <n v="650896.60400000005"/>
    <d v="2021-06-01T00:00:00"/>
    <n v="6"/>
    <x v="1"/>
    <x v="0"/>
  </r>
  <r>
    <s v="Shoping Mall"/>
    <s v="Rajasthan"/>
    <s v="Realme 8"/>
    <s v="Low"/>
    <n v="156.60000000000002"/>
    <n v="8999.4"/>
    <n v="14999"/>
    <n v="2348843.4000000004"/>
    <n v="117442.17000000003"/>
    <n v="2231401.2300000004"/>
    <n v="1740492.9594000005"/>
    <n v="490908.27059999993"/>
    <d v="2021-10-01T00:00:00"/>
    <n v="10"/>
    <x v="7"/>
    <x v="0"/>
  </r>
  <r>
    <s v="Channel Partners"/>
    <s v="Uttar Pradesh"/>
    <s v="Realme 8"/>
    <s v="Low"/>
    <n v="69"/>
    <n v="8999.4"/>
    <n v="14999"/>
    <n v="1034931"/>
    <n v="51746.55"/>
    <n v="983184.45"/>
    <n v="589910.66999999993"/>
    <n v="393273.78"/>
    <d v="2021-11-01T00:00:00"/>
    <n v="11"/>
    <x v="9"/>
    <x v="0"/>
  </r>
  <r>
    <s v="Enterprise"/>
    <s v="Gujarat"/>
    <s v="Realme 8"/>
    <s v="Low"/>
    <n v="166"/>
    <n v="8999.4"/>
    <n v="14999"/>
    <n v="2489834"/>
    <n v="124491.70000000001"/>
    <n v="2365342.2999999998"/>
    <n v="1844966.9939999999"/>
    <n v="520375.30599999987"/>
    <d v="2020-11-01T00:00:00"/>
    <n v="11"/>
    <x v="9"/>
    <x v="1"/>
  </r>
  <r>
    <s v="Midmarket"/>
    <s v="Madhya Pradesh"/>
    <s v="Realme 8 Pro"/>
    <s v="Low"/>
    <n v="236.3"/>
    <n v="11999.4"/>
    <n v="19999"/>
    <n v="4725763.7"/>
    <n v="236288.18500000003"/>
    <n v="4489475.5150000006"/>
    <n v="2918159.0847500004"/>
    <n v="1571316.4302500002"/>
    <d v="2021-02-01T00:00:00"/>
    <n v="2"/>
    <x v="8"/>
    <x v="0"/>
  </r>
  <r>
    <s v="Small Business"/>
    <s v="Andhra Pradesh"/>
    <s v="Realme 8 Pro"/>
    <s v="Low"/>
    <n v="91.800000000000011"/>
    <n v="11999.4"/>
    <n v="19999"/>
    <n v="1835908.2000000002"/>
    <n v="91795.410000000018"/>
    <n v="1744112.7900000003"/>
    <n v="1255761.2088000001"/>
    <n v="488351.58120000013"/>
    <d v="2021-05-01T00:00:00"/>
    <n v="5"/>
    <x v="11"/>
    <x v="0"/>
  </r>
  <r>
    <s v="Small Business"/>
    <s v="Gujarat"/>
    <s v="Realme 8 Pro"/>
    <s v="Low"/>
    <n v="172.8"/>
    <n v="11999.4"/>
    <n v="19999"/>
    <n v="3455827.2"/>
    <n v="172791.36000000002"/>
    <n v="3283035.8400000003"/>
    <n v="2363785.8048"/>
    <n v="919250.03520000027"/>
    <d v="2021-05-01T00:00:00"/>
    <n v="5"/>
    <x v="11"/>
    <x v="0"/>
  </r>
  <r>
    <s v="Channel Partners"/>
    <s v="Maharashtra "/>
    <s v="Realme 8 Pro"/>
    <s v="Low"/>
    <n v="114.2"/>
    <n v="11999.4"/>
    <n v="19999"/>
    <n v="2283885.8000000003"/>
    <n v="114194.29000000002"/>
    <n v="2169691.5100000002"/>
    <n v="1301814.9060000002"/>
    <n v="867876.60400000005"/>
    <d v="2021-06-01T00:00:00"/>
    <n v="6"/>
    <x v="1"/>
    <x v="0"/>
  </r>
  <r>
    <s v="Enterprise"/>
    <s v="Haryana"/>
    <s v="Realme 8 Pro"/>
    <s v="Low"/>
    <n v="66.2"/>
    <n v="11999.4"/>
    <n v="19999"/>
    <n v="1323933.8"/>
    <n v="66196.69"/>
    <n v="1257737.1100000001"/>
    <n v="981034.9458000001"/>
    <n v="276702.1642"/>
    <d v="2021-06-01T00:00:00"/>
    <n v="6"/>
    <x v="1"/>
    <x v="0"/>
  </r>
  <r>
    <s v="Channel Partners"/>
    <s v="Tamil Nadu"/>
    <s v="Realme 8 Pro"/>
    <s v="Low"/>
    <n v="129.5"/>
    <n v="11999.4"/>
    <n v="19999"/>
    <n v="2589870.5"/>
    <n v="129493.52500000001"/>
    <n v="2460376.9750000001"/>
    <n v="1476226.1850000001"/>
    <n v="984150.79"/>
    <d v="2021-10-01T00:00:00"/>
    <n v="10"/>
    <x v="7"/>
    <x v="0"/>
  </r>
  <r>
    <s v="Enterprise"/>
    <s v="Karnataka"/>
    <s v="Realme 8 Pro"/>
    <s v="Low"/>
    <n v="80.900000000000006"/>
    <n v="11999.4"/>
    <n v="19999"/>
    <n v="1617919.1"/>
    <n v="80895.955000000016"/>
    <n v="1537023.145"/>
    <n v="1198878.0531000001"/>
    <n v="338145.09189999988"/>
    <d v="2020-10-01T00:00:00"/>
    <n v="10"/>
    <x v="7"/>
    <x v="1"/>
  </r>
  <r>
    <s v="Enterprise"/>
    <s v="Kerala"/>
    <s v="Realme 8 Pro"/>
    <s v="Low"/>
    <n v="214.5"/>
    <n v="11999.4"/>
    <n v="19999"/>
    <n v="4289785.5"/>
    <n v="214489.27500000002"/>
    <n v="4075296.2250000001"/>
    <n v="3178731.0555000002"/>
    <n v="896565.16949999984"/>
    <d v="2020-10-01T00:00:00"/>
    <n v="10"/>
    <x v="7"/>
    <x v="1"/>
  </r>
  <r>
    <s v="Channel Partners"/>
    <s v="Karnataka"/>
    <s v="Realme 8 Pro"/>
    <s v="Low"/>
    <n v="178.5"/>
    <n v="11999.4"/>
    <n v="19999"/>
    <n v="3569821.5"/>
    <n v="178491.07500000001"/>
    <n v="3391330.4249999998"/>
    <n v="2034798.2549999999"/>
    <n v="1356532.17"/>
    <d v="2020-11-01T00:00:00"/>
    <n v="11"/>
    <x v="9"/>
    <x v="1"/>
  </r>
  <r>
    <s v="Small Business"/>
    <s v="Punjab"/>
    <s v="Realme 8 Pro"/>
    <s v="Low"/>
    <n v="191.60000000000002"/>
    <n v="11999.4"/>
    <n v="19999"/>
    <n v="3831808.4000000004"/>
    <n v="191590.42000000004"/>
    <n v="3640217.9800000004"/>
    <n v="2620956.9456000002"/>
    <n v="1019261.0344000002"/>
    <d v="2021-12-01T00:00:00"/>
    <n v="12"/>
    <x v="2"/>
    <x v="0"/>
  </r>
  <r>
    <s v="Shoping Mall"/>
    <s v="Tamil Nadu"/>
    <s v="Realme 8 Pro"/>
    <s v="Low"/>
    <n v="285.2"/>
    <n v="11999.4"/>
    <n v="19999"/>
    <n v="5703714.7999999998"/>
    <n v="285185.74"/>
    <n v="5418529.0599999996"/>
    <n v="4226452.6667999998"/>
    <n v="1192076.3931999998"/>
    <d v="2021-12-01T00:00:00"/>
    <n v="12"/>
    <x v="2"/>
    <x v="0"/>
  </r>
  <r>
    <s v="Enterprise"/>
    <s v="Telangana"/>
    <s v="Realme 8 Pro"/>
    <s v="Low"/>
    <n v="272.90000000000003"/>
    <n v="11999.4"/>
    <n v="19999"/>
    <n v="5457727.1000000006"/>
    <n v="272886.35500000004"/>
    <n v="5184840.7450000001"/>
    <n v="4044175.7811000003"/>
    <n v="1140664.9638999999"/>
    <d v="2021-12-01T00:00:00"/>
    <n v="12"/>
    <x v="2"/>
    <x v="0"/>
  </r>
  <r>
    <s v="Midmarket"/>
    <s v="Uttar Pradesh"/>
    <s v="Realme 8 Pro"/>
    <s v="Low"/>
    <n v="192.5"/>
    <n v="11999.4"/>
    <n v="19999"/>
    <n v="3849807.5"/>
    <n v="192490.375"/>
    <n v="3657317.125"/>
    <n v="2377256.1312500001"/>
    <n v="1280060.9937499999"/>
    <d v="2020-12-01T00:00:00"/>
    <n v="12"/>
    <x v="2"/>
    <x v="1"/>
  </r>
  <r>
    <s v="Shoping Mall"/>
    <s v="West Bengal"/>
    <s v="Realme 8 Pro"/>
    <s v="Low"/>
    <n v="201.3"/>
    <n v="11999.4"/>
    <n v="19999"/>
    <n v="4025798.7"/>
    <n v="201289.93500000003"/>
    <n v="3824508.7650000001"/>
    <n v="2983116.8367000003"/>
    <n v="841391.9282999998"/>
    <d v="2020-12-01T00:00:00"/>
    <n v="12"/>
    <x v="2"/>
    <x v="1"/>
  </r>
  <r>
    <s v="Channel Partners"/>
    <s v="Maharashtra "/>
    <s v="Realme 8 Pro"/>
    <s v="Low"/>
    <n v="105.5"/>
    <n v="11999.4"/>
    <n v="19999"/>
    <n v="2109894.5"/>
    <n v="105494.72500000001"/>
    <n v="2004399.7749999999"/>
    <n v="1202639.865"/>
    <n v="801759.90999999992"/>
    <d v="2021-12-01T00:00:00"/>
    <n v="12"/>
    <x v="2"/>
    <x v="0"/>
  </r>
  <r>
    <s v="Channel Partners"/>
    <s v="Rajasthan"/>
    <s v="Realme 8 Pro"/>
    <s v="Low"/>
    <n v="108.4"/>
    <n v="11999.4"/>
    <n v="19999"/>
    <n v="2167891.6"/>
    <n v="108394.58000000002"/>
    <n v="2059497.02"/>
    <n v="1235698.2120000001"/>
    <n v="823798.80799999996"/>
    <d v="2021-12-01T00:00:00"/>
    <n v="12"/>
    <x v="2"/>
    <x v="0"/>
  </r>
  <r>
    <s v="Shoping Mall"/>
    <s v="Uttar Pradesh"/>
    <s v="Vivo V17 Pro"/>
    <s v="Low"/>
    <n v="156.60000000000002"/>
    <n v="19794"/>
    <n v="32990"/>
    <n v="5166234.0000000009"/>
    <n v="258311.70000000007"/>
    <n v="4907922.3000000007"/>
    <n v="3828179.3940000008"/>
    <n v="1079742.906"/>
    <d v="2021-10-01T00:00:00"/>
    <n v="10"/>
    <x v="7"/>
    <x v="0"/>
  </r>
  <r>
    <s v="Shoping Mall"/>
    <s v="Gujarat"/>
    <s v="Vivo V17 Pro"/>
    <s v="Low"/>
    <n v="296.60000000000002"/>
    <n v="19794"/>
    <n v="32990"/>
    <n v="9784834"/>
    <n v="489241.7"/>
    <n v="9295592.3000000007"/>
    <n v="7250561.9940000009"/>
    <n v="2045030.3059999999"/>
    <d v="2020-10-01T00:00:00"/>
    <n v="10"/>
    <x v="7"/>
    <x v="1"/>
  </r>
  <r>
    <s v="Shoping Mall"/>
    <s v="Madhya Pradesh"/>
    <s v="Vivo V17 Pro"/>
    <s v="Low"/>
    <n v="287.7"/>
    <n v="19794"/>
    <n v="32990"/>
    <n v="9491223"/>
    <n v="474561.15"/>
    <n v="9016661.8499999996"/>
    <n v="7032996.2429999998"/>
    <n v="1983665.6069999998"/>
    <d v="2021-10-01T00:00:00"/>
    <n v="10"/>
    <x v="7"/>
    <x v="0"/>
  </r>
  <r>
    <s v="Enterprise"/>
    <s v="Andhra Pradesh"/>
    <s v="Vivo V17 Pro"/>
    <s v="Low"/>
    <n v="80.900000000000006"/>
    <n v="19794"/>
    <n v="32990"/>
    <n v="2668891"/>
    <n v="133444.55000000002"/>
    <n v="2535446.4500000002"/>
    <n v="1977648.2310000001"/>
    <n v="557798.21900000004"/>
    <d v="2020-10-01T00:00:00"/>
    <n v="10"/>
    <x v="7"/>
    <x v="1"/>
  </r>
  <r>
    <s v="Enterprise"/>
    <s v="Gujarat"/>
    <s v="Vivo V17 Pro"/>
    <s v="Low"/>
    <n v="214.5"/>
    <n v="19794"/>
    <n v="32990"/>
    <n v="7076355"/>
    <n v="353817.75"/>
    <n v="6722537.25"/>
    <n v="5243579.0550000006"/>
    <n v="1478958.1949999994"/>
    <d v="2020-10-01T00:00:00"/>
    <n v="10"/>
    <x v="7"/>
    <x v="1"/>
  </r>
  <r>
    <s v="Channel Partners"/>
    <s v="Maharashtra "/>
    <s v="Vivo V17 Pro"/>
    <s v="Low"/>
    <n v="105.5"/>
    <n v="19794"/>
    <n v="32990"/>
    <n v="3480445"/>
    <n v="174022.25"/>
    <n v="3306422.75"/>
    <n v="1983853.65"/>
    <n v="1322569.1000000001"/>
    <d v="2021-12-01T00:00:00"/>
    <n v="12"/>
    <x v="2"/>
    <x v="0"/>
  </r>
  <r>
    <s v="Shoping Mall"/>
    <s v="Haryana"/>
    <s v="Vivo V17 Pro"/>
    <s v="Low"/>
    <n v="54.400000000000006"/>
    <n v="19794"/>
    <n v="32990"/>
    <n v="1794656.0000000002"/>
    <n v="89732.800000000017"/>
    <n v="1704923.2000000002"/>
    <n v="1329840.0960000001"/>
    <n v="375083.10400000005"/>
    <d v="2020-12-01T00:00:00"/>
    <n v="12"/>
    <x v="2"/>
    <x v="1"/>
  </r>
  <r>
    <s v="Channel Partners"/>
    <s v="Tamil Nadu"/>
    <s v="Vivo V17 Pro"/>
    <s v="Low"/>
    <n v="108.4"/>
    <n v="19794"/>
    <n v="32990"/>
    <n v="3576116"/>
    <n v="178805.80000000002"/>
    <n v="3397310.2"/>
    <n v="2038386.12"/>
    <n v="1358924.08"/>
    <d v="2021-12-01T00:00:00"/>
    <n v="12"/>
    <x v="2"/>
    <x v="0"/>
  </r>
  <r>
    <s v="Enterprise"/>
    <s v="Karnataka"/>
    <s v="Xiaomi Redmi K20 Pro 6GB"/>
    <s v="Low"/>
    <n v="66.2"/>
    <n v="13938"/>
    <n v="23230"/>
    <n v="1537826"/>
    <n v="76891.3"/>
    <n v="1460934.7"/>
    <n v="1139529.0660000001"/>
    <n v="321405.63399999985"/>
    <d v="2021-06-01T00:00:00"/>
    <n v="6"/>
    <x v="1"/>
    <x v="0"/>
  </r>
  <r>
    <s v="Small Business"/>
    <s v="Kerala"/>
    <s v="Xiaomi Redmi K20 Pro 6GB"/>
    <s v="Low"/>
    <n v="21.400000000000002"/>
    <n v="13938"/>
    <n v="23230"/>
    <n v="497122.00000000006"/>
    <n v="24856.100000000006"/>
    <n v="472265.9"/>
    <n v="340031.44800000003"/>
    <n v="132234.45199999999"/>
    <d v="2020-10-01T00:00:00"/>
    <n v="10"/>
    <x v="7"/>
    <x v="1"/>
  </r>
  <r>
    <s v="Shoping Mall"/>
    <s v="Karnataka"/>
    <s v="Xiaomi Redmi K20 Pro 6GB"/>
    <s v="Low"/>
    <n v="287.7"/>
    <n v="13938"/>
    <n v="23230"/>
    <n v="6683271"/>
    <n v="334163.55000000005"/>
    <n v="6349107.4500000002"/>
    <n v="4952303.8110000007"/>
    <n v="1396803.6389999995"/>
    <d v="2021-10-01T00:00:00"/>
    <n v="10"/>
    <x v="7"/>
    <x v="0"/>
  </r>
  <r>
    <s v="Enterprise"/>
    <s v="Punjab"/>
    <s v="Xiaomi Redmi K20 Pro 6GB"/>
    <s v="Low"/>
    <n v="272.90000000000003"/>
    <n v="13938"/>
    <n v="23230"/>
    <n v="6339467.0000000009"/>
    <n v="316973.35000000009"/>
    <n v="6022493.6500000004"/>
    <n v="4697545.0470000003"/>
    <n v="1324948.6030000001"/>
    <d v="2021-12-01T00:00:00"/>
    <n v="12"/>
    <x v="2"/>
    <x v="0"/>
  </r>
  <r>
    <s v="Shoping Mall"/>
    <s v="Tamil Nadu"/>
    <s v="Xiaomi Redmi K20 Pro 6GB"/>
    <s v="Low"/>
    <n v="26.6"/>
    <n v="13938"/>
    <n v="23230"/>
    <n v="617918"/>
    <n v="30895.9"/>
    <n v="587022.1"/>
    <n v="457877.23800000001"/>
    <n v="129144.86199999996"/>
    <d v="2020-12-01T00:00:00"/>
    <n v="12"/>
    <x v="2"/>
    <x v="1"/>
  </r>
  <r>
    <s v="Shoping Mall"/>
    <s v="Telangana"/>
    <s v="Xiaomi Redmi K20 Pro 6GB"/>
    <s v="Low"/>
    <n v="194"/>
    <n v="13938"/>
    <n v="23230"/>
    <n v="4506620"/>
    <n v="225331"/>
    <n v="4281289"/>
    <n v="3339405.42"/>
    <n v="941883.58000000007"/>
    <d v="2020-12-01T00:00:00"/>
    <n v="12"/>
    <x v="2"/>
    <x v="1"/>
  </r>
  <r>
    <s v="Small Business"/>
    <s v="Uttar Pradesh"/>
    <s v="Samsung Galaxy F62"/>
    <s v="Low"/>
    <n v="25.900000000000002"/>
    <n v="11999.4"/>
    <n v="19999"/>
    <n v="517974.10000000003"/>
    <n v="25898.705000000002"/>
    <n v="492075.39500000002"/>
    <n v="354294.2844"/>
    <n v="137781.11060000001"/>
    <d v="2021-03-01T00:00:00"/>
    <n v="3"/>
    <x v="3"/>
    <x v="0"/>
  </r>
  <r>
    <s v="Small Business"/>
    <s v="West Bengal"/>
    <s v="Samsung Galaxy F62"/>
    <s v="Low"/>
    <n v="110.10000000000001"/>
    <n v="11999.4"/>
    <n v="19999"/>
    <n v="2201889.9000000004"/>
    <n v="110094.49500000002"/>
    <n v="2091795.4050000003"/>
    <n v="1506092.6916"/>
    <n v="585702.71340000024"/>
    <d v="2021-03-01T00:00:00"/>
    <n v="3"/>
    <x v="3"/>
    <x v="0"/>
  </r>
  <r>
    <s v="Enterprise"/>
    <s v="Maharashtra "/>
    <s v="Samsung Galaxy F62"/>
    <s v="Low"/>
    <n v="227.60000000000002"/>
    <n v="11999.4"/>
    <n v="19999"/>
    <n v="4551772.4000000004"/>
    <n v="227588.62000000002"/>
    <n v="4324183.78"/>
    <n v="3372863.3484000005"/>
    <n v="951320.43159999978"/>
    <d v="2021-05-01T00:00:00"/>
    <n v="5"/>
    <x v="11"/>
    <x v="0"/>
  </r>
  <r>
    <s v="Shoping Mall"/>
    <s v="Rajasthan"/>
    <s v="Samsung Galaxy F62"/>
    <s v="Low"/>
    <n v="296.60000000000002"/>
    <n v="11999.4"/>
    <n v="19999"/>
    <n v="5931703.4000000004"/>
    <n v="296585.17000000004"/>
    <n v="5635118.2300000004"/>
    <n v="4395392.2194000008"/>
    <n v="1239726.0105999997"/>
    <d v="2020-10-01T00:00:00"/>
    <n v="10"/>
    <x v="7"/>
    <x v="1"/>
  </r>
  <r>
    <s v="Shoping Mall"/>
    <s v="Uttar Pradesh"/>
    <s v="Samsung Galaxy F62"/>
    <s v="Low"/>
    <n v="123.60000000000001"/>
    <n v="11999.4"/>
    <n v="19999"/>
    <n v="2471876.4000000004"/>
    <n v="123593.82000000002"/>
    <n v="2348282.5800000005"/>
    <n v="1831660.4124000005"/>
    <n v="516622.16760000004"/>
    <d v="2021-11-01T00:00:00"/>
    <n v="11"/>
    <x v="9"/>
    <x v="0"/>
  </r>
  <r>
    <s v="Shoping Mall"/>
    <s v="Gujarat"/>
    <s v="Samsung Galaxy F62"/>
    <s v="Low"/>
    <n v="94.100000000000009"/>
    <n v="11999.4"/>
    <n v="19999"/>
    <n v="1881905.9000000001"/>
    <n v="94095.295000000013"/>
    <n v="1787810.6050000002"/>
    <n v="1394492.2719000003"/>
    <n v="393318.33309999993"/>
    <d v="2021-11-01T00:00:00"/>
    <n v="11"/>
    <x v="9"/>
    <x v="0"/>
  </r>
  <r>
    <s v="Small Business"/>
    <s v="Madhya Pradesh"/>
    <s v="Samsung Galaxy F62"/>
    <s v="Low"/>
    <n v="191.60000000000002"/>
    <n v="11999.4"/>
    <n v="19999"/>
    <n v="3831808.4000000004"/>
    <n v="191590.42000000004"/>
    <n v="3640217.9800000004"/>
    <n v="2620956.9456000002"/>
    <n v="1019261.0344000002"/>
    <d v="2021-12-01T00:00:00"/>
    <n v="12"/>
    <x v="2"/>
    <x v="0"/>
  </r>
  <r>
    <s v="Enterprise"/>
    <s v="Andhra Pradesh"/>
    <s v="Xiaomi Redmi 9i 128GB"/>
    <s v="Low"/>
    <n v="424.35"/>
    <n v="5579.4"/>
    <n v="9299"/>
    <n v="3946030.6500000004"/>
    <n v="197301.53250000003"/>
    <n v="3748729.1175000002"/>
    <n v="2924008.7116500004"/>
    <n v="824720.40584999975"/>
    <d v="2021-04-01T00:00:00"/>
    <n v="4"/>
    <x v="10"/>
    <x v="0"/>
  </r>
  <r>
    <s v="Shoping Mall"/>
    <s v="Gujarat"/>
    <s v="Xiaomi Redmi 9i 128GB"/>
    <s v="Low"/>
    <n v="258"/>
    <n v="5579.4"/>
    <n v="9299"/>
    <n v="2399142"/>
    <n v="119957.1"/>
    <n v="2279184.9"/>
    <n v="1777764.2220000001"/>
    <n v="501420.67799999984"/>
    <d v="2021-04-01T00:00:00"/>
    <n v="4"/>
    <x v="10"/>
    <x v="0"/>
  </r>
  <r>
    <s v="Small Business"/>
    <s v="Maharashtra "/>
    <s v="Xiaomi Redmi 9i 128GB"/>
    <s v="Low"/>
    <n v="68.900000000000006"/>
    <n v="5579.4"/>
    <n v="9299"/>
    <n v="640701.10000000009"/>
    <n v="32035.055000000008"/>
    <n v="608666.04500000004"/>
    <n v="438239.55239999999"/>
    <n v="170426.49260000006"/>
    <d v="2021-06-01T00:00:00"/>
    <n v="6"/>
    <x v="1"/>
    <x v="0"/>
  </r>
  <r>
    <s v="Channel Partners"/>
    <s v="Haryana"/>
    <s v="Xiaomi Redmi 9i 128GB"/>
    <s v="Low"/>
    <n v="194.70000000000002"/>
    <n v="5579.4"/>
    <n v="9299"/>
    <n v="1810515.3"/>
    <n v="90525.765000000014"/>
    <n v="1719989.5350000001"/>
    <n v="1031993.721"/>
    <n v="687995.81400000013"/>
    <d v="2021-09-01T00:00:00"/>
    <n v="9"/>
    <x v="6"/>
    <x v="0"/>
  </r>
  <r>
    <s v="Channel Partners"/>
    <s v="Tamil Nadu"/>
    <s v="Xiaomi Redmi 9i 128GB"/>
    <s v="Low"/>
    <n v="90.800000000000011"/>
    <n v="5579.4"/>
    <n v="9299"/>
    <n v="844349.20000000007"/>
    <n v="42217.460000000006"/>
    <n v="802131.74000000011"/>
    <n v="481279.04400000005"/>
    <n v="320852.69600000005"/>
    <d v="2020-12-01T00:00:00"/>
    <n v="12"/>
    <x v="2"/>
    <x v="1"/>
  </r>
  <r>
    <s v="Shoping Mall"/>
    <s v="Karnataka"/>
    <s v="Realme 8"/>
    <s v="Low"/>
    <n v="195.8"/>
    <n v="8999.4"/>
    <n v="14999"/>
    <n v="2936804.2"/>
    <n v="146840.21000000002"/>
    <n v="2789963.99"/>
    <n v="2176171.9122000001"/>
    <n v="613792.07780000009"/>
    <d v="2021-02-01T00:00:00"/>
    <n v="2"/>
    <x v="8"/>
    <x v="0"/>
  </r>
  <r>
    <s v="Channel Partners"/>
    <s v="Kerala"/>
    <s v="Realme 8"/>
    <s v="Low"/>
    <n v="190.10000000000002"/>
    <n v="8999.4"/>
    <n v="14999"/>
    <n v="2851309.9000000004"/>
    <n v="142565.49500000002"/>
    <n v="2708744.4050000003"/>
    <n v="1625246.6430000002"/>
    <n v="1083497.7620000001"/>
    <d v="2021-06-01T00:00:00"/>
    <n v="6"/>
    <x v="1"/>
    <x v="0"/>
  </r>
  <r>
    <s v="Shoping Mall"/>
    <s v="Karnataka"/>
    <s v="Realme 8"/>
    <s v="Low"/>
    <n v="54.400000000000006"/>
    <n v="8999.4"/>
    <n v="14999"/>
    <n v="815945.60000000009"/>
    <n v="40797.280000000006"/>
    <n v="775148.32000000007"/>
    <n v="604615.68960000004"/>
    <n v="170532.63040000002"/>
    <d v="2021-09-01T00:00:00"/>
    <n v="9"/>
    <x v="6"/>
    <x v="0"/>
  </r>
  <r>
    <s v="Shoping Mall"/>
    <s v="Punjab"/>
    <s v="Realme 8"/>
    <s v="Low"/>
    <n v="179.70000000000002"/>
    <n v="8999.4"/>
    <n v="14999"/>
    <n v="2695320.3000000003"/>
    <n v="134766.01500000001"/>
    <n v="2560554.2850000001"/>
    <n v="1997232.3423000001"/>
    <n v="563321.94270000001"/>
    <d v="2020-09-01T00:00:00"/>
    <n v="9"/>
    <x v="6"/>
    <x v="1"/>
  </r>
  <r>
    <s v="Enterprise"/>
    <s v="Tamil Nadu"/>
    <s v="Realme 8"/>
    <s v="Low"/>
    <n v="128.70000000000002"/>
    <n v="8999.4"/>
    <n v="14999"/>
    <n v="1930371.3000000003"/>
    <n v="96518.565000000017"/>
    <n v="1833852.7350000003"/>
    <n v="1430405.1333000003"/>
    <n v="403447.6017"/>
    <d v="2021-12-01T00:00:00"/>
    <n v="12"/>
    <x v="2"/>
    <x v="0"/>
  </r>
  <r>
    <s v="Enterprise"/>
    <s v="Telangana"/>
    <s v="Realme 8"/>
    <s v="Low"/>
    <n v="170.60000000000002"/>
    <n v="8999.4"/>
    <n v="14999"/>
    <n v="2558829.4000000004"/>
    <n v="127941.47000000003"/>
    <n v="2430887.9300000002"/>
    <n v="1896092.5854000002"/>
    <n v="534795.34459999995"/>
    <d v="2021-12-01T00:00:00"/>
    <n v="12"/>
    <x v="2"/>
    <x v="0"/>
  </r>
  <r>
    <s v="Small Business"/>
    <s v="Uttar Pradesh"/>
    <s v="Realme 8 Pro"/>
    <s v="Low"/>
    <n v="243.45000000000002"/>
    <n v="11999.4"/>
    <n v="19999"/>
    <n v="4868756.5500000007"/>
    <n v="243437.82750000004"/>
    <n v="4625318.7225000011"/>
    <n v="3330229.4802000006"/>
    <n v="1295089.2423000005"/>
    <d v="2021-01-01T00:00:00"/>
    <n v="1"/>
    <x v="0"/>
    <x v="0"/>
  </r>
  <r>
    <s v="Enterprise"/>
    <s v="West Bengal"/>
    <s v="Realme 8 Pro"/>
    <s v="Low"/>
    <n v="177.4"/>
    <n v="11999.4"/>
    <n v="19999"/>
    <n v="3547822.6"/>
    <n v="177391.13"/>
    <n v="3370431.47"/>
    <n v="2628936.5466000005"/>
    <n v="741494.92339999974"/>
    <d v="2021-03-01T00:00:00"/>
    <n v="3"/>
    <x v="3"/>
    <x v="0"/>
  </r>
  <r>
    <s v="Channel Partners"/>
    <s v="Maharashtra "/>
    <s v="Realme 8 Pro"/>
    <s v="Low"/>
    <n v="190.10000000000002"/>
    <n v="11999.4"/>
    <n v="19999"/>
    <n v="3801809.9000000004"/>
    <n v="190090.49500000002"/>
    <n v="3611719.4050000003"/>
    <n v="2167031.6430000002"/>
    <n v="1444687.7620000001"/>
    <d v="2021-06-01T00:00:00"/>
    <n v="6"/>
    <x v="1"/>
    <x v="0"/>
  </r>
  <r>
    <s v="Small Business"/>
    <s v="Rajasthan"/>
    <s v="Realme 8 Pro"/>
    <s v="Low"/>
    <n v="68.900000000000006"/>
    <n v="11999.4"/>
    <n v="19999"/>
    <n v="1377931.1"/>
    <n v="68896.555000000008"/>
    <n v="1309034.5450000002"/>
    <n v="942504.87240000011"/>
    <n v="366529.67260000005"/>
    <d v="2021-06-01T00:00:00"/>
    <n v="6"/>
    <x v="1"/>
    <x v="0"/>
  </r>
  <r>
    <s v="Enterprise"/>
    <s v="Uttar Pradesh"/>
    <s v="Realme 8 Pro"/>
    <s v="Low"/>
    <n v="157"/>
    <n v="11999.4"/>
    <n v="19999"/>
    <n v="3139843"/>
    <n v="156992.15"/>
    <n v="2982850.85"/>
    <n v="2326623.6630000002"/>
    <n v="656227.18699999992"/>
    <d v="2021-06-01T00:00:00"/>
    <n v="6"/>
    <x v="1"/>
    <x v="0"/>
  </r>
  <r>
    <s v="Channel Partners"/>
    <s v="Gujarat"/>
    <s v="Realme 8 Pro"/>
    <s v="Low"/>
    <n v="136.95000000000002"/>
    <n v="11999.4"/>
    <n v="19999"/>
    <n v="2738863.0500000003"/>
    <n v="136943.15250000003"/>
    <n v="2601919.8975000004"/>
    <n v="1561151.9385000002"/>
    <n v="1040767.9590000003"/>
    <d v="2021-07-01T00:00:00"/>
    <n v="7"/>
    <x v="4"/>
    <x v="0"/>
  </r>
  <r>
    <s v="Enterprise"/>
    <s v="Madhya Pradesh"/>
    <s v="Realme 8 Pro"/>
    <s v="Low"/>
    <n v="200.9"/>
    <n v="11999.4"/>
    <n v="19999"/>
    <n v="4017799.1"/>
    <n v="200889.95500000002"/>
    <n v="3816909.145"/>
    <n v="2977189.1331000002"/>
    <n v="839720.01189999981"/>
    <d v="2021-10-01T00:00:00"/>
    <n v="10"/>
    <x v="7"/>
    <x v="0"/>
  </r>
  <r>
    <s v="Midmarket"/>
    <s v="Andhra Pradesh"/>
    <s v="Realme 8 Pro"/>
    <s v="Low"/>
    <n v="194.5"/>
    <n v="11999.4"/>
    <n v="19999"/>
    <n v="3889805.5"/>
    <n v="194490.27500000002"/>
    <n v="3695315.2250000001"/>
    <n v="2401954.8962500002"/>
    <n v="1293360.3287499999"/>
    <d v="2020-10-01T00:00:00"/>
    <n v="10"/>
    <x v="7"/>
    <x v="1"/>
  </r>
  <r>
    <s v="Enterprise"/>
    <s v="Gujarat"/>
    <s v="Realme 8 Pro"/>
    <s v="Low"/>
    <n v="128.70000000000002"/>
    <n v="11999.4"/>
    <n v="19999"/>
    <n v="2573871.3000000003"/>
    <n v="128693.56500000002"/>
    <n v="2445177.7350000003"/>
    <n v="1907238.6333000003"/>
    <n v="537939.1017"/>
    <d v="2021-12-01T00:00:00"/>
    <n v="12"/>
    <x v="2"/>
    <x v="0"/>
  </r>
  <r>
    <s v="Enterprise"/>
    <s v="Maharashtra "/>
    <s v="Realme 8 Pro"/>
    <s v="Low"/>
    <n v="170.60000000000002"/>
    <n v="11999.4"/>
    <n v="19999"/>
    <n v="3411829.4000000004"/>
    <n v="170591.47000000003"/>
    <n v="3241237.93"/>
    <n v="2528165.5854000002"/>
    <n v="713072.34459999995"/>
    <d v="2021-12-01T00:00:00"/>
    <n v="12"/>
    <x v="2"/>
    <x v="0"/>
  </r>
  <r>
    <s v="Enterprise"/>
    <s v="Haryana"/>
    <s v="Vivo V17 Pro"/>
    <s v="Low"/>
    <n v="200.9"/>
    <n v="19794"/>
    <n v="32990"/>
    <n v="6627691"/>
    <n v="331384.55000000005"/>
    <n v="6296306.4500000002"/>
    <n v="4911119.0310000004"/>
    <n v="1385187.4189999998"/>
    <d v="2021-10-01T00:00:00"/>
    <n v="10"/>
    <x v="7"/>
    <x v="0"/>
  </r>
  <r>
    <s v="Small Business"/>
    <s v="Tamil Nadu"/>
    <s v="Xiaomi Redmi K20 Pro 6GB"/>
    <s v="Low"/>
    <n v="284.40000000000003"/>
    <n v="13938"/>
    <n v="23230"/>
    <n v="6606612.0000000009"/>
    <n v="330330.60000000009"/>
    <n v="6276281.4000000004"/>
    <n v="4518922.608"/>
    <n v="1757358.7920000004"/>
    <d v="2021-02-01T00:00:00"/>
    <n v="2"/>
    <x v="8"/>
    <x v="0"/>
  </r>
  <r>
    <s v="Channel Partners"/>
    <s v="Karnataka"/>
    <s v="Xiaomi Redmi K20 Pro 6GB"/>
    <s v="Low"/>
    <n v="191.60000000000002"/>
    <n v="13938"/>
    <n v="23230"/>
    <n v="4450868.0000000009"/>
    <n v="222543.40000000005"/>
    <n v="4228324.6000000006"/>
    <n v="2536994.7600000002"/>
    <n v="1691329.8400000003"/>
    <d v="2021-04-01T00:00:00"/>
    <n v="4"/>
    <x v="10"/>
    <x v="0"/>
  </r>
  <r>
    <s v="Enterprise"/>
    <s v="Kerala"/>
    <s v="Xiaomi Redmi K20 Pro 6GB"/>
    <s v="Low"/>
    <n v="157"/>
    <n v="13938"/>
    <n v="23230"/>
    <n v="3647110"/>
    <n v="182355.5"/>
    <n v="3464754.5"/>
    <n v="2702508.5100000002"/>
    <n v="762245.98999999976"/>
    <d v="2021-06-01T00:00:00"/>
    <n v="6"/>
    <x v="1"/>
    <x v="0"/>
  </r>
  <r>
    <s v="Small Business"/>
    <s v="Karnataka"/>
    <s v="Xiaomi Redmi K20 Pro 6GB"/>
    <s v="Low"/>
    <n v="187.4"/>
    <n v="13938"/>
    <n v="23230"/>
    <n v="4353302"/>
    <n v="217665.1"/>
    <n v="4135636.9"/>
    <n v="2977658.568"/>
    <n v="1157978.3319999999"/>
    <d v="2021-08-01T00:00:00"/>
    <n v="8"/>
    <x v="5"/>
    <x v="0"/>
  </r>
  <r>
    <s v="Shoping Mall"/>
    <s v="Punjab"/>
    <s v="Xiaomi Redmi K20 Pro 6GB"/>
    <s v="Low"/>
    <n v="164.20000000000002"/>
    <n v="13938"/>
    <n v="23230"/>
    <n v="3814366.0000000005"/>
    <n v="190718.30000000005"/>
    <n v="3623647.7"/>
    <n v="2826445.2060000002"/>
    <n v="797202.49399999995"/>
    <d v="2021-08-01T00:00:00"/>
    <n v="8"/>
    <x v="5"/>
    <x v="0"/>
  </r>
  <r>
    <s v="Midmarket"/>
    <s v="Tamil Nadu"/>
    <s v="Xiaomi Redmi K20 Pro 6GB"/>
    <s v="Low"/>
    <n v="194.5"/>
    <n v="13938"/>
    <n v="23230"/>
    <n v="4518235"/>
    <n v="225911.75"/>
    <n v="4292323.25"/>
    <n v="2790010.1125000003"/>
    <n v="1502313.1374999997"/>
    <d v="2020-10-01T00:00:00"/>
    <n v="10"/>
    <x v="7"/>
    <x v="1"/>
  </r>
  <r>
    <s v="Shoping Mall"/>
    <s v="Telangana"/>
    <s v="Xiaomi Redmi 9i 128GB"/>
    <s v="Low"/>
    <n v="83.100000000000009"/>
    <n v="5579.4"/>
    <n v="9299"/>
    <n v="772746.9"/>
    <n v="38637.345000000001"/>
    <n v="734109.55500000005"/>
    <n v="572605.45290000003"/>
    <n v="161504.10210000002"/>
    <d v="2021-05-01T00:00:00"/>
    <n v="5"/>
    <x v="11"/>
    <x v="0"/>
  </r>
  <r>
    <s v="Shoping Mall"/>
    <s v="Uttar Pradesh"/>
    <s v="Realme 8 Pro"/>
    <s v="Low"/>
    <n v="176"/>
    <n v="11999.4"/>
    <n v="19999"/>
    <n v="3519824"/>
    <n v="175991.2"/>
    <n v="3343832.8"/>
    <n v="2608189.5839999998"/>
    <n v="735643.21600000001"/>
    <d v="2020-09-01T00:00:00"/>
    <n v="9"/>
    <x v="6"/>
    <x v="1"/>
  </r>
  <r>
    <s v="Shoping Mall"/>
    <s v="West Bengal"/>
    <s v="Vivo V17 Pro"/>
    <s v="Low"/>
    <n v="385.05"/>
    <n v="19794"/>
    <n v="32990"/>
    <n v="12702799.5"/>
    <n v="635139.97500000009"/>
    <n v="12067659.525"/>
    <n v="9412774.4295000006"/>
    <n v="2654885.0954999998"/>
    <d v="2021-04-01T00:00:00"/>
    <n v="4"/>
    <x v="10"/>
    <x v="0"/>
  </r>
  <r>
    <s v="Channel Partners"/>
    <s v="Maharashtra "/>
    <s v="Xiaomi Redmi K20 Pro 6GB"/>
    <s v="Low"/>
    <n v="247.9"/>
    <n v="13938"/>
    <n v="23230"/>
    <n v="5758717"/>
    <n v="287935.85000000003"/>
    <n v="5470781.1500000004"/>
    <n v="3282468.69"/>
    <n v="2188312.4600000004"/>
    <d v="2021-01-01T00:00:00"/>
    <n v="1"/>
    <x v="0"/>
    <x v="0"/>
  </r>
  <r>
    <s v="Midmarket"/>
    <s v="Rajasthan"/>
    <s v="Realme 8"/>
    <s v="Low"/>
    <n v="203.10000000000002"/>
    <n v="8999.4"/>
    <n v="14999"/>
    <n v="3046296.9000000004"/>
    <n v="152314.84500000003"/>
    <n v="2893982.0550000002"/>
    <n v="1881088.3357500001"/>
    <n v="1012893.7192500001"/>
    <d v="2021-10-01T00:00:00"/>
    <n v="10"/>
    <x v="7"/>
    <x v="0"/>
  </r>
  <r>
    <s v="Midmarket"/>
    <s v="Uttar Pradesh"/>
    <s v="Realme 8 Pro"/>
    <s v="Low"/>
    <n v="203.10000000000002"/>
    <n v="11999.4"/>
    <n v="19999"/>
    <n v="4061796.9000000004"/>
    <n v="203089.84500000003"/>
    <n v="3858707.0550000002"/>
    <n v="2508159.5857500001"/>
    <n v="1350547.4692500001"/>
    <d v="2021-10-01T00:00:00"/>
    <n v="10"/>
    <x v="7"/>
    <x v="0"/>
  </r>
  <r>
    <s v="Midmarket"/>
    <s v="Gujarat"/>
    <s v="Realme 8 Pro"/>
    <s v="Low"/>
    <n v="226.10000000000002"/>
    <n v="11999.4"/>
    <n v="19999"/>
    <n v="4521773.9000000004"/>
    <n v="226088.69500000004"/>
    <n v="4295685.2050000001"/>
    <n v="2792195.38325"/>
    <n v="1503489.8217500001"/>
    <d v="2020-12-01T00:00:00"/>
    <n v="12"/>
    <x v="2"/>
    <x v="1"/>
  </r>
  <r>
    <s v="Shoping Mall"/>
    <s v="Madhya Pradesh"/>
    <s v="Vivo V17 Pro"/>
    <s v="Low"/>
    <n v="73.600000000000009"/>
    <n v="19794"/>
    <n v="32990"/>
    <n v="2428064.0000000005"/>
    <n v="121403.20000000003"/>
    <n v="2306660.8000000003"/>
    <n v="1799195.4240000003"/>
    <n v="507465.37599999993"/>
    <d v="2020-09-01T00:00:00"/>
    <n v="9"/>
    <x v="6"/>
    <x v="1"/>
  </r>
  <r>
    <s v="Shoping Mall"/>
    <s v="Andhra Pradesh"/>
    <s v="Xiaomi Redmi 9i 128GB"/>
    <s v="Low"/>
    <n v="285.10000000000002"/>
    <n v="5579.4"/>
    <n v="9299"/>
    <n v="2651144.9000000004"/>
    <n v="132557.24500000002"/>
    <n v="2518587.6550000003"/>
    <n v="1964498.3709000002"/>
    <n v="554089.28410000005"/>
    <d v="2020-10-01T00:00:00"/>
    <n v="10"/>
    <x v="7"/>
    <x v="1"/>
  </r>
  <r>
    <s v="Small Business"/>
    <s v="Gujarat"/>
    <s v="Xiaomi Redmi 9i 128GB"/>
    <s v="Low"/>
    <n v="202.10000000000002"/>
    <n v="5579.4"/>
    <n v="9299"/>
    <n v="1879327.9000000001"/>
    <n v="93966.395000000019"/>
    <n v="1785361.5050000001"/>
    <n v="1285460.2836"/>
    <n v="499901.22140000015"/>
    <d v="2021-10-01T00:00:00"/>
    <n v="10"/>
    <x v="7"/>
    <x v="0"/>
  </r>
  <r>
    <s v="Shoping Mall"/>
    <s v="Maharashtra "/>
    <s v="Xiaomi Redmi 9i 128GB"/>
    <s v="Low"/>
    <n v="27.400000000000002"/>
    <n v="5579.4"/>
    <n v="9299"/>
    <n v="254792.6"/>
    <n v="12739.630000000001"/>
    <n v="242052.97"/>
    <n v="188801.31660000002"/>
    <n v="53251.653399999981"/>
    <d v="2021-12-01T00:00:00"/>
    <n v="12"/>
    <x v="2"/>
    <x v="0"/>
  </r>
  <r>
    <s v="Midmarket"/>
    <s v="Haryana"/>
    <s v="Realme 8"/>
    <s v="Low"/>
    <n v="196.70000000000002"/>
    <n v="8999.4"/>
    <n v="14999"/>
    <n v="2950303.3000000003"/>
    <n v="147515.16500000001"/>
    <n v="2802788.1350000002"/>
    <n v="1821812.2877500001"/>
    <n v="980975.84725000011"/>
    <d v="2021-03-01T00:00:00"/>
    <n v="3"/>
    <x v="3"/>
    <x v="0"/>
  </r>
  <r>
    <s v="Small Business"/>
    <s v="Tamil Nadu"/>
    <s v="Realme 8"/>
    <s v="Low"/>
    <n v="185.9"/>
    <n v="8999.4"/>
    <n v="14999"/>
    <n v="2788314.1"/>
    <n v="139415.70500000002"/>
    <n v="2648898.395"/>
    <n v="1907206.8443999998"/>
    <n v="741691.55060000019"/>
    <d v="2021-08-01T00:00:00"/>
    <n v="8"/>
    <x v="5"/>
    <x v="0"/>
  </r>
  <r>
    <s v="Shoping Mall"/>
    <s v="Karnataka"/>
    <s v="Realme 8"/>
    <s v="Low"/>
    <n v="285.10000000000002"/>
    <n v="8999.4"/>
    <n v="14999"/>
    <n v="4276214.9000000004"/>
    <n v="213810.74500000002"/>
    <n v="4062404.1550000003"/>
    <n v="3168675.2409000001"/>
    <n v="893728.91410000017"/>
    <d v="2020-10-01T00:00:00"/>
    <n v="10"/>
    <x v="7"/>
    <x v="1"/>
  </r>
  <r>
    <s v="Small Business"/>
    <s v="Kerala"/>
    <s v="Realme 8"/>
    <s v="Low"/>
    <n v="202.10000000000002"/>
    <n v="8999.4"/>
    <n v="14999"/>
    <n v="3031297.9000000004"/>
    <n v="151564.89500000002"/>
    <n v="2879733.0050000004"/>
    <n v="2073407.7636000002"/>
    <n v="806325.24140000017"/>
    <d v="2021-10-01T00:00:00"/>
    <n v="10"/>
    <x v="7"/>
    <x v="0"/>
  </r>
  <r>
    <s v="Enterprise"/>
    <s v="Karnataka"/>
    <s v="Realme 8"/>
    <s v="Low"/>
    <n v="113.80000000000001"/>
    <n v="8999.4"/>
    <n v="14999"/>
    <n v="1706886.2000000002"/>
    <n v="85344.310000000012"/>
    <n v="1621541.8900000001"/>
    <n v="1264802.6742000002"/>
    <n v="356739.21579999989"/>
    <d v="2021-12-01T00:00:00"/>
    <n v="12"/>
    <x v="2"/>
    <x v="0"/>
  </r>
  <r>
    <s v="Shoping Mall"/>
    <s v="Punjab"/>
    <s v="Realme 8 Pro"/>
    <s v="Low"/>
    <n v="425.1"/>
    <n v="11999.4"/>
    <n v="19999"/>
    <n v="8501574.9000000004"/>
    <n v="425078.74500000005"/>
    <n v="8076496.1550000003"/>
    <n v="6299667.0009000003"/>
    <n v="1776829.1540999999"/>
    <d v="2021-01-01T00:00:00"/>
    <n v="1"/>
    <x v="0"/>
    <x v="0"/>
  </r>
  <r>
    <s v="Enterprise"/>
    <s v="Tamil Nadu"/>
    <s v="Realme 8 Pro"/>
    <s v="Low"/>
    <n v="79.5"/>
    <n v="11999.4"/>
    <n v="19999"/>
    <n v="1589920.5"/>
    <n v="79496.025000000009"/>
    <n v="1510424.4750000001"/>
    <n v="1178131.0905000002"/>
    <n v="332293.38449999993"/>
    <d v="2021-03-01T00:00:00"/>
    <n v="3"/>
    <x v="3"/>
    <x v="0"/>
  </r>
  <r>
    <s v="Small Business"/>
    <s v="Telangana"/>
    <s v="Realme 8 Pro"/>
    <s v="Low"/>
    <n v="141.45000000000002"/>
    <n v="11999.4"/>
    <n v="19999"/>
    <n v="2828858.5500000003"/>
    <n v="141442.92750000002"/>
    <n v="2687415.6225000001"/>
    <n v="1934939.2482"/>
    <n v="752476.37430000002"/>
    <d v="2021-04-01T00:00:00"/>
    <n v="4"/>
    <x v="10"/>
    <x v="0"/>
  </r>
  <r>
    <s v="Small Business"/>
    <s v="Uttar Pradesh"/>
    <s v="Realme 8 Pro"/>
    <s v="Low"/>
    <n v="291.8"/>
    <n v="11999.4"/>
    <n v="19999"/>
    <n v="5835708.2000000002"/>
    <n v="291785.41000000003"/>
    <n v="5543922.79"/>
    <n v="3991624.4087999999"/>
    <n v="1552298.3812000002"/>
    <d v="2021-05-01T00:00:00"/>
    <n v="5"/>
    <x v="11"/>
    <x v="0"/>
  </r>
  <r>
    <s v="Shoping Mall"/>
    <s v="West Bengal"/>
    <s v="Realme 8 Pro"/>
    <s v="Low"/>
    <n v="345"/>
    <n v="11999.4"/>
    <n v="19999"/>
    <n v="6899655"/>
    <n v="344982.75"/>
    <n v="6554672.25"/>
    <n v="5112644.3550000004"/>
    <n v="1442027.8949999996"/>
    <d v="2021-07-01T00:00:00"/>
    <n v="7"/>
    <x v="4"/>
    <x v="0"/>
  </r>
  <r>
    <s v="Enterprise"/>
    <s v="Maharashtra "/>
    <s v="Realme 8 Pro"/>
    <s v="Low"/>
    <n v="298.8"/>
    <n v="11999.4"/>
    <n v="19999"/>
    <n v="5975701.2000000002"/>
    <n v="298785.06"/>
    <n v="5676916.1400000006"/>
    <n v="4427994.5892000003"/>
    <n v="1248921.5508000003"/>
    <d v="2021-07-01T00:00:00"/>
    <n v="7"/>
    <x v="4"/>
    <x v="0"/>
  </r>
  <r>
    <s v="Midmarket"/>
    <s v="Rajasthan"/>
    <s v="Realme 8 Pro"/>
    <s v="Low"/>
    <n v="21.8"/>
    <n v="11999.4"/>
    <n v="19999"/>
    <n v="435978.2"/>
    <n v="21798.910000000003"/>
    <n v="414179.29000000004"/>
    <n v="269216.53850000002"/>
    <n v="144962.75150000001"/>
    <d v="2021-09-01T00:00:00"/>
    <n v="9"/>
    <x v="6"/>
    <x v="0"/>
  </r>
  <r>
    <s v="Shoping Mall"/>
    <s v="Uttar Pradesh"/>
    <s v="Realme 8 Pro"/>
    <s v="Low"/>
    <n v="207.4"/>
    <n v="11999.4"/>
    <n v="19999"/>
    <n v="4147792.6"/>
    <n v="207389.63"/>
    <n v="3940402.97"/>
    <n v="3073514.3166000005"/>
    <n v="866888.65339999972"/>
    <d v="2021-09-01T00:00:00"/>
    <n v="9"/>
    <x v="6"/>
    <x v="0"/>
  </r>
  <r>
    <s v="Shoping Mall"/>
    <s v="Gujarat"/>
    <s v="Realme 8 Pro"/>
    <s v="Low"/>
    <n v="105.60000000000001"/>
    <n v="11999.4"/>
    <n v="19999"/>
    <n v="2111894.4000000004"/>
    <n v="105594.72000000003"/>
    <n v="2006299.6800000004"/>
    <n v="1564913.7504000003"/>
    <n v="441385.92960000015"/>
    <d v="2021-09-01T00:00:00"/>
    <n v="9"/>
    <x v="6"/>
    <x v="0"/>
  </r>
  <r>
    <s v="Midmarket"/>
    <s v="Madhya Pradesh"/>
    <s v="Realme 8 Pro"/>
    <s v="Low"/>
    <n v="67.100000000000009"/>
    <n v="11999.4"/>
    <n v="19999"/>
    <n v="1341932.9000000001"/>
    <n v="67096.645000000004"/>
    <n v="1274836.2550000001"/>
    <n v="828643.56575000007"/>
    <n v="446192.68925000005"/>
    <d v="2020-10-01T00:00:00"/>
    <n v="10"/>
    <x v="7"/>
    <x v="1"/>
  </r>
  <r>
    <s v="Midmarket"/>
    <s v="Andhra Pradesh"/>
    <s v="Realme 8 Pro"/>
    <s v="Low"/>
    <n v="151.4"/>
    <n v="11999.4"/>
    <n v="19999"/>
    <n v="3027848.6"/>
    <n v="151392.43000000002"/>
    <n v="2876456.17"/>
    <n v="1869696.5105000001"/>
    <n v="1006759.6594999998"/>
    <d v="2020-10-01T00:00:00"/>
    <n v="10"/>
    <x v="7"/>
    <x v="1"/>
  </r>
  <r>
    <s v="Shoping Mall"/>
    <s v="Gujarat"/>
    <s v="Realme 8 Pro"/>
    <s v="Low"/>
    <n v="27.400000000000002"/>
    <n v="11999.4"/>
    <n v="19999"/>
    <n v="547972.60000000009"/>
    <n v="27398.630000000005"/>
    <n v="520573.97000000009"/>
    <n v="406047.69660000008"/>
    <n v="114526.27340000001"/>
    <d v="2021-12-01T00:00:00"/>
    <n v="12"/>
    <x v="2"/>
    <x v="0"/>
  </r>
  <r>
    <s v="Enterprise"/>
    <s v="Maharashtra "/>
    <s v="Realme 8 Pro"/>
    <s v="Low"/>
    <n v="113.80000000000001"/>
    <n v="11999.4"/>
    <n v="19999"/>
    <n v="2275886.2000000002"/>
    <n v="113794.31000000001"/>
    <n v="2162091.89"/>
    <n v="1686431.6742000002"/>
    <n v="475660.21579999989"/>
    <d v="2021-12-01T00:00:00"/>
    <n v="12"/>
    <x v="2"/>
    <x v="0"/>
  </r>
  <r>
    <s v="Channel Partners"/>
    <s v="Haryana"/>
    <s v="Vivo V17 Pro"/>
    <s v="Low"/>
    <n v="146.5"/>
    <n v="19794"/>
    <n v="32990"/>
    <n v="4833035"/>
    <n v="241651.75"/>
    <n v="4591383.25"/>
    <n v="2754829.9499999997"/>
    <n v="1836553.3000000003"/>
    <d v="2021-03-01T00:00:00"/>
    <n v="3"/>
    <x v="3"/>
    <x v="0"/>
  </r>
  <r>
    <s v="Shoping Mall"/>
    <s v="Tamil Nadu"/>
    <s v="Vivo V17 Pro"/>
    <s v="Low"/>
    <n v="264.60000000000002"/>
    <n v="19794"/>
    <n v="32990"/>
    <n v="8729154"/>
    <n v="436457.7"/>
    <n v="8292696.2999999998"/>
    <n v="6468303.1140000001"/>
    <n v="1824393.1859999998"/>
    <d v="2020-09-01T00:00:00"/>
    <n v="9"/>
    <x v="6"/>
    <x v="1"/>
  </r>
  <r>
    <s v="Shoping Mall"/>
    <s v="Karnataka"/>
    <s v="Vivo V17 Pro"/>
    <s v="Low"/>
    <n v="217.70000000000002"/>
    <n v="19794"/>
    <n v="32990"/>
    <n v="7181923.0000000009"/>
    <n v="359096.15000000008"/>
    <n v="6822826.8500000006"/>
    <n v="5321804.9430000009"/>
    <n v="1501021.9069999997"/>
    <d v="2021-10-01T00:00:00"/>
    <n v="10"/>
    <x v="7"/>
    <x v="0"/>
  </r>
  <r>
    <s v="Channel Partners"/>
    <s v="Kerala"/>
    <s v="Xiaomi Redmi K20 Pro 6GB"/>
    <s v="Low"/>
    <n v="86.600000000000009"/>
    <n v="13938"/>
    <n v="23230"/>
    <n v="2011718.0000000002"/>
    <n v="100585.90000000002"/>
    <n v="1911132.1"/>
    <n v="1146679.26"/>
    <n v="764452.84000000008"/>
    <d v="2021-05-01T00:00:00"/>
    <n v="5"/>
    <x v="11"/>
    <x v="0"/>
  </r>
  <r>
    <s v="Shoping Mall"/>
    <s v="Karnataka"/>
    <s v="Xiaomi Redmi K20 Pro 6GB"/>
    <s v="Low"/>
    <n v="34.9"/>
    <n v="13938"/>
    <n v="23230"/>
    <n v="810727"/>
    <n v="40536.350000000006"/>
    <n v="770190.65"/>
    <n v="600748.70700000005"/>
    <n v="169441.94299999997"/>
    <d v="2020-09-01T00:00:00"/>
    <n v="9"/>
    <x v="6"/>
    <x v="1"/>
  </r>
  <r>
    <s v="Shoping Mall"/>
    <s v="Punjab"/>
    <s v="Xiaomi Redmi K20 Pro 6GB"/>
    <s v="Low"/>
    <n v="217.70000000000002"/>
    <n v="13938"/>
    <n v="23230"/>
    <n v="5057171"/>
    <n v="252858.55000000002"/>
    <n v="4804312.45"/>
    <n v="3747363.7110000001"/>
    <n v="1056948.7390000001"/>
    <d v="2021-10-01T00:00:00"/>
    <n v="10"/>
    <x v="7"/>
    <x v="0"/>
  </r>
  <r>
    <s v="Midmarket"/>
    <s v="Tamil Nadu"/>
    <s v="Xiaomi Redmi K20 Pro 6GB"/>
    <s v="Low"/>
    <n v="151.4"/>
    <n v="13938"/>
    <n v="23230"/>
    <n v="3517022"/>
    <n v="175851.1"/>
    <n v="3341170.9"/>
    <n v="2171761.085"/>
    <n v="1169409.8149999999"/>
    <d v="2020-10-01T00:00:00"/>
    <n v="10"/>
    <x v="7"/>
    <x v="1"/>
  </r>
  <r>
    <s v="Shoping Mall"/>
    <s v="Telangana"/>
    <s v="Samsung Galaxy F62"/>
    <s v="Low"/>
    <n v="186.5"/>
    <n v="11999.4"/>
    <n v="19999"/>
    <n v="3729813.5"/>
    <n v="186490.67500000002"/>
    <n v="3543322.8250000002"/>
    <n v="2763791.8035000004"/>
    <n v="779531.0214999998"/>
    <d v="2021-02-01T00:00:00"/>
    <n v="2"/>
    <x v="8"/>
    <x v="0"/>
  </r>
  <r>
    <s v="Enterprise"/>
    <s v="Uttar Pradesh"/>
    <s v="Samsung Galaxy F62"/>
    <s v="Low"/>
    <n v="107.4"/>
    <n v="11999.4"/>
    <n v="19999"/>
    <n v="2147892.6"/>
    <n v="107394.63"/>
    <n v="2040497.9700000002"/>
    <n v="1591588.4166000001"/>
    <n v="448909.55340000009"/>
    <d v="2021-04-01T00:00:00"/>
    <n v="4"/>
    <x v="10"/>
    <x v="0"/>
  </r>
  <r>
    <s v="Shoping Mall"/>
    <s v="West Bengal"/>
    <s v="Samsung Galaxy F62"/>
    <s v="Low"/>
    <n v="190.70000000000002"/>
    <n v="11999.4"/>
    <n v="19999"/>
    <n v="3813809.3000000003"/>
    <n v="190690.46500000003"/>
    <n v="3623118.8350000004"/>
    <n v="2826032.6913000005"/>
    <n v="797086.1436999999"/>
    <d v="2021-09-01T00:00:00"/>
    <n v="9"/>
    <x v="6"/>
    <x v="0"/>
  </r>
  <r>
    <s v="Midmarket"/>
    <s v="Maharashtra "/>
    <s v="Samsung Galaxy F62"/>
    <s v="Low"/>
    <n v="67.100000000000009"/>
    <n v="11999.4"/>
    <n v="19999"/>
    <n v="1341932.9000000001"/>
    <n v="67096.645000000004"/>
    <n v="1274836.2550000001"/>
    <n v="828643.56575000007"/>
    <n v="446192.68925000005"/>
    <d v="2020-10-01T00:00:00"/>
    <n v="10"/>
    <x v="7"/>
    <x v="1"/>
  </r>
  <r>
    <s v="Shoping Mall"/>
    <s v="Rajasthan"/>
    <s v="Samsung Galaxy F62"/>
    <s v="Low"/>
    <n v="177.8"/>
    <n v="11999.4"/>
    <n v="19999"/>
    <n v="3555822.2"/>
    <n v="177791.11000000002"/>
    <n v="3378031.0900000003"/>
    <n v="2634864.2502000001"/>
    <n v="743166.83980000019"/>
    <d v="2020-12-01T00:00:00"/>
    <n v="12"/>
    <x v="2"/>
    <x v="1"/>
  </r>
  <r>
    <s v="Shoping Mall"/>
    <s v="Uttar Pradesh"/>
    <s v="Realme 8"/>
    <s v="Medium"/>
    <n v="115.9"/>
    <n v="8999.4"/>
    <n v="14999"/>
    <n v="1738384.1"/>
    <n v="173838.41000000003"/>
    <n v="1564545.69"/>
    <n v="1220345.6381999999"/>
    <n v="344200.05180000002"/>
    <d v="2020-10-01T00:00:00"/>
    <n v="10"/>
    <x v="7"/>
    <x v="1"/>
  </r>
  <r>
    <s v="Shoping Mall"/>
    <s v="Gujarat"/>
    <s v="Realme 8 Pro"/>
    <s v="Medium"/>
    <n v="137.20000000000002"/>
    <n v="11999.4"/>
    <n v="19999"/>
    <n v="2743862.8000000003"/>
    <n v="274386.28000000003"/>
    <n v="2469476.5200000005"/>
    <n v="1926191.6856000004"/>
    <n v="543284.83440000005"/>
    <d v="2021-01-01T00:00:00"/>
    <n v="1"/>
    <x v="0"/>
    <x v="0"/>
  </r>
  <r>
    <s v="Shoping Mall"/>
    <s v="Madhya Pradesh"/>
    <s v="Realme 8 Pro"/>
    <s v="Medium"/>
    <n v="234.9"/>
    <n v="11999.4"/>
    <n v="19999"/>
    <n v="4697765.1000000006"/>
    <n v="469776.51000000007"/>
    <n v="4227988.5900000008"/>
    <n v="3297831.1002000007"/>
    <n v="930157.4898000001"/>
    <d v="2020-09-01T00:00:00"/>
    <n v="9"/>
    <x v="6"/>
    <x v="1"/>
  </r>
  <r>
    <s v="Shoping Mall"/>
    <s v="Andhra Pradesh"/>
    <s v="Realme 8 Pro"/>
    <s v="Medium"/>
    <n v="268.90000000000003"/>
    <n v="11999.4"/>
    <n v="19999"/>
    <n v="5377731.1000000006"/>
    <n v="537773.1100000001"/>
    <n v="4839957.99"/>
    <n v="3775167.2322000004"/>
    <n v="1064790.7577999998"/>
    <d v="2021-10-01T00:00:00"/>
    <n v="10"/>
    <x v="7"/>
    <x v="0"/>
  </r>
  <r>
    <s v="Channel Partners"/>
    <s v="Gujarat"/>
    <s v="Realme 8 Pro"/>
    <s v="Medium"/>
    <n v="243.10000000000002"/>
    <n v="11999.4"/>
    <n v="19999"/>
    <n v="4861756.9000000004"/>
    <n v="486175.69000000006"/>
    <n v="4375581.21"/>
    <n v="2625348.7259999998"/>
    <n v="1750232.4840000002"/>
    <d v="2021-12-01T00:00:00"/>
    <n v="12"/>
    <x v="2"/>
    <x v="0"/>
  </r>
  <r>
    <s v="Channel Partners"/>
    <s v="Maharashtra "/>
    <s v="Vivo V17 Pro"/>
    <s v="Medium"/>
    <n v="243.10000000000002"/>
    <n v="19794"/>
    <n v="32990"/>
    <n v="8019869.0000000009"/>
    <n v="801986.90000000014"/>
    <n v="7217882.1000000006"/>
    <n v="4330729.26"/>
    <n v="2887152.8400000008"/>
    <d v="2021-12-01T00:00:00"/>
    <n v="12"/>
    <x v="2"/>
    <x v="0"/>
  </r>
  <r>
    <s v="Shoping Mall"/>
    <s v="Haryana"/>
    <s v="Xiaomi Redmi K20 Pro 6GB"/>
    <s v="Medium"/>
    <n v="268.90000000000003"/>
    <n v="13938"/>
    <n v="23230"/>
    <n v="6246547.0000000009"/>
    <n v="624654.70000000007"/>
    <n v="5621892.3000000007"/>
    <n v="4385075.9940000009"/>
    <n v="1236816.3059999999"/>
    <d v="2021-10-01T00:00:00"/>
    <n v="10"/>
    <x v="7"/>
    <x v="0"/>
  </r>
  <r>
    <s v="Shoping Mall"/>
    <s v="Tamil Nadu"/>
    <s v="Samsung Galaxy F62"/>
    <s v="Medium"/>
    <n v="168.3"/>
    <n v="11999.4"/>
    <n v="19999"/>
    <n v="3365831.7"/>
    <n v="336583.17000000004"/>
    <n v="3029248.5300000003"/>
    <n v="2362813.8534000004"/>
    <n v="666434.67659999989"/>
    <d v="2021-07-01T00:00:00"/>
    <n v="7"/>
    <x v="4"/>
    <x v="0"/>
  </r>
  <r>
    <s v="Channel Partners"/>
    <s v="Karnataka"/>
    <s v="Samsung Galaxy F62"/>
    <s v="Medium"/>
    <n v="112.30000000000001"/>
    <n v="11999.4"/>
    <n v="19999"/>
    <n v="2245887.7000000002"/>
    <n v="224588.77000000002"/>
    <n v="2021298.9300000002"/>
    <n v="1212779.358"/>
    <n v="808519.57200000016"/>
    <d v="2021-08-01T00:00:00"/>
    <n v="8"/>
    <x v="5"/>
    <x v="0"/>
  </r>
  <r>
    <s v="Shoping Mall"/>
    <s v="Kerala"/>
    <s v="Samsung Galaxy F62"/>
    <s v="Medium"/>
    <n v="115.9"/>
    <n v="11999.4"/>
    <n v="19999"/>
    <n v="2317884.1"/>
    <n v="231788.41000000003"/>
    <n v="2086095.69"/>
    <n v="1627154.6381999999"/>
    <n v="458941.05180000002"/>
    <d v="2020-10-01T00:00:00"/>
    <n v="10"/>
    <x v="7"/>
    <x v="1"/>
  </r>
  <r>
    <s v="Channel Partners"/>
    <s v="Karnataka"/>
    <s v="Xiaomi Redmi 9i 128GB"/>
    <s v="Medium"/>
    <n v="186.5"/>
    <n v="5579.4"/>
    <n v="9299"/>
    <n v="1734263.5"/>
    <n v="173426.35"/>
    <n v="1560837.15"/>
    <n v="936502.28999999992"/>
    <n v="624334.86"/>
    <d v="2021-02-01T00:00:00"/>
    <n v="2"/>
    <x v="8"/>
    <x v="0"/>
  </r>
  <r>
    <s v="Channel Partners"/>
    <s v="Punjab"/>
    <s v="Xiaomi Redmi 9i 128GB"/>
    <s v="Medium"/>
    <n v="111.60000000000001"/>
    <n v="5579.4"/>
    <n v="9299"/>
    <n v="1037768.4"/>
    <n v="103776.84000000001"/>
    <n v="933991.56"/>
    <n v="560394.93599999999"/>
    <n v="373596.62400000007"/>
    <d v="2021-02-01T00:00:00"/>
    <n v="2"/>
    <x v="8"/>
    <x v="0"/>
  </r>
  <r>
    <s v="Shoping Mall"/>
    <s v="Tamil Nadu"/>
    <s v="Xiaomi Redmi 9i 128GB"/>
    <s v="Medium"/>
    <n v="156.30000000000001"/>
    <n v="5579.4"/>
    <n v="9299"/>
    <n v="1453433.7000000002"/>
    <n v="145343.37000000002"/>
    <n v="1308090.33"/>
    <n v="1020310.4574000001"/>
    <n v="287779.8726"/>
    <d v="2021-05-01T00:00:00"/>
    <n v="5"/>
    <x v="11"/>
    <x v="0"/>
  </r>
  <r>
    <s v="Small Business"/>
    <s v="Telangana"/>
    <s v="Xiaomi Redmi 9i 128GB"/>
    <s v="Medium"/>
    <n v="99.100000000000009"/>
    <n v="5579.4"/>
    <n v="9299"/>
    <n v="921530.9"/>
    <n v="92153.090000000011"/>
    <n v="829377.81"/>
    <n v="597152.02320000005"/>
    <n v="232225.7868"/>
    <d v="2021-06-01T00:00:00"/>
    <n v="6"/>
    <x v="1"/>
    <x v="0"/>
  </r>
  <r>
    <s v="Shoping Mall"/>
    <s v="Uttar Pradesh"/>
    <s v="Xiaomi Redmi 9i 128GB"/>
    <s v="Medium"/>
    <n v="101.60000000000001"/>
    <n v="5579.4"/>
    <n v="9299"/>
    <n v="944778.4"/>
    <n v="94477.840000000011"/>
    <n v="850300.56"/>
    <n v="663234.43680000002"/>
    <n v="187066.12320000003"/>
    <d v="2020-11-01T00:00:00"/>
    <n v="11"/>
    <x v="9"/>
    <x v="1"/>
  </r>
  <r>
    <s v="Midmarket"/>
    <s v="West Bengal"/>
    <s v="Xiaomi Redmi 9i 128GB"/>
    <s v="Medium"/>
    <n v="279.10000000000002"/>
    <n v="5579.4"/>
    <n v="9299"/>
    <n v="2595350.9000000004"/>
    <n v="259535.09000000005"/>
    <n v="2335815.8100000005"/>
    <n v="1518280.2765000004"/>
    <n v="817535.53350000014"/>
    <d v="2021-11-01T00:00:00"/>
    <n v="11"/>
    <x v="9"/>
    <x v="0"/>
  </r>
  <r>
    <s v="Shoping Mall"/>
    <s v="Maharashtra "/>
    <s v="Xiaomi Redmi 9i 128GB"/>
    <s v="Medium"/>
    <n v="57"/>
    <n v="5579.4"/>
    <n v="9299"/>
    <n v="530043"/>
    <n v="53004.3"/>
    <n v="477038.7"/>
    <n v="372090.18600000005"/>
    <n v="104948.51399999997"/>
    <d v="2021-12-01T00:00:00"/>
    <n v="12"/>
    <x v="2"/>
    <x v="0"/>
  </r>
  <r>
    <s v="Shoping Mall"/>
    <s v="Rajasthan"/>
    <s v="Xiaomi Redmi 9i 128GB"/>
    <s v="Medium"/>
    <n v="248.70000000000002"/>
    <n v="5579.4"/>
    <n v="9299"/>
    <n v="2312661.3000000003"/>
    <n v="231266.13000000003"/>
    <n v="2081395.1700000002"/>
    <n v="1623488.2326000002"/>
    <n v="457906.93739999994"/>
    <d v="2021-12-01T00:00:00"/>
    <n v="12"/>
    <x v="2"/>
    <x v="0"/>
  </r>
  <r>
    <s v="Shoping Mall"/>
    <s v="Uttar Pradesh"/>
    <s v="Realme 8"/>
    <s v="Medium"/>
    <n v="138.45000000000002"/>
    <n v="8999.4"/>
    <n v="14999"/>
    <n v="2076611.5500000003"/>
    <n v="207661.15500000003"/>
    <n v="1868950.3950000003"/>
    <n v="1457781.3081000003"/>
    <n v="411169.08689999999"/>
    <d v="2021-01-01T00:00:00"/>
    <n v="1"/>
    <x v="0"/>
    <x v="0"/>
  </r>
  <r>
    <s v="Enterprise"/>
    <s v="Gujarat"/>
    <s v="Realme 8"/>
    <s v="Medium"/>
    <n v="362.70000000000005"/>
    <n v="8999.4"/>
    <n v="14999"/>
    <n v="5440137.3000000007"/>
    <n v="544013.7300000001"/>
    <n v="4896123.57"/>
    <n v="3818976.3846000005"/>
    <n v="1077147.1853999998"/>
    <d v="2021-07-01T00:00:00"/>
    <n v="7"/>
    <x v="4"/>
    <x v="0"/>
  </r>
  <r>
    <s v="Shoping Mall"/>
    <s v="Madhya Pradesh"/>
    <s v="Realme 8"/>
    <s v="Medium"/>
    <n v="72"/>
    <n v="8999.4"/>
    <n v="14999"/>
    <n v="1079928"/>
    <n v="107992.8"/>
    <n v="971935.2"/>
    <n v="758109.45600000001"/>
    <n v="213825.74399999995"/>
    <d v="2020-09-01T00:00:00"/>
    <n v="9"/>
    <x v="6"/>
    <x v="1"/>
  </r>
  <r>
    <s v="Channel Partners"/>
    <s v="Andhra Pradesh"/>
    <s v="Realme 8"/>
    <s v="Medium"/>
    <n v="234.20000000000002"/>
    <n v="8999.4"/>
    <n v="14999"/>
    <n v="3512765.8000000003"/>
    <n v="351276.58000000007"/>
    <n v="3161489.22"/>
    <n v="1896893.5320000001"/>
    <n v="1264595.6880000001"/>
    <d v="2021-11-01T00:00:00"/>
    <n v="11"/>
    <x v="9"/>
    <x v="0"/>
  </r>
  <r>
    <s v="Small Business"/>
    <s v="Gujarat"/>
    <s v="Realme 8"/>
    <s v="Medium"/>
    <n v="110"/>
    <n v="8999.4"/>
    <n v="14999"/>
    <n v="1649890"/>
    <n v="164989"/>
    <n v="1484901"/>
    <n v="1069128.72"/>
    <n v="415772.28"/>
    <d v="2020-12-01T00:00:00"/>
    <n v="12"/>
    <x v="2"/>
    <x v="1"/>
  </r>
  <r>
    <s v="Shoping Mall"/>
    <s v="Maharashtra "/>
    <s v="Realme 8 Pro"/>
    <s v="Medium"/>
    <n v="130.30000000000001"/>
    <n v="11999.4"/>
    <n v="19999"/>
    <n v="2605869.7000000002"/>
    <n v="260586.97000000003"/>
    <n v="2345282.73"/>
    <n v="1829320.5294000001"/>
    <n v="515962.20059999987"/>
    <d v="2021-02-01T00:00:00"/>
    <n v="2"/>
    <x v="8"/>
    <x v="0"/>
  </r>
  <r>
    <s v="Enterprise"/>
    <s v="Haryana"/>
    <s v="Realme 8 Pro"/>
    <s v="Medium"/>
    <n v="299.2"/>
    <n v="11999.4"/>
    <n v="19999"/>
    <n v="5983700.7999999998"/>
    <n v="598370.07999999996"/>
    <n v="5385330.7199999997"/>
    <n v="4200557.9616"/>
    <n v="1184772.7583999997"/>
    <d v="2021-03-01T00:00:00"/>
    <n v="3"/>
    <x v="3"/>
    <x v="0"/>
  </r>
  <r>
    <s v="Enterprise"/>
    <s v="Tamil Nadu"/>
    <s v="Realme 8 Pro"/>
    <s v="Medium"/>
    <n v="238.5"/>
    <n v="11999.4"/>
    <n v="19999"/>
    <n v="4769761.5"/>
    <n v="476976.15"/>
    <n v="4292785.3499999996"/>
    <n v="3348372.5729999999"/>
    <n v="944412.77699999977"/>
    <d v="2021-03-01T00:00:00"/>
    <n v="3"/>
    <x v="3"/>
    <x v="0"/>
  </r>
  <r>
    <s v="Small Business"/>
    <s v="Karnataka"/>
    <s v="Realme 8 Pro"/>
    <s v="Medium"/>
    <n v="160.70000000000002"/>
    <n v="11999.4"/>
    <n v="19999"/>
    <n v="3213839.3000000003"/>
    <n v="321383.93000000005"/>
    <n v="2892455.37"/>
    <n v="2082567.8663999999"/>
    <n v="809887.50360000017"/>
    <d v="2021-04-01T00:00:00"/>
    <n v="4"/>
    <x v="10"/>
    <x v="0"/>
  </r>
  <r>
    <s v="Shoping Mall"/>
    <s v="Kerala"/>
    <s v="Realme 8 Pro"/>
    <s v="Medium"/>
    <n v="232.70000000000002"/>
    <n v="11999.4"/>
    <n v="19999"/>
    <n v="4653767.3000000007"/>
    <n v="465376.7300000001"/>
    <n v="4188390.5700000008"/>
    <n v="3266944.6446000007"/>
    <n v="921445.92540000007"/>
    <d v="2021-05-01T00:00:00"/>
    <n v="5"/>
    <x v="11"/>
    <x v="0"/>
  </r>
  <r>
    <s v="Small Business"/>
    <s v="Karnataka"/>
    <s v="Realme 8 Pro"/>
    <s v="Medium"/>
    <n v="99.100000000000009"/>
    <n v="11999.4"/>
    <n v="19999"/>
    <n v="1981900.9000000001"/>
    <n v="198190.09000000003"/>
    <n v="1783710.81"/>
    <n v="1284271.7831999999"/>
    <n v="499439.02680000011"/>
    <d v="2021-06-01T00:00:00"/>
    <n v="6"/>
    <x v="1"/>
    <x v="0"/>
  </r>
  <r>
    <s v="Shoping Mall"/>
    <s v="Punjab"/>
    <s v="Realme 8 Pro"/>
    <s v="Medium"/>
    <n v="60.2"/>
    <n v="11999.4"/>
    <n v="19999"/>
    <n v="1203939.8"/>
    <n v="120393.98000000001"/>
    <n v="1083545.82"/>
    <n v="845165.73960000009"/>
    <n v="238380.08039999998"/>
    <d v="2021-06-01T00:00:00"/>
    <n v="6"/>
    <x v="1"/>
    <x v="0"/>
  </r>
  <r>
    <s v="Midmarket"/>
    <s v="Tamil Nadu"/>
    <s v="Realme 8 Pro"/>
    <s v="Medium"/>
    <n v="262"/>
    <n v="11999.4"/>
    <n v="19999"/>
    <n v="5239738"/>
    <n v="523973.80000000005"/>
    <n v="4715764.2"/>
    <n v="3065246.7300000004"/>
    <n v="1650517.4699999997"/>
    <d v="2021-09-01T00:00:00"/>
    <n v="9"/>
    <x v="6"/>
    <x v="0"/>
  </r>
  <r>
    <s v="Shoping Mall"/>
    <s v="Telangana"/>
    <s v="Realme 8 Pro"/>
    <s v="Medium"/>
    <n v="122.80000000000001"/>
    <n v="11999.4"/>
    <n v="19999"/>
    <n v="2455877.2000000002"/>
    <n v="245587.72000000003"/>
    <n v="2210289.48"/>
    <n v="1724025.7944"/>
    <n v="486263.68559999997"/>
    <d v="2020-10-01T00:00:00"/>
    <n v="10"/>
    <x v="7"/>
    <x v="1"/>
  </r>
  <r>
    <s v="Shoping Mall"/>
    <s v="Uttar Pradesh"/>
    <s v="Realme 8 Pro"/>
    <s v="Medium"/>
    <n v="138.9"/>
    <n v="11999.4"/>
    <n v="19999"/>
    <n v="2777861.1"/>
    <n v="277786.11000000004"/>
    <n v="2500074.9900000002"/>
    <n v="1950058.4922000002"/>
    <n v="550016.49780000001"/>
    <d v="2020-10-01T00:00:00"/>
    <n v="10"/>
    <x v="7"/>
    <x v="1"/>
  </r>
  <r>
    <s v="Enterprise"/>
    <s v="West Bengal"/>
    <s v="Realme 8 Pro"/>
    <s v="Medium"/>
    <n v="86.100000000000009"/>
    <n v="11999.4"/>
    <n v="19999"/>
    <n v="1721913.9000000001"/>
    <n v="172191.39"/>
    <n v="1549722.5100000002"/>
    <n v="1208783.5578000003"/>
    <n v="340938.95219999994"/>
    <d v="2021-10-01T00:00:00"/>
    <n v="10"/>
    <x v="7"/>
    <x v="0"/>
  </r>
  <r>
    <s v="Enterprise"/>
    <s v="Maharashtra "/>
    <s v="Realme 8 Pro"/>
    <s v="Medium"/>
    <n v="70.400000000000006"/>
    <n v="11999.4"/>
    <n v="19999"/>
    <n v="1407929.6"/>
    <n v="140792.96000000002"/>
    <n v="1267136.6400000001"/>
    <n v="988366.57920000015"/>
    <n v="278770.06079999998"/>
    <d v="2020-10-01T00:00:00"/>
    <n v="10"/>
    <x v="7"/>
    <x v="1"/>
  </r>
  <r>
    <s v="Shoping Mall"/>
    <s v="Rajasthan"/>
    <s v="Realme 8 Pro"/>
    <s v="Medium"/>
    <n v="180.20000000000002"/>
    <n v="11999.4"/>
    <n v="19999"/>
    <n v="3603819.8000000003"/>
    <n v="360381.98000000004"/>
    <n v="3243437.8200000003"/>
    <n v="2529881.4996000002"/>
    <n v="713556.32040000008"/>
    <d v="2020-12-01T00:00:00"/>
    <n v="12"/>
    <x v="2"/>
    <x v="1"/>
  </r>
  <r>
    <s v="Shoping Mall"/>
    <s v="Uttar Pradesh"/>
    <s v="Realme 8 Pro"/>
    <s v="Medium"/>
    <n v="266.3"/>
    <n v="11999.4"/>
    <n v="19999"/>
    <n v="5325733.7"/>
    <n v="532573.37"/>
    <n v="4793160.33"/>
    <n v="3738665.0574000003"/>
    <n v="1054495.2725999998"/>
    <d v="2021-12-01T00:00:00"/>
    <n v="12"/>
    <x v="2"/>
    <x v="0"/>
  </r>
  <r>
    <s v="Shoping Mall"/>
    <s v="Gujarat"/>
    <s v="Realme 8 Pro"/>
    <s v="Medium"/>
    <n v="213.60000000000002"/>
    <n v="11999.4"/>
    <n v="19999"/>
    <n v="4271786.4000000004"/>
    <n v="427178.64000000007"/>
    <n v="3844607.7600000002"/>
    <n v="2998794.0528000002"/>
    <n v="845813.70720000006"/>
    <d v="2020-12-01T00:00:00"/>
    <n v="12"/>
    <x v="2"/>
    <x v="1"/>
  </r>
  <r>
    <s v="Midmarket"/>
    <s v="Madhya Pradesh"/>
    <s v="Realme 8 Pro"/>
    <s v="Medium"/>
    <n v="211.60000000000002"/>
    <n v="11999.4"/>
    <n v="19999"/>
    <n v="4231788.4000000004"/>
    <n v="423178.84000000008"/>
    <n v="3808609.5600000005"/>
    <n v="2475596.2140000006"/>
    <n v="1333013.3459999999"/>
    <d v="2020-12-01T00:00:00"/>
    <n v="12"/>
    <x v="2"/>
    <x v="1"/>
  </r>
  <r>
    <s v="Midmarket"/>
    <s v="Andhra Pradesh"/>
    <s v="Vivo V17 Pro"/>
    <s v="Medium"/>
    <n v="55.5"/>
    <n v="19794"/>
    <n v="32990"/>
    <n v="1830945"/>
    <n v="183094.5"/>
    <n v="1647850.5"/>
    <n v="1071102.825"/>
    <n v="576747.67500000005"/>
    <d v="2021-01-01T00:00:00"/>
    <n v="1"/>
    <x v="0"/>
    <x v="0"/>
  </r>
  <r>
    <s v="Midmarket"/>
    <s v="Gujarat"/>
    <s v="Vivo V17 Pro"/>
    <s v="Medium"/>
    <n v="286.10000000000002"/>
    <n v="19794"/>
    <n v="32990"/>
    <n v="9438439"/>
    <n v="943843.9"/>
    <n v="8494595.0999999996"/>
    <n v="5521486.8150000004"/>
    <n v="2973108.2849999992"/>
    <d v="2021-01-01T00:00:00"/>
    <n v="1"/>
    <x v="0"/>
    <x v="0"/>
  </r>
  <r>
    <s v="Enterprise"/>
    <s v="Maharashtra "/>
    <s v="Vivo V17 Pro"/>
    <s v="Medium"/>
    <n v="80.7"/>
    <n v="19794"/>
    <n v="32990"/>
    <n v="2662293"/>
    <n v="266229.3"/>
    <n v="2396063.7000000002"/>
    <n v="1868929.6860000002"/>
    <n v="527134.01399999997"/>
    <d v="2021-02-01T00:00:00"/>
    <n v="2"/>
    <x v="8"/>
    <x v="0"/>
  </r>
  <r>
    <s v="Shoping Mall"/>
    <s v="Haryana"/>
    <s v="Vivo V17 Pro"/>
    <s v="Medium"/>
    <n v="60.2"/>
    <n v="19794"/>
    <n v="32990"/>
    <n v="1985998"/>
    <n v="198599.80000000002"/>
    <n v="1787398.2"/>
    <n v="1394170.5959999999"/>
    <n v="393227.60400000005"/>
    <d v="2021-06-01T00:00:00"/>
    <n v="6"/>
    <x v="1"/>
    <x v="0"/>
  </r>
  <r>
    <s v="Shoping Mall"/>
    <s v="Tamil Nadu"/>
    <s v="Vivo V17 Pro"/>
    <s v="Medium"/>
    <n v="283.2"/>
    <n v="19794"/>
    <n v="32990"/>
    <n v="9342768"/>
    <n v="934276.8"/>
    <n v="8408491.1999999993"/>
    <n v="6558623.1359999999"/>
    <n v="1849868.0639999993"/>
    <d v="2021-08-01T00:00:00"/>
    <n v="8"/>
    <x v="5"/>
    <x v="0"/>
  </r>
  <r>
    <s v="Shoping Mall"/>
    <s v="Karnataka"/>
    <s v="Vivo V17 Pro"/>
    <s v="Medium"/>
    <n v="157.9"/>
    <n v="19794"/>
    <n v="32990"/>
    <n v="5209121"/>
    <n v="520912.10000000003"/>
    <n v="4688208.9000000004"/>
    <n v="3656802.9420000003"/>
    <n v="1031405.9580000001"/>
    <d v="2021-08-01T00:00:00"/>
    <n v="8"/>
    <x v="5"/>
    <x v="0"/>
  </r>
  <r>
    <s v="Enterprise"/>
    <s v="Kerala"/>
    <s v="Vivo V17 Pro"/>
    <s v="Medium"/>
    <n v="86.100000000000009"/>
    <n v="19794"/>
    <n v="32990"/>
    <n v="2840439.0000000005"/>
    <n v="284043.90000000008"/>
    <n v="2556395.1000000006"/>
    <n v="1993988.1780000005"/>
    <n v="562406.92200000002"/>
    <d v="2021-10-01T00:00:00"/>
    <n v="10"/>
    <x v="7"/>
    <x v="0"/>
  </r>
  <r>
    <s v="Enterprise"/>
    <s v="Odisha"/>
    <s v="Vivo V17 Pro"/>
    <s v="Medium"/>
    <n v="70.400000000000006"/>
    <n v="19794"/>
    <n v="32990"/>
    <n v="2322496"/>
    <n v="232249.60000000001"/>
    <n v="2090246.4"/>
    <n v="1630392.192"/>
    <n v="459854.20799999987"/>
    <d v="2020-10-01T00:00:00"/>
    <n v="10"/>
    <x v="7"/>
    <x v="1"/>
  </r>
  <r>
    <s v="Shoping Mall"/>
    <s v="Punjab"/>
    <s v="Vivo V17 Pro"/>
    <s v="Medium"/>
    <n v="103.30000000000001"/>
    <n v="19794"/>
    <n v="32990"/>
    <n v="3407867.0000000005"/>
    <n v="340786.70000000007"/>
    <n v="3067080.3000000003"/>
    <n v="2392322.6340000001"/>
    <n v="674757.6660000002"/>
    <d v="2020-12-01T00:00:00"/>
    <n v="12"/>
    <x v="2"/>
    <x v="1"/>
  </r>
  <r>
    <s v="Small Business"/>
    <s v="Tamil Nadu"/>
    <s v="Vivo V17 Pro"/>
    <s v="Medium"/>
    <n v="125"/>
    <n v="19794"/>
    <n v="32990"/>
    <n v="4123750"/>
    <n v="412375"/>
    <n v="3711375"/>
    <n v="2672190"/>
    <n v="1039185"/>
    <d v="2021-12-01T00:00:00"/>
    <n v="12"/>
    <x v="2"/>
    <x v="0"/>
  </r>
  <r>
    <s v="Shoping Mall"/>
    <s v="Telangana"/>
    <s v="Xiaomi Redmi K20 Pro 6GB"/>
    <s v="Medium"/>
    <n v="138.9"/>
    <n v="13938"/>
    <n v="23230"/>
    <n v="3226647"/>
    <n v="322664.7"/>
    <n v="2903982.3"/>
    <n v="2265106.1940000001"/>
    <n v="638876.10599999968"/>
    <d v="2020-10-01T00:00:00"/>
    <n v="10"/>
    <x v="7"/>
    <x v="1"/>
  </r>
  <r>
    <s v="Shoping Mall"/>
    <s v="Uttar Pradesh"/>
    <s v="Xiaomi Redmi K20 Pro 6GB"/>
    <s v="Medium"/>
    <n v="126.5"/>
    <n v="13938"/>
    <n v="23230"/>
    <n v="2938595"/>
    <n v="293859.5"/>
    <n v="2644735.5"/>
    <n v="2062893.6900000002"/>
    <n v="581841.80999999982"/>
    <d v="2020-11-01T00:00:00"/>
    <n v="11"/>
    <x v="9"/>
    <x v="1"/>
  </r>
  <r>
    <s v="Shoping Mall"/>
    <s v="West Bengal"/>
    <s v="Xiaomi Redmi K20 Pro 6GB"/>
    <s v="Medium"/>
    <n v="229.70000000000002"/>
    <n v="13938"/>
    <n v="23230"/>
    <n v="5335931"/>
    <n v="533593.1"/>
    <n v="4802337.9000000004"/>
    <n v="3745823.5620000004"/>
    <n v="1056514.338"/>
    <d v="2020-11-01T00:00:00"/>
    <n v="11"/>
    <x v="9"/>
    <x v="1"/>
  </r>
  <r>
    <s v="Shoping Mall"/>
    <s v="Maharashtra "/>
    <s v="Xiaomi Redmi K20 Pro 6GB"/>
    <s v="Medium"/>
    <n v="266.3"/>
    <n v="13938"/>
    <n v="23230"/>
    <n v="6186149"/>
    <n v="618614.9"/>
    <n v="5567534.0999999996"/>
    <n v="4342676.5980000002"/>
    <n v="1224857.5019999994"/>
    <d v="2021-12-01T00:00:00"/>
    <n v="12"/>
    <x v="2"/>
    <x v="0"/>
  </r>
  <r>
    <s v="Shoping Mall"/>
    <s v="Rajasthan"/>
    <s v="Xiaomi Redmi K20 Pro 6GB"/>
    <s v="Medium"/>
    <n v="57"/>
    <n v="13938"/>
    <n v="23230"/>
    <n v="1324110"/>
    <n v="132411"/>
    <n v="1191699"/>
    <n v="929525.22000000009"/>
    <n v="262173.77999999991"/>
    <d v="2021-12-01T00:00:00"/>
    <n v="12"/>
    <x v="2"/>
    <x v="0"/>
  </r>
  <r>
    <s v="Shoping Mall"/>
    <s v="Uttar Pradesh"/>
    <s v="Xiaomi Redmi K20 Pro 6GB"/>
    <s v="Medium"/>
    <n v="248.70000000000002"/>
    <n v="13938"/>
    <n v="23230"/>
    <n v="5777301"/>
    <n v="577730.1"/>
    <n v="5199570.9000000004"/>
    <n v="4055665.3020000006"/>
    <n v="1143905.5979999998"/>
    <d v="2021-12-01T00:00:00"/>
    <n v="12"/>
    <x v="2"/>
    <x v="0"/>
  </r>
  <r>
    <s v="Shoping Mall"/>
    <s v="Gujarat"/>
    <s v="Samsung Galaxy F62"/>
    <s v="Medium"/>
    <n v="135"/>
    <n v="11999.4"/>
    <n v="19999"/>
    <n v="2699865"/>
    <n v="269986.5"/>
    <n v="2429878.5"/>
    <n v="1895305.23"/>
    <n v="534573.27"/>
    <d v="2021-02-01T00:00:00"/>
    <n v="2"/>
    <x v="8"/>
    <x v="0"/>
  </r>
  <r>
    <s v="Shoping Mall"/>
    <s v="Madhya Pradesh"/>
    <s v="Samsung Galaxy F62"/>
    <s v="Medium"/>
    <n v="55.2"/>
    <n v="11999.4"/>
    <n v="19999"/>
    <n v="1103944.8"/>
    <n v="110394.48000000001"/>
    <n v="993550.32000000007"/>
    <n v="774969.2496000001"/>
    <n v="218581.07039999997"/>
    <d v="2021-08-01T00:00:00"/>
    <n v="8"/>
    <x v="5"/>
    <x v="0"/>
  </r>
  <r>
    <s v="Shoping Mall"/>
    <s v="Andhra Pradesh"/>
    <s v="Samsung Galaxy F62"/>
    <s v="Medium"/>
    <n v="122.80000000000001"/>
    <n v="11999.4"/>
    <n v="19999"/>
    <n v="2455877.2000000002"/>
    <n v="245587.72000000003"/>
    <n v="2210289.48"/>
    <n v="1724025.7944"/>
    <n v="486263.68559999997"/>
    <d v="2020-10-01T00:00:00"/>
    <n v="10"/>
    <x v="7"/>
    <x v="1"/>
  </r>
  <r>
    <s v="Small Business"/>
    <s v="Gujarat"/>
    <s v="Samsung Galaxy F62"/>
    <s v="Medium"/>
    <n v="125"/>
    <n v="11999.4"/>
    <n v="19999"/>
    <n v="2499875"/>
    <n v="249987.5"/>
    <n v="2249887.5"/>
    <n v="1619919"/>
    <n v="629968.5"/>
    <d v="2021-12-01T00:00:00"/>
    <n v="12"/>
    <x v="2"/>
    <x v="0"/>
  </r>
  <r>
    <s v="Midmarket"/>
    <s v="Maharashtra "/>
    <s v="Realme 8 Pro"/>
    <s v="Medium"/>
    <n v="380.1"/>
    <n v="11999.4"/>
    <n v="19999"/>
    <n v="7601619.9000000004"/>
    <n v="760161.99000000011"/>
    <n v="6841457.9100000001"/>
    <n v="4446947.6414999999"/>
    <n v="2394510.2685000002"/>
    <d v="2021-04-01T00:00:00"/>
    <n v="4"/>
    <x v="10"/>
    <x v="0"/>
  </r>
  <r>
    <s v="Shoping Mall"/>
    <s v="Haryana"/>
    <s v="Xiaomi Redmi 9i 128GB"/>
    <s v="Medium"/>
    <n v="111.75"/>
    <n v="5579.4"/>
    <n v="9299"/>
    <n v="1039163.25"/>
    <n v="103916.32500000001"/>
    <n v="935246.92500000005"/>
    <n v="729492.60150000011"/>
    <n v="205754.32349999994"/>
    <d v="2021-01-01T00:00:00"/>
    <n v="1"/>
    <x v="0"/>
    <x v="0"/>
  </r>
  <r>
    <s v="Midmarket"/>
    <s v="Tamil Nadu"/>
    <s v="Xiaomi Redmi 9i 128GB"/>
    <s v="Medium"/>
    <n v="284.40000000000003"/>
    <n v="5579.4"/>
    <n v="9299"/>
    <n v="2644635.6"/>
    <n v="264463.56"/>
    <n v="2380172.04"/>
    <n v="1547111.8260000001"/>
    <n v="833060.21399999992"/>
    <d v="2021-06-01T00:00:00"/>
    <n v="6"/>
    <x v="1"/>
    <x v="0"/>
  </r>
  <r>
    <s v="Channel Partners"/>
    <s v="Karnataka"/>
    <s v="Xiaomi Redmi 9i 128GB"/>
    <s v="Medium"/>
    <n v="56.2"/>
    <n v="5579.4"/>
    <n v="9299"/>
    <n v="522603.80000000005"/>
    <n v="52260.380000000005"/>
    <n v="470343.42000000004"/>
    <n v="282206.05200000003"/>
    <n v="188137.36800000002"/>
    <d v="2021-09-01T00:00:00"/>
    <n v="9"/>
    <x v="6"/>
    <x v="0"/>
  </r>
  <r>
    <s v="Channel Partners"/>
    <s v="Kerala"/>
    <s v="Xiaomi Redmi 9i 128GB"/>
    <s v="Medium"/>
    <n v="229.9"/>
    <n v="5579.4"/>
    <n v="9299"/>
    <n v="2137840.1"/>
    <n v="213784.01"/>
    <n v="1924056.09"/>
    <n v="1154433.6540000001"/>
    <n v="769622.43599999999"/>
    <d v="2020-10-01T00:00:00"/>
    <n v="10"/>
    <x v="7"/>
    <x v="1"/>
  </r>
  <r>
    <s v="Midmarket"/>
    <s v="Odisha"/>
    <s v="Xiaomi Redmi 9i 128GB"/>
    <s v="Medium"/>
    <n v="203"/>
    <n v="5579.4"/>
    <n v="9299"/>
    <n v="1887697"/>
    <n v="188769.7"/>
    <n v="1698927.3"/>
    <n v="1104302.7450000001"/>
    <n v="594624.55499999993"/>
    <d v="2021-11-01T00:00:00"/>
    <n v="11"/>
    <x v="9"/>
    <x v="0"/>
  </r>
  <r>
    <s v="Shoping Mall"/>
    <s v="Punjab"/>
    <s v="Xiaomi Redmi 9i 128GB"/>
    <s v="Medium"/>
    <n v="26.3"/>
    <n v="5579.4"/>
    <n v="9299"/>
    <n v="244563.7"/>
    <n v="24456.370000000003"/>
    <n v="220107.33000000002"/>
    <n v="171683.71740000002"/>
    <n v="48423.612599999993"/>
    <d v="2020-11-01T00:00:00"/>
    <n v="11"/>
    <x v="9"/>
    <x v="1"/>
  </r>
  <r>
    <s v="Enterprise"/>
    <s v="Tamil Nadu"/>
    <s v="Xiaomi Redmi 9i 128GB"/>
    <s v="Medium"/>
    <n v="88.7"/>
    <n v="5579.4"/>
    <n v="9299"/>
    <n v="824821.3"/>
    <n v="82482.13"/>
    <n v="742339.17"/>
    <n v="579024.55260000005"/>
    <n v="163314.61739999999"/>
    <d v="2020-12-01T00:00:00"/>
    <n v="12"/>
    <x v="2"/>
    <x v="1"/>
  </r>
  <r>
    <s v="Shoping Mall"/>
    <s v="Telangana"/>
    <s v="Realme 8"/>
    <s v="Medium"/>
    <n v="98"/>
    <n v="8999.4"/>
    <n v="14999"/>
    <n v="1469902"/>
    <n v="146990.20000000001"/>
    <n v="1322911.8"/>
    <n v="1031871.204"/>
    <n v="291040.59600000002"/>
    <d v="2021-04-01T00:00:00"/>
    <n v="4"/>
    <x v="10"/>
    <x v="0"/>
  </r>
  <r>
    <s v="Shoping Mall"/>
    <s v="Uttar Pradesh"/>
    <s v="Realme 8"/>
    <s v="Medium"/>
    <n v="146"/>
    <n v="8999.4"/>
    <n v="14999"/>
    <n v="2189854"/>
    <n v="218985.40000000002"/>
    <n v="1970868.6"/>
    <n v="1537277.5080000001"/>
    <n v="433591.09199999995"/>
    <d v="2021-05-01T00:00:00"/>
    <n v="5"/>
    <x v="11"/>
    <x v="0"/>
  </r>
  <r>
    <s v="Shoping Mall"/>
    <s v="West Bengal"/>
    <s v="Realme 8"/>
    <s v="Medium"/>
    <n v="140.30000000000001"/>
    <n v="8999.4"/>
    <n v="14999"/>
    <n v="2104359.7000000002"/>
    <n v="210435.97000000003"/>
    <n v="1893923.7300000002"/>
    <n v="1477260.5094000003"/>
    <n v="416663.22059999988"/>
    <d v="2020-10-01T00:00:00"/>
    <n v="10"/>
    <x v="7"/>
    <x v="1"/>
  </r>
  <r>
    <s v="Channel Partners"/>
    <s v="Maharashtra "/>
    <s v="Realme 8"/>
    <s v="Medium"/>
    <n v="272.3"/>
    <n v="8999.4"/>
    <n v="14999"/>
    <n v="4084227.7"/>
    <n v="408422.77"/>
    <n v="3675804.93"/>
    <n v="2205482.9580000001"/>
    <n v="1470321.9720000001"/>
    <d v="2021-11-01T00:00:00"/>
    <n v="11"/>
    <x v="9"/>
    <x v="0"/>
  </r>
  <r>
    <s v="Shoping Mall"/>
    <s v="Rajasthan"/>
    <s v="Realme 8 Pro"/>
    <s v="Medium"/>
    <n v="149.6"/>
    <n v="11999.4"/>
    <n v="19999"/>
    <n v="2991850.4"/>
    <n v="299185.03999999998"/>
    <n v="2692665.36"/>
    <n v="2100278.9808"/>
    <n v="592386.37919999985"/>
    <d v="2021-06-01T00:00:00"/>
    <n v="6"/>
    <x v="1"/>
    <x v="0"/>
  </r>
  <r>
    <s v="Channel Partners"/>
    <s v="Uttar Pradesh"/>
    <s v="Realme 8 Pro"/>
    <s v="Medium"/>
    <n v="229.9"/>
    <n v="11999.4"/>
    <n v="19999"/>
    <n v="4597770.1000000006"/>
    <n v="459777.01000000007"/>
    <n v="4137993.0900000003"/>
    <n v="2482795.8540000003"/>
    <n v="1655197.236"/>
    <d v="2020-10-01T00:00:00"/>
    <n v="10"/>
    <x v="7"/>
    <x v="1"/>
  </r>
  <r>
    <s v="Shoping Mall"/>
    <s v="Gujarat"/>
    <s v="Realme 8 Pro"/>
    <s v="Medium"/>
    <n v="72.7"/>
    <n v="11999.4"/>
    <n v="19999"/>
    <n v="1453927.3"/>
    <n v="145392.73000000001"/>
    <n v="1308534.57"/>
    <n v="1020656.9646000001"/>
    <n v="287877.6054"/>
    <d v="2020-10-01T00:00:00"/>
    <n v="10"/>
    <x v="7"/>
    <x v="1"/>
  </r>
  <r>
    <s v="Enterprise"/>
    <s v="Madhya Pradesh"/>
    <s v="Vivo V17 Pro"/>
    <s v="Medium"/>
    <n v="95.2"/>
    <n v="19794"/>
    <n v="32990"/>
    <n v="3140648"/>
    <n v="314064.8"/>
    <n v="2826583.2"/>
    <n v="2204734.8960000002"/>
    <n v="621848.304"/>
    <d v="2021-02-01T00:00:00"/>
    <n v="2"/>
    <x v="8"/>
    <x v="0"/>
  </r>
  <r>
    <s v="Enterprise"/>
    <s v="Andhra Pradesh"/>
    <s v="Vivo V17 Pro"/>
    <s v="Medium"/>
    <n v="275.5"/>
    <n v="19794"/>
    <n v="32990"/>
    <n v="9088745"/>
    <n v="908874.5"/>
    <n v="8179870.5"/>
    <n v="6380298.9900000002"/>
    <n v="1799571.5099999998"/>
    <d v="2021-02-01T00:00:00"/>
    <n v="2"/>
    <x v="8"/>
    <x v="0"/>
  </r>
  <r>
    <s v="Midmarket"/>
    <s v="Gujarat"/>
    <s v="Vivo V17 Pro"/>
    <s v="Medium"/>
    <n v="153"/>
    <n v="19794"/>
    <n v="32990"/>
    <n v="5047470"/>
    <n v="504747"/>
    <n v="4542723"/>
    <n v="2952769.95"/>
    <n v="1589953.0499999998"/>
    <d v="2021-05-01T00:00:00"/>
    <n v="5"/>
    <x v="11"/>
    <x v="0"/>
  </r>
  <r>
    <s v="Shoping Mall"/>
    <s v="Maharashtra "/>
    <s v="Vivo V17 Pro"/>
    <s v="Medium"/>
    <n v="149.6"/>
    <n v="19794"/>
    <n v="32990"/>
    <n v="4935304"/>
    <n v="493530.4"/>
    <n v="4441773.5999999996"/>
    <n v="3464583.4079999998"/>
    <n v="977190.19199999981"/>
    <d v="2021-06-01T00:00:00"/>
    <n v="6"/>
    <x v="1"/>
    <x v="0"/>
  </r>
  <r>
    <s v="Shoping Mall"/>
    <s v="Haryana"/>
    <s v="Vivo V17 Pro"/>
    <s v="Medium"/>
    <n v="149.80000000000001"/>
    <n v="19794"/>
    <n v="32990"/>
    <n v="4941902"/>
    <n v="494190.2"/>
    <n v="4447711.8"/>
    <n v="3469215.2039999999"/>
    <n v="978496.5959999999"/>
    <d v="2021-06-01T00:00:00"/>
    <n v="6"/>
    <x v="1"/>
    <x v="0"/>
  </r>
  <r>
    <s v="Small Business"/>
    <s v="Tamil Nadu"/>
    <s v="Vivo V17 Pro"/>
    <s v="Medium"/>
    <n v="122.10000000000001"/>
    <n v="19794"/>
    <n v="32990"/>
    <n v="4028079.0000000005"/>
    <n v="402807.90000000008"/>
    <n v="3625271.1000000006"/>
    <n v="2610195.1920000003"/>
    <n v="1015075.9080000003"/>
    <d v="2020-10-01T00:00:00"/>
    <n v="10"/>
    <x v="7"/>
    <x v="1"/>
  </r>
  <r>
    <s v="Shoping Mall"/>
    <s v="Karnataka"/>
    <s v="Vivo V17 Pro"/>
    <s v="Medium"/>
    <n v="207.60000000000002"/>
    <n v="19794"/>
    <n v="32990"/>
    <n v="6848724.0000000009"/>
    <n v="684872.40000000014"/>
    <n v="6163851.6000000006"/>
    <n v="4807804.2480000006"/>
    <n v="1356047.352"/>
    <d v="2020-10-01T00:00:00"/>
    <n v="10"/>
    <x v="7"/>
    <x v="1"/>
  </r>
  <r>
    <s v="Midmarket"/>
    <s v="Kerala"/>
    <s v="Xiaomi Redmi K20 Pro 6GB"/>
    <s v="Medium"/>
    <n v="284.40000000000003"/>
    <n v="13938"/>
    <n v="23230"/>
    <n v="6606612.0000000009"/>
    <n v="660661.20000000019"/>
    <n v="5945950.8000000007"/>
    <n v="3864868.0200000005"/>
    <n v="2081082.7800000003"/>
    <d v="2021-06-01T00:00:00"/>
    <n v="6"/>
    <x v="1"/>
    <x v="0"/>
  </r>
  <r>
    <s v="Shoping Mall"/>
    <s v="Odisha"/>
    <s v="Xiaomi Redmi K20 Pro 6GB"/>
    <s v="Medium"/>
    <n v="149.80000000000001"/>
    <n v="13938"/>
    <n v="23230"/>
    <n v="3479854.0000000005"/>
    <n v="347985.40000000008"/>
    <n v="3131868.6000000006"/>
    <n v="2442857.5080000004"/>
    <n v="689011.09200000018"/>
    <d v="2021-06-01T00:00:00"/>
    <n v="6"/>
    <x v="1"/>
    <x v="0"/>
  </r>
  <r>
    <s v="Small Business"/>
    <s v="Punjab"/>
    <s v="Xiaomi Redmi K20 Pro 6GB"/>
    <s v="Medium"/>
    <n v="122.10000000000001"/>
    <n v="13938"/>
    <n v="23230"/>
    <n v="2836383"/>
    <n v="283638.3"/>
    <n v="2552744.7000000002"/>
    <n v="1837976.1840000001"/>
    <n v="714768.51600000006"/>
    <d v="2020-10-01T00:00:00"/>
    <n v="10"/>
    <x v="7"/>
    <x v="1"/>
  </r>
  <r>
    <s v="Shoping Mall"/>
    <s v="Tamil Nadu"/>
    <s v="Xiaomi Redmi K20 Pro 6GB"/>
    <s v="Medium"/>
    <n v="112.30000000000001"/>
    <n v="13938"/>
    <n v="23230"/>
    <n v="2608729.0000000005"/>
    <n v="260872.90000000005"/>
    <n v="2347856.1000000006"/>
    <n v="1831327.7580000006"/>
    <n v="516528.34199999995"/>
    <d v="2020-11-01T00:00:00"/>
    <n v="11"/>
    <x v="9"/>
    <x v="1"/>
  </r>
  <r>
    <s v="Small Business"/>
    <s v="Telangana"/>
    <s v="Xiaomi Redmi K20 Pro 6GB"/>
    <s v="Medium"/>
    <n v="243.60000000000002"/>
    <n v="13938"/>
    <n v="23230"/>
    <n v="5658828.0000000009"/>
    <n v="565882.80000000016"/>
    <n v="5092945.2000000011"/>
    <n v="3666920.5440000007"/>
    <n v="1426024.6560000004"/>
    <d v="2020-12-01T00:00:00"/>
    <n v="12"/>
    <x v="2"/>
    <x v="1"/>
  </r>
  <r>
    <s v="Enterprise"/>
    <s v="Uttar Pradesh"/>
    <s v="Samsung Galaxy F62"/>
    <s v="Medium"/>
    <n v="198.75"/>
    <n v="11999.4"/>
    <n v="19999"/>
    <n v="3974801.25"/>
    <n v="397480.125"/>
    <n v="3577321.125"/>
    <n v="2790310.4775"/>
    <n v="787010.64749999996"/>
    <d v="2021-01-01T00:00:00"/>
    <n v="1"/>
    <x v="0"/>
    <x v="0"/>
  </r>
  <r>
    <s v="Shoping Mall"/>
    <s v="West Bengal"/>
    <s v="Samsung Galaxy F62"/>
    <s v="Medium"/>
    <n v="167.9"/>
    <n v="11999.4"/>
    <n v="19999"/>
    <n v="3357832.1"/>
    <n v="335783.21"/>
    <n v="3022048.89"/>
    <n v="2357198.1342000002"/>
    <n v="664850.75579999993"/>
    <d v="2021-09-01T00:00:00"/>
    <n v="9"/>
    <x v="6"/>
    <x v="0"/>
  </r>
  <r>
    <s v="Shoping Mall"/>
    <s v="Maharashtra "/>
    <s v="Samsung Galaxy F62"/>
    <s v="Medium"/>
    <n v="72.7"/>
    <n v="11999.4"/>
    <n v="19999"/>
    <n v="1453927.3"/>
    <n v="145392.73000000001"/>
    <n v="1308534.57"/>
    <n v="1020656.9646000001"/>
    <n v="287877.6054"/>
    <d v="2020-10-01T00:00:00"/>
    <n v="10"/>
    <x v="7"/>
    <x v="1"/>
  </r>
  <r>
    <s v="Shoping Mall"/>
    <s v="Rajasthan"/>
    <s v="Samsung Galaxy F62"/>
    <s v="Medium"/>
    <n v="140.30000000000001"/>
    <n v="11999.4"/>
    <n v="19999"/>
    <n v="2805859.7"/>
    <n v="280585.97000000003"/>
    <n v="2525273.73"/>
    <n v="1969713.5094000001"/>
    <n v="555560.22059999988"/>
    <d v="2020-10-01T00:00:00"/>
    <n v="10"/>
    <x v="7"/>
    <x v="1"/>
  </r>
  <r>
    <s v="Shoping Mall"/>
    <s v="Uttar Pradesh"/>
    <s v="Samsung Galaxy F62"/>
    <s v="Medium"/>
    <n v="207.60000000000002"/>
    <n v="11999.4"/>
    <n v="19999"/>
    <n v="4151792.4000000004"/>
    <n v="415179.24000000005"/>
    <n v="3736613.16"/>
    <n v="2914558.2648"/>
    <n v="822054.89520000014"/>
    <d v="2020-10-01T00:00:00"/>
    <n v="10"/>
    <x v="7"/>
    <x v="1"/>
  </r>
  <r>
    <s v="Shoping Mall"/>
    <s v="Gujarat"/>
    <s v="Realme 8"/>
    <s v="Medium"/>
    <n v="175.70000000000002"/>
    <n v="8999.4"/>
    <n v="14999"/>
    <n v="2635324.3000000003"/>
    <n v="263532.43000000005"/>
    <n v="2371791.87"/>
    <n v="1849997.6586000002"/>
    <n v="521794.21139999991"/>
    <d v="2020-10-01T00:00:00"/>
    <n v="10"/>
    <x v="7"/>
    <x v="1"/>
  </r>
  <r>
    <s v="Midmarket"/>
    <s v="Madhya Pradesh"/>
    <s v="Realme 8 Pro"/>
    <s v="Medium"/>
    <n v="219.8"/>
    <n v="11999.4"/>
    <n v="19999"/>
    <n v="4395780.2"/>
    <n v="439578.02"/>
    <n v="3956202.18"/>
    <n v="2571531.4170000004"/>
    <n v="1384670.7629999998"/>
    <d v="2021-08-01T00:00:00"/>
    <n v="8"/>
    <x v="5"/>
    <x v="0"/>
  </r>
  <r>
    <s v="Midmarket"/>
    <s v="Andhra Pradesh"/>
    <s v="Realme 8 Pro"/>
    <s v="Medium"/>
    <n v="174.3"/>
    <n v="11999.4"/>
    <n v="19999"/>
    <n v="3485825.7"/>
    <n v="348582.57000000007"/>
    <n v="3137243.13"/>
    <n v="2039208.0345000001"/>
    <n v="1098035.0954999998"/>
    <d v="2021-08-01T00:00:00"/>
    <n v="8"/>
    <x v="5"/>
    <x v="0"/>
  </r>
  <r>
    <s v="Midmarket"/>
    <s v="Gujarat"/>
    <s v="Realme 8 Pro"/>
    <s v="Medium"/>
    <n v="115.30000000000001"/>
    <n v="11999.4"/>
    <n v="19999"/>
    <n v="2305884.7000000002"/>
    <n v="230588.47000000003"/>
    <n v="2075296.2300000002"/>
    <n v="1348942.5495000002"/>
    <n v="726353.68050000002"/>
    <d v="2021-10-01T00:00:00"/>
    <n v="10"/>
    <x v="7"/>
    <x v="0"/>
  </r>
  <r>
    <s v="Shoping Mall"/>
    <s v="Maharashtra "/>
    <s v="Realme 8 Pro"/>
    <s v="Medium"/>
    <n v="175.70000000000002"/>
    <n v="11999.4"/>
    <n v="19999"/>
    <n v="3513824.3000000003"/>
    <n v="351382.43000000005"/>
    <n v="3162441.87"/>
    <n v="2466704.6586000002"/>
    <n v="695737.21139999991"/>
    <d v="2020-10-01T00:00:00"/>
    <n v="10"/>
    <x v="7"/>
    <x v="1"/>
  </r>
  <r>
    <s v="Shoping Mall"/>
    <s v="Haryana"/>
    <s v="Vivo V17 Pro"/>
    <s v="Medium"/>
    <n v="100.10000000000001"/>
    <n v="19794"/>
    <n v="32990"/>
    <n v="3302299.0000000005"/>
    <n v="330229.90000000008"/>
    <n v="2972069.1000000006"/>
    <n v="2318213.8980000005"/>
    <n v="653855.20200000005"/>
    <d v="2021-08-01T00:00:00"/>
    <n v="8"/>
    <x v="5"/>
    <x v="0"/>
  </r>
  <r>
    <s v="Shoping Mall"/>
    <s v="Rajasthan"/>
    <s v="Vivo V17 Pro"/>
    <s v="Medium"/>
    <n v="133.30000000000001"/>
    <n v="19794"/>
    <n v="32990"/>
    <n v="4397567"/>
    <n v="439756.7"/>
    <n v="3957810.3"/>
    <n v="3087092.034"/>
    <n v="870718.26599999983"/>
    <d v="2021-11-01T00:00:00"/>
    <n v="11"/>
    <x v="9"/>
    <x v="0"/>
  </r>
  <r>
    <s v="Midmarket"/>
    <s v="Karnataka"/>
    <s v="Xiaomi Redmi K20 Pro 6GB"/>
    <s v="Medium"/>
    <n v="115.30000000000001"/>
    <n v="13938"/>
    <n v="23230"/>
    <n v="2678419.0000000005"/>
    <n v="267841.90000000008"/>
    <n v="2410577.1000000006"/>
    <n v="1566875.1150000005"/>
    <n v="843701.9850000001"/>
    <d v="2021-10-01T00:00:00"/>
    <n v="10"/>
    <x v="7"/>
    <x v="0"/>
  </r>
  <r>
    <s v="Channel Partners"/>
    <s v="Kerala"/>
    <s v="Xiaomi Redmi 9i 128GB"/>
    <s v="Medium"/>
    <n v="72.7"/>
    <n v="5579.4"/>
    <n v="9299"/>
    <n v="676037.3"/>
    <n v="67603.73000000001"/>
    <n v="608433.57000000007"/>
    <n v="365060.14200000005"/>
    <n v="243373.42800000001"/>
    <d v="2021-02-01T00:00:00"/>
    <n v="2"/>
    <x v="8"/>
    <x v="0"/>
  </r>
  <r>
    <s v="Channel Partners"/>
    <s v="Odisha"/>
    <s v="Xiaomi Redmi 9i 128GB"/>
    <s v="Medium"/>
    <n v="188.4"/>
    <n v="5579.4"/>
    <n v="9299"/>
    <n v="1751931.6"/>
    <n v="175193.16000000003"/>
    <n v="1576738.44"/>
    <n v="946043.0639999999"/>
    <n v="630695.37600000005"/>
    <d v="2021-08-01T00:00:00"/>
    <n v="8"/>
    <x v="5"/>
    <x v="0"/>
  </r>
  <r>
    <s v="Shoping Mall"/>
    <s v="Punjab"/>
    <s v="Xiaomi Redmi 9i 128GB"/>
    <s v="Medium"/>
    <n v="183.4"/>
    <n v="5579.4"/>
    <n v="9299"/>
    <n v="1705436.6"/>
    <n v="170543.66000000003"/>
    <n v="1534892.94"/>
    <n v="1197216.4931999999"/>
    <n v="337676.44680000003"/>
    <d v="2020-09-01T00:00:00"/>
    <n v="9"/>
    <x v="6"/>
    <x v="1"/>
  </r>
  <r>
    <s v="Channel Partners"/>
    <s v="Tamil Nadu"/>
    <s v="Realme 8"/>
    <s v="Medium"/>
    <n v="234"/>
    <n v="8999.4"/>
    <n v="14999"/>
    <n v="3509766"/>
    <n v="350976.60000000003"/>
    <n v="3158789.4"/>
    <n v="1895273.64"/>
    <n v="1263515.76"/>
    <d v="2021-01-01T00:00:00"/>
    <n v="1"/>
    <x v="0"/>
    <x v="0"/>
  </r>
  <r>
    <s v="Channel Partners"/>
    <s v="Telangana"/>
    <s v="Realme 8"/>
    <s v="Medium"/>
    <n v="234.20000000000002"/>
    <n v="8999.4"/>
    <n v="14999"/>
    <n v="3512765.8000000003"/>
    <n v="351276.58000000007"/>
    <n v="3161489.22"/>
    <n v="1896893.5320000001"/>
    <n v="1264595.6880000001"/>
    <d v="2021-11-01T00:00:00"/>
    <n v="11"/>
    <x v="9"/>
    <x v="0"/>
  </r>
  <r>
    <s v="Shoping Mall"/>
    <s v="Uttar Pradesh"/>
    <s v="Realme 8 Pro"/>
    <s v="Medium"/>
    <n v="103.10000000000001"/>
    <n v="11999.4"/>
    <n v="19999"/>
    <n v="2061896.9000000001"/>
    <n v="206189.69000000003"/>
    <n v="1855707.2100000002"/>
    <n v="1447451.6238000002"/>
    <n v="408255.58620000002"/>
    <d v="2020-09-01T00:00:00"/>
    <n v="9"/>
    <x v="6"/>
    <x v="1"/>
  </r>
  <r>
    <s v="Midmarket"/>
    <s v="West Bengal"/>
    <s v="Vivo V17 Pro"/>
    <s v="Medium"/>
    <n v="126.2"/>
    <n v="19794"/>
    <n v="32990"/>
    <n v="4163338"/>
    <n v="416333.80000000005"/>
    <n v="3747004.2"/>
    <n v="2435552.73"/>
    <n v="1311451.4700000002"/>
    <d v="2021-05-01T00:00:00"/>
    <n v="5"/>
    <x v="11"/>
    <x v="0"/>
  </r>
  <r>
    <s v="Shoping Mall"/>
    <s v="Maharashtra "/>
    <s v="Vivo V17 Pro"/>
    <s v="Medium"/>
    <n v="113.5"/>
    <n v="19794"/>
    <n v="32990"/>
    <n v="3744365"/>
    <n v="374436.5"/>
    <n v="3369928.5"/>
    <n v="2628544.23"/>
    <n v="741384.27"/>
    <d v="2021-06-01T00:00:00"/>
    <n v="6"/>
    <x v="1"/>
    <x v="0"/>
  </r>
  <r>
    <s v="Shoping Mall"/>
    <s v="Rajasthan"/>
    <s v="Vivo V17 Pro"/>
    <s v="Medium"/>
    <n v="54.7"/>
    <n v="19794"/>
    <n v="32990"/>
    <n v="1804553"/>
    <n v="180455.30000000002"/>
    <n v="1624097.7"/>
    <n v="1266796.206"/>
    <n v="357301.49399999995"/>
    <d v="2021-11-01T00:00:00"/>
    <n v="11"/>
    <x v="9"/>
    <x v="0"/>
  </r>
  <r>
    <s v="Shoping Mall"/>
    <s v="Uttar Pradesh"/>
    <s v="Vivo V17 Pro"/>
    <s v="Medium"/>
    <n v="158.20000000000002"/>
    <n v="19794"/>
    <n v="32990"/>
    <n v="5219018.0000000009"/>
    <n v="521901.8000000001"/>
    <n v="4697116.2000000011"/>
    <n v="3663750.6360000009"/>
    <n v="1033365.5640000002"/>
    <d v="2021-12-01T00:00:00"/>
    <n v="12"/>
    <x v="2"/>
    <x v="0"/>
  </r>
  <r>
    <s v="Channel Partners"/>
    <s v="Gujarat"/>
    <s v="Xiaomi Redmi K20 Pro 6GB"/>
    <s v="Medium"/>
    <n v="173.85000000000002"/>
    <n v="13938"/>
    <n v="23230"/>
    <n v="4038535.5000000005"/>
    <n v="403853.55000000005"/>
    <n v="3634681.95"/>
    <n v="2180809.17"/>
    <n v="1453872.7800000003"/>
    <d v="2021-04-01T00:00:00"/>
    <n v="4"/>
    <x v="10"/>
    <x v="0"/>
  </r>
  <r>
    <s v="Channel Partners"/>
    <s v="Madhya Pradesh"/>
    <s v="Xiaomi Redmi K20 Pro 6GB"/>
    <s v="Medium"/>
    <n v="221.5"/>
    <n v="13938"/>
    <n v="23230"/>
    <n v="5145445"/>
    <n v="514544.5"/>
    <n v="4630900.5"/>
    <n v="2778540.3"/>
    <n v="1852360.2000000002"/>
    <d v="2020-09-01T00:00:00"/>
    <n v="9"/>
    <x v="6"/>
    <x v="1"/>
  </r>
  <r>
    <s v="Shoping Mall"/>
    <s v="Andhra Pradesh"/>
    <s v="Xiaomi Redmi K20 Pro 6GB"/>
    <s v="Medium"/>
    <n v="158.20000000000002"/>
    <n v="13938"/>
    <n v="23230"/>
    <n v="3674986.0000000005"/>
    <n v="367498.60000000009"/>
    <n v="3307487.4000000004"/>
    <n v="2579840.1720000003"/>
    <n v="727647.22800000012"/>
    <d v="2021-12-01T00:00:00"/>
    <n v="12"/>
    <x v="2"/>
    <x v="0"/>
  </r>
  <r>
    <s v="Shoping Mall"/>
    <s v="Gujarat"/>
    <s v="Samsung Galaxy F62"/>
    <s v="Medium"/>
    <n v="113.5"/>
    <n v="11999.4"/>
    <n v="19999"/>
    <n v="2269886.5"/>
    <n v="226988.65000000002"/>
    <n v="2042897.85"/>
    <n v="1593460.3230000001"/>
    <n v="449437.527"/>
    <d v="2021-06-01T00:00:00"/>
    <n v="6"/>
    <x v="1"/>
    <x v="0"/>
  </r>
  <r>
    <s v="Shoping Mall"/>
    <s v="Maharashtra "/>
    <s v="Xiaomi Redmi 9i 128GB"/>
    <s v="Medium"/>
    <n v="176.10000000000002"/>
    <n v="5579.4"/>
    <n v="9299"/>
    <n v="1637553.9000000001"/>
    <n v="163755.39000000001"/>
    <n v="1473798.5100000002"/>
    <n v="1149562.8378000003"/>
    <n v="324235.67219999991"/>
    <d v="2021-03-01T00:00:00"/>
    <n v="3"/>
    <x v="3"/>
    <x v="0"/>
  </r>
  <r>
    <s v="Small Business"/>
    <s v="Haryana"/>
    <s v="Xiaomi Redmi 9i 128GB"/>
    <s v="Medium"/>
    <n v="44.800000000000004"/>
    <n v="5579.4"/>
    <n v="9299"/>
    <n v="416595.20000000001"/>
    <n v="41659.520000000004"/>
    <n v="374935.68"/>
    <n v="269953.68959999998"/>
    <n v="104981.99040000001"/>
    <d v="2021-06-01T00:00:00"/>
    <n v="6"/>
    <x v="1"/>
    <x v="0"/>
  </r>
  <r>
    <s v="Small Business"/>
    <s v="Rajasthan"/>
    <s v="Xiaomi Redmi 9i 128GB"/>
    <s v="Medium"/>
    <n v="218.10000000000002"/>
    <n v="5579.4"/>
    <n v="9299"/>
    <n v="2028111.9000000001"/>
    <n v="202811.19000000003"/>
    <n v="1825300.7100000002"/>
    <n v="1314216.5112000001"/>
    <n v="511084.19880000013"/>
    <d v="2021-10-01T00:00:00"/>
    <n v="10"/>
    <x v="7"/>
    <x v="0"/>
  </r>
  <r>
    <s v="Shoping Mall"/>
    <s v="Karnataka"/>
    <s v="Realme 8"/>
    <s v="Medium"/>
    <n v="197.60000000000002"/>
    <n v="8999.4"/>
    <n v="14999"/>
    <n v="2963802.4000000004"/>
    <n v="296380.24000000005"/>
    <n v="2667422.16"/>
    <n v="2080589.2848000003"/>
    <n v="586832.87519999989"/>
    <d v="2021-10-01T00:00:00"/>
    <n v="10"/>
    <x v="7"/>
    <x v="0"/>
  </r>
  <r>
    <s v="Small Business"/>
    <s v="Kerala"/>
    <s v="Realme 8"/>
    <s v="Medium"/>
    <n v="218.10000000000002"/>
    <n v="8999.4"/>
    <n v="14999"/>
    <n v="3271281.9000000004"/>
    <n v="327128.19000000006"/>
    <n v="2944153.7100000004"/>
    <n v="2119790.6712000002"/>
    <n v="824363.03880000021"/>
    <d v="2021-10-01T00:00:00"/>
    <n v="10"/>
    <x v="7"/>
    <x v="0"/>
  </r>
  <r>
    <s v="Enterprise"/>
    <s v="Odisha"/>
    <s v="Realme 8"/>
    <s v="Medium"/>
    <n v="250"/>
    <n v="8999.4"/>
    <n v="14999"/>
    <n v="3749750"/>
    <n v="374975"/>
    <n v="3374775"/>
    <n v="2632324.5"/>
    <n v="742450.5"/>
    <d v="2020-11-01T00:00:00"/>
    <n v="11"/>
    <x v="9"/>
    <x v="1"/>
  </r>
  <r>
    <s v="Small Business"/>
    <s v="Punjab"/>
    <s v="Realme 8 Pro"/>
    <s v="Medium"/>
    <n v="170.20000000000002"/>
    <n v="11999.4"/>
    <n v="19999"/>
    <n v="3403829.8000000003"/>
    <n v="340382.98000000004"/>
    <n v="3063446.8200000003"/>
    <n v="2205681.7104000002"/>
    <n v="857765.10960000008"/>
    <d v="2021-05-01T00:00:00"/>
    <n v="5"/>
    <x v="11"/>
    <x v="0"/>
  </r>
  <r>
    <s v="Small Business"/>
    <s v="Tamil Nadu"/>
    <s v="Realme 8 Pro"/>
    <s v="Medium"/>
    <n v="44.800000000000004"/>
    <n v="11999.4"/>
    <n v="19999"/>
    <n v="895955.20000000007"/>
    <n v="89595.520000000019"/>
    <n v="806359.68"/>
    <n v="580578.96960000007"/>
    <n v="225780.71039999998"/>
    <d v="2021-06-01T00:00:00"/>
    <n v="6"/>
    <x v="1"/>
    <x v="0"/>
  </r>
  <r>
    <s v="Enterprise"/>
    <s v="Telangana"/>
    <s v="Realme 8 Pro"/>
    <s v="Medium"/>
    <n v="351.3"/>
    <n v="11999.4"/>
    <n v="19999"/>
    <n v="7025648.7000000002"/>
    <n v="702564.87000000011"/>
    <n v="6323083.8300000001"/>
    <n v="4932005.3874000004"/>
    <n v="1391078.4425999997"/>
    <d v="2021-07-01T00:00:00"/>
    <n v="7"/>
    <x v="4"/>
    <x v="0"/>
  </r>
  <r>
    <s v="Midmarket"/>
    <s v="Uttar Pradesh"/>
    <s v="Realme 8 Pro"/>
    <s v="Medium"/>
    <n v="210.10000000000002"/>
    <n v="11999.4"/>
    <n v="19999"/>
    <n v="4201789.9000000004"/>
    <n v="420178.99000000005"/>
    <n v="3781610.91"/>
    <n v="2458047.0915000001"/>
    <n v="1323563.8185000001"/>
    <d v="2021-08-01T00:00:00"/>
    <n v="8"/>
    <x v="5"/>
    <x v="0"/>
  </r>
  <r>
    <s v="Midmarket"/>
    <s v="West Bengal"/>
    <s v="Realme 8 Pro"/>
    <s v="Medium"/>
    <n v="293.10000000000002"/>
    <n v="11999.4"/>
    <n v="19999"/>
    <n v="5861706.9000000004"/>
    <n v="586170.69000000006"/>
    <n v="5275536.21"/>
    <n v="3429098.5364999999"/>
    <n v="1846437.6735"/>
    <d v="2020-09-01T00:00:00"/>
    <n v="9"/>
    <x v="6"/>
    <x v="1"/>
  </r>
  <r>
    <s v="Shoping Mall"/>
    <s v="Maharashtra "/>
    <s v="Realme 8 Pro"/>
    <s v="Medium"/>
    <n v="153.5"/>
    <n v="11999.4"/>
    <n v="19999"/>
    <n v="3069846.5"/>
    <n v="306984.65000000002"/>
    <n v="2762861.85"/>
    <n v="2155032.2430000002"/>
    <n v="607829.60699999984"/>
    <d v="2021-09-01T00:00:00"/>
    <n v="9"/>
    <x v="6"/>
    <x v="0"/>
  </r>
  <r>
    <s v="Small Business"/>
    <s v="Rajasthan"/>
    <s v="Realme 8 Pro"/>
    <s v="Medium"/>
    <n v="112.30000000000001"/>
    <n v="11999.4"/>
    <n v="19999"/>
    <n v="2245887.7000000002"/>
    <n v="224588.77000000002"/>
    <n v="2021298.9300000002"/>
    <n v="1455335.2296"/>
    <n v="565963.70040000021"/>
    <d v="2020-09-01T00:00:00"/>
    <n v="9"/>
    <x v="6"/>
    <x v="1"/>
  </r>
  <r>
    <s v="Small Business"/>
    <s v="Uttar Pradesh"/>
    <s v="Realme 8 Pro"/>
    <s v="Medium"/>
    <n v="140.4"/>
    <n v="11999.4"/>
    <n v="19999"/>
    <n v="2807859.6"/>
    <n v="280785.96000000002"/>
    <n v="2527073.64"/>
    <n v="1819493.0208000001"/>
    <n v="707580.61920000007"/>
    <d v="2020-11-01T00:00:00"/>
    <n v="11"/>
    <x v="9"/>
    <x v="1"/>
  </r>
  <r>
    <s v="Channel Partners"/>
    <s v="Gujarat"/>
    <s v="Realme 8 Pro"/>
    <s v="Medium"/>
    <n v="276.3"/>
    <n v="11999.4"/>
    <n v="19999"/>
    <n v="5525723.7000000002"/>
    <n v="552572.37"/>
    <n v="4973151.33"/>
    <n v="2983890.798"/>
    <n v="1989260.5320000001"/>
    <d v="2020-11-01T00:00:00"/>
    <n v="11"/>
    <x v="9"/>
    <x v="1"/>
  </r>
  <r>
    <s v="Shoping Mall"/>
    <s v="Madhya Pradesh"/>
    <s v="Realme 8 Pro"/>
    <s v="Medium"/>
    <n v="212.5"/>
    <n v="11999.4"/>
    <n v="19999"/>
    <n v="4249787.5"/>
    <n v="424978.75"/>
    <n v="3824808.75"/>
    <n v="2983350.8250000002"/>
    <n v="841457.92499999981"/>
    <d v="2020-12-01T00:00:00"/>
    <n v="12"/>
    <x v="2"/>
    <x v="1"/>
  </r>
  <r>
    <s v="Small Business"/>
    <s v="Andhra Pradesh"/>
    <s v="Vivo V17 Pro"/>
    <s v="Medium"/>
    <n v="165.9"/>
    <n v="19794"/>
    <n v="32990"/>
    <n v="5473041"/>
    <n v="547304.1"/>
    <n v="4925736.9000000004"/>
    <n v="3546530.568"/>
    <n v="1379206.3320000004"/>
    <d v="2021-07-01T00:00:00"/>
    <n v="7"/>
    <x v="4"/>
    <x v="0"/>
  </r>
  <r>
    <s v="Shoping Mall"/>
    <s v="Gujarat"/>
    <s v="Vivo V17 Pro"/>
    <s v="Medium"/>
    <n v="60.900000000000006"/>
    <n v="19794"/>
    <n v="32990"/>
    <n v="2009091.0000000002"/>
    <n v="200909.10000000003"/>
    <n v="1808181.9000000001"/>
    <n v="1410381.8820000002"/>
    <n v="397800.01799999992"/>
    <d v="2021-08-01T00:00:00"/>
    <n v="8"/>
    <x v="5"/>
    <x v="0"/>
  </r>
  <r>
    <s v="Enterprise"/>
    <s v="Maharashtra "/>
    <s v="Vivo V17 Pro"/>
    <s v="Medium"/>
    <n v="208.70000000000002"/>
    <n v="19794"/>
    <n v="32990"/>
    <n v="6885013.0000000009"/>
    <n v="688501.30000000016"/>
    <n v="6196511.7000000011"/>
    <n v="4833279.1260000011"/>
    <n v="1363232.574"/>
    <d v="2021-09-01T00:00:00"/>
    <n v="9"/>
    <x v="6"/>
    <x v="0"/>
  </r>
  <r>
    <s v="Shoping Mall"/>
    <s v="Haryana"/>
    <s v="Vivo V17 Pro"/>
    <s v="Medium"/>
    <n v="197.60000000000002"/>
    <n v="19794"/>
    <n v="32990"/>
    <n v="6518824.0000000009"/>
    <n v="651882.40000000014"/>
    <n v="5866941.6000000006"/>
    <n v="4576214.4480000008"/>
    <n v="1290727.1519999998"/>
    <d v="2021-10-01T00:00:00"/>
    <n v="10"/>
    <x v="7"/>
    <x v="0"/>
  </r>
  <r>
    <s v="Shoping Mall"/>
    <s v="Rajasthan"/>
    <s v="Vivo V17 Pro"/>
    <s v="Medium"/>
    <n v="142.1"/>
    <n v="19794"/>
    <n v="32990"/>
    <n v="4687879"/>
    <n v="468787.9"/>
    <n v="4219091.0999999996"/>
    <n v="3290891.0579999997"/>
    <n v="928200.0419999999"/>
    <d v="2020-12-01T00:00:00"/>
    <n v="12"/>
    <x v="2"/>
    <x v="1"/>
  </r>
  <r>
    <s v="Small Business"/>
    <s v="Karnataka"/>
    <s v="Vivo V17 Pro"/>
    <s v="Medium"/>
    <n v="137.20000000000002"/>
    <n v="19794"/>
    <n v="32990"/>
    <n v="4526228.0000000009"/>
    <n v="452622.8000000001"/>
    <n v="4073605.2000000007"/>
    <n v="2932995.7440000004"/>
    <n v="1140609.4560000002"/>
    <d v="2021-12-01T00:00:00"/>
    <n v="12"/>
    <x v="2"/>
    <x v="0"/>
  </r>
  <r>
    <s v="Shoping Mall"/>
    <s v="Kerala"/>
    <s v="Vivo V17 Pro"/>
    <s v="Medium"/>
    <n v="58.800000000000004"/>
    <n v="19794"/>
    <n v="32990"/>
    <n v="1939812.0000000002"/>
    <n v="193981.20000000004"/>
    <n v="1745830.8000000003"/>
    <n v="1361748.0240000002"/>
    <n v="384082.77600000007"/>
    <d v="2020-12-01T00:00:00"/>
    <n v="12"/>
    <x v="2"/>
    <x v="1"/>
  </r>
  <r>
    <s v="Channel Partners"/>
    <s v="Odisha"/>
    <s v="Xiaomi Redmi K20 Pro 6GB"/>
    <s v="Medium"/>
    <n v="324.45000000000005"/>
    <n v="13938"/>
    <n v="23230"/>
    <n v="7536973.5000000009"/>
    <n v="753697.35000000009"/>
    <n v="6783276.1500000004"/>
    <n v="4069965.69"/>
    <n v="2713310.4600000004"/>
    <d v="2021-01-01T00:00:00"/>
    <n v="1"/>
    <x v="0"/>
    <x v="0"/>
  </r>
  <r>
    <s v="Small Business"/>
    <s v="Punjab"/>
    <s v="Xiaomi Redmi K20 Pro 6GB"/>
    <s v="Medium"/>
    <n v="95.9"/>
    <n v="13938"/>
    <n v="23230"/>
    <n v="2227757"/>
    <n v="222775.7"/>
    <n v="2004981.3"/>
    <n v="1443586.5360000001"/>
    <n v="561394.76399999997"/>
    <d v="2021-02-01T00:00:00"/>
    <n v="2"/>
    <x v="8"/>
    <x v="0"/>
  </r>
  <r>
    <s v="Small Business"/>
    <s v="Tamil Nadu"/>
    <s v="Xiaomi Redmi K20 Pro 6GB"/>
    <s v="Medium"/>
    <n v="274.7"/>
    <n v="13938"/>
    <n v="23230"/>
    <n v="6381281"/>
    <n v="638128.10000000009"/>
    <n v="5743152.9000000004"/>
    <n v="4135070.088"/>
    <n v="1608082.8120000004"/>
    <d v="2021-02-01T00:00:00"/>
    <n v="2"/>
    <x v="8"/>
    <x v="0"/>
  </r>
  <r>
    <s v="Enterprise"/>
    <s v="Telangana"/>
    <s v="Samsung Galaxy F62"/>
    <s v="Medium"/>
    <n v="164.5"/>
    <n v="11999.4"/>
    <n v="19999"/>
    <n v="3289835.5"/>
    <n v="328983.55000000005"/>
    <n v="2960851.95"/>
    <n v="2309464.5210000002"/>
    <n v="651387.429"/>
    <d v="2021-05-01T00:00:00"/>
    <n v="5"/>
    <x v="11"/>
    <x v="0"/>
  </r>
  <r>
    <s v="Shoping Mall"/>
    <s v="Uttar Pradesh"/>
    <s v="Samsung Galaxy F62"/>
    <s v="Medium"/>
    <n v="287.60000000000002"/>
    <n v="11999.4"/>
    <n v="19999"/>
    <n v="5751712.4000000004"/>
    <n v="575171.24000000011"/>
    <n v="5176541.16"/>
    <n v="4037702.1048000003"/>
    <n v="1138839.0551999998"/>
    <d v="2021-09-01T00:00:00"/>
    <n v="9"/>
    <x v="6"/>
    <x v="0"/>
  </r>
  <r>
    <s v="Enterprise"/>
    <s v="West Bengal"/>
    <s v="Samsung Galaxy F62"/>
    <s v="Medium"/>
    <n v="99.4"/>
    <n v="11999.4"/>
    <n v="19999"/>
    <n v="1987900.6"/>
    <n v="198790.06000000003"/>
    <n v="1789110.54"/>
    <n v="1395506.2212"/>
    <n v="393604.31880000001"/>
    <d v="2020-09-01T00:00:00"/>
    <n v="9"/>
    <x v="6"/>
    <x v="1"/>
  </r>
  <r>
    <s v="Shoping Mall"/>
    <s v="Maharashtra "/>
    <s v="Samsung Galaxy F62"/>
    <s v="Medium"/>
    <n v="111.80000000000001"/>
    <n v="11999.4"/>
    <n v="19999"/>
    <n v="2235888.2000000002"/>
    <n v="223588.82000000004"/>
    <n v="2012299.3800000001"/>
    <n v="1569593.5164000001"/>
    <n v="442705.86360000004"/>
    <d v="2021-11-01T00:00:00"/>
    <n v="11"/>
    <x v="9"/>
    <x v="0"/>
  </r>
  <r>
    <s v="Small Business"/>
    <s v="Rajasthan"/>
    <s v="Samsung Galaxy F62"/>
    <s v="Medium"/>
    <n v="137.20000000000002"/>
    <n v="11999.4"/>
    <n v="19999"/>
    <n v="2743862.8000000003"/>
    <n v="274386.28000000003"/>
    <n v="2469476.5200000005"/>
    <n v="1778023.0944000003"/>
    <n v="691453.42560000019"/>
    <d v="2021-12-01T00:00:00"/>
    <n v="12"/>
    <x v="2"/>
    <x v="0"/>
  </r>
  <r>
    <s v="Shoping Mall"/>
    <s v="Uttar Pradesh"/>
    <s v="Realme 8"/>
    <s v="Medium"/>
    <n v="48.800000000000004"/>
    <n v="8999.4"/>
    <n v="14999"/>
    <n v="731951.20000000007"/>
    <n v="73195.12000000001"/>
    <n v="658756.08000000007"/>
    <n v="513829.7424000001"/>
    <n v="144926.33759999997"/>
    <d v="2021-02-01T00:00:00"/>
    <n v="2"/>
    <x v="8"/>
    <x v="0"/>
  </r>
  <r>
    <s v="Shoping Mall"/>
    <s v="Gujarat"/>
    <s v="Realme 8"/>
    <s v="Medium"/>
    <n v="128.20000000000002"/>
    <n v="8999.4"/>
    <n v="14999"/>
    <n v="1922871.8000000003"/>
    <n v="192287.18000000005"/>
    <n v="1730584.62"/>
    <n v="1349856.0036000002"/>
    <n v="380728.61639999994"/>
    <d v="2021-06-01T00:00:00"/>
    <n v="6"/>
    <x v="1"/>
    <x v="0"/>
  </r>
  <r>
    <s v="Shoping Mall"/>
    <s v="Madhya Pradesh"/>
    <s v="Realme 8 Pro"/>
    <s v="Medium"/>
    <n v="25.700000000000003"/>
    <n v="11999.4"/>
    <n v="19999"/>
    <n v="513974.30000000005"/>
    <n v="51397.430000000008"/>
    <n v="462576.87000000005"/>
    <n v="360809.95860000007"/>
    <n v="101766.91139999998"/>
    <d v="2021-05-01T00:00:00"/>
    <n v="5"/>
    <x v="11"/>
    <x v="0"/>
  </r>
  <r>
    <s v="Shoping Mall"/>
    <s v="Andhra Pradesh"/>
    <s v="Samsung Galaxy F62"/>
    <s v="Medium"/>
    <n v="128.20000000000002"/>
    <n v="11999.4"/>
    <n v="19999"/>
    <n v="2563871.8000000003"/>
    <n v="256387.18000000005"/>
    <n v="2307484.62"/>
    <n v="1799838.0036000002"/>
    <n v="507646.61639999994"/>
    <d v="2021-06-01T00:00:00"/>
    <n v="6"/>
    <x v="1"/>
    <x v="0"/>
  </r>
  <r>
    <s v="Enterprise"/>
    <s v="Gujarat"/>
    <s v="Xiaomi Redmi 9i 128GB"/>
    <s v="Medium"/>
    <n v="154"/>
    <n v="5579.4"/>
    <n v="9299"/>
    <n v="1432046"/>
    <n v="143204.6"/>
    <n v="1288841.3999999999"/>
    <n v="1005296.292"/>
    <n v="283545.10799999989"/>
    <d v="2021-08-01T00:00:00"/>
    <n v="8"/>
    <x v="5"/>
    <x v="0"/>
  </r>
  <r>
    <s v="Midmarket"/>
    <s v="Maharashtra "/>
    <s v="Xiaomi Redmi 9i 128GB"/>
    <s v="Medium"/>
    <n v="49"/>
    <n v="5579.4"/>
    <n v="9299"/>
    <n v="455651"/>
    <n v="45565.100000000006"/>
    <n v="410085.9"/>
    <n v="266555.83500000002"/>
    <n v="143530.065"/>
    <d v="2021-11-01T00:00:00"/>
    <n v="11"/>
    <x v="9"/>
    <x v="0"/>
  </r>
  <r>
    <s v="Shoping Mall"/>
    <s v="Haryana"/>
    <s v="Xiaomi Redmi 9i 128GB"/>
    <s v="Medium"/>
    <n v="136.20000000000002"/>
    <n v="5579.4"/>
    <n v="9299"/>
    <n v="1266523.8"/>
    <n v="126652.38"/>
    <n v="1139871.42"/>
    <n v="889099.70759999997"/>
    <n v="250771.71239999996"/>
    <d v="2021-12-01T00:00:00"/>
    <n v="12"/>
    <x v="2"/>
    <x v="0"/>
  </r>
  <r>
    <s v="Midmarket"/>
    <s v="Rajasthan"/>
    <s v="Realme 8"/>
    <s v="Medium"/>
    <n v="250.10000000000002"/>
    <n v="8999.4"/>
    <n v="14999"/>
    <n v="3751249.9000000004"/>
    <n v="375124.99000000005"/>
    <n v="3376124.91"/>
    <n v="2194481.1915000002"/>
    <n v="1181643.7185"/>
    <d v="2021-03-01T00:00:00"/>
    <n v="3"/>
    <x v="3"/>
    <x v="0"/>
  </r>
  <r>
    <s v="Shoping Mall"/>
    <s v="Karnataka"/>
    <s v="Realme 8"/>
    <s v="Medium"/>
    <n v="70.8"/>
    <n v="8999.4"/>
    <n v="14999"/>
    <n v="1061929.2"/>
    <n v="106192.92"/>
    <n v="955736.27999999991"/>
    <n v="745474.29839999997"/>
    <n v="210261.98159999994"/>
    <d v="2021-06-01T00:00:00"/>
    <n v="6"/>
    <x v="1"/>
    <x v="0"/>
  </r>
  <r>
    <s v="Shoping Mall"/>
    <s v="Kerala"/>
    <s v="Realme 8"/>
    <s v="Medium"/>
    <n v="64.5"/>
    <n v="8999.4"/>
    <n v="14999"/>
    <n v="967435.5"/>
    <n v="96743.55"/>
    <n v="870691.95"/>
    <n v="679139.72100000002"/>
    <n v="191552.22899999993"/>
    <d v="2021-07-01T00:00:00"/>
    <n v="7"/>
    <x v="4"/>
    <x v="0"/>
  </r>
  <r>
    <s v="Small Business"/>
    <s v="Odisha"/>
    <s v="Realme 8"/>
    <s v="Medium"/>
    <n v="156.20000000000002"/>
    <n v="8999.4"/>
    <n v="14999"/>
    <n v="2342843.8000000003"/>
    <n v="234284.38000000003"/>
    <n v="2108559.4200000004"/>
    <n v="1518162.7824000001"/>
    <n v="590396.63760000025"/>
    <d v="2021-08-01T00:00:00"/>
    <n v="8"/>
    <x v="5"/>
    <x v="0"/>
  </r>
  <r>
    <s v="Small Business"/>
    <s v="Punjab"/>
    <s v="Realme 8"/>
    <s v="Medium"/>
    <n v="128.30000000000001"/>
    <n v="8999.4"/>
    <n v="14999"/>
    <n v="1924371.7000000002"/>
    <n v="192437.17000000004"/>
    <n v="1731934.5300000003"/>
    <n v="1246992.8616000002"/>
    <n v="484941.66840000008"/>
    <d v="2020-09-01T00:00:00"/>
    <n v="9"/>
    <x v="6"/>
    <x v="1"/>
  </r>
  <r>
    <s v="Midmarket"/>
    <s v="Tamil Nadu"/>
    <s v="Realme 8"/>
    <s v="Medium"/>
    <n v="71.100000000000009"/>
    <n v="8999.4"/>
    <n v="14999"/>
    <n v="1066428.9000000001"/>
    <n v="106642.89000000001"/>
    <n v="959786.01000000013"/>
    <n v="623860.90650000016"/>
    <n v="335925.10349999997"/>
    <d v="2021-12-01T00:00:00"/>
    <n v="12"/>
    <x v="2"/>
    <x v="0"/>
  </r>
  <r>
    <s v="Enterprise"/>
    <s v="Telangana"/>
    <s v="Realme 8 Pro"/>
    <s v="Medium"/>
    <n v="111.4"/>
    <n v="11999.4"/>
    <n v="19999"/>
    <n v="2227888.6"/>
    <n v="222788.86000000002"/>
    <n v="2005099.74"/>
    <n v="1563977.7972000001"/>
    <n v="441121.94279999984"/>
    <d v="2021-03-01T00:00:00"/>
    <n v="3"/>
    <x v="3"/>
    <x v="0"/>
  </r>
  <r>
    <s v="Shoping Mall"/>
    <s v="Uttar Pradesh"/>
    <s v="Realme 8 Pro"/>
    <s v="Medium"/>
    <n v="125.9"/>
    <n v="11999.4"/>
    <n v="19999"/>
    <n v="2517874.1"/>
    <n v="251787.41000000003"/>
    <n v="2266086.69"/>
    <n v="1767547.6181999999"/>
    <n v="498539.07180000003"/>
    <d v="2021-04-01T00:00:00"/>
    <n v="4"/>
    <x v="10"/>
    <x v="0"/>
  </r>
  <r>
    <s v="Shoping Mall"/>
    <s v="West Bengal"/>
    <s v="Realme 8 Pro"/>
    <s v="Medium"/>
    <n v="109.5"/>
    <n v="11999.4"/>
    <n v="19999"/>
    <n v="2189890.5"/>
    <n v="218989.05000000002"/>
    <n v="1970901.45"/>
    <n v="1537303.1310000001"/>
    <n v="433598.3189999999"/>
    <d v="2021-05-01T00:00:00"/>
    <n v="5"/>
    <x v="11"/>
    <x v="0"/>
  </r>
  <r>
    <s v="Shoping Mall"/>
    <s v="Maharashtra "/>
    <s v="Realme 8 Pro"/>
    <s v="Medium"/>
    <n v="136.6"/>
    <n v="11999.4"/>
    <n v="19999"/>
    <n v="2731863.4"/>
    <n v="273186.34000000003"/>
    <n v="2458677.06"/>
    <n v="1917768.1068000002"/>
    <n v="540908.95319999987"/>
    <d v="2021-06-01T00:00:00"/>
    <n v="6"/>
    <x v="1"/>
    <x v="0"/>
  </r>
  <r>
    <s v="Small Business"/>
    <s v="Rajasthan"/>
    <s v="Realme 8 Pro"/>
    <s v="Medium"/>
    <n v="246"/>
    <n v="11999.4"/>
    <n v="19999"/>
    <n v="4919754"/>
    <n v="491975.4"/>
    <n v="4427778.5999999996"/>
    <n v="3188000.5919999997"/>
    <n v="1239778.0079999999"/>
    <d v="2021-06-01T00:00:00"/>
    <n v="6"/>
    <x v="1"/>
    <x v="0"/>
  </r>
  <r>
    <s v="Shoping Mall"/>
    <s v="Uttar Pradesh"/>
    <s v="Realme 8 Pro"/>
    <s v="Medium"/>
    <n v="67.8"/>
    <n v="11999.4"/>
    <n v="19999"/>
    <n v="1355932.2"/>
    <n v="135593.22"/>
    <n v="1220338.98"/>
    <n v="951864.4044"/>
    <n v="268474.57559999998"/>
    <d v="2021-08-01T00:00:00"/>
    <n v="8"/>
    <x v="5"/>
    <x v="0"/>
  </r>
  <r>
    <s v="Shoping Mall"/>
    <s v="Gujarat"/>
    <s v="Realme 8 Pro"/>
    <s v="Medium"/>
    <n v="159.80000000000001"/>
    <n v="11999.4"/>
    <n v="19999"/>
    <n v="3195840.2"/>
    <n v="319584.02"/>
    <n v="2876256.18"/>
    <n v="2243479.8204000001"/>
    <n v="632776.35960000008"/>
    <d v="2021-08-01T00:00:00"/>
    <n v="8"/>
    <x v="5"/>
    <x v="0"/>
  </r>
  <r>
    <s v="Shoping Mall"/>
    <s v="Madhya Pradesh"/>
    <s v="Realme 8 Pro"/>
    <s v="Medium"/>
    <n v="240.9"/>
    <n v="11999.4"/>
    <n v="19999"/>
    <n v="4817759.1000000006"/>
    <n v="481775.91000000009"/>
    <n v="4335983.1900000004"/>
    <n v="3382066.8882000004"/>
    <n v="953916.30180000002"/>
    <d v="2020-09-01T00:00:00"/>
    <n v="9"/>
    <x v="6"/>
    <x v="1"/>
  </r>
  <r>
    <s v="Shoping Mall"/>
    <s v="Andhra Pradesh"/>
    <s v="Realme 8 Pro"/>
    <s v="Medium"/>
    <n v="193.4"/>
    <n v="11999.4"/>
    <n v="19999"/>
    <n v="3867806.6"/>
    <n v="386780.66000000003"/>
    <n v="3481025.94"/>
    <n v="2715200.2332000001"/>
    <n v="765825.70679999981"/>
    <d v="2021-09-01T00:00:00"/>
    <n v="9"/>
    <x v="6"/>
    <x v="0"/>
  </r>
  <r>
    <s v="Shoping Mall"/>
    <s v="Gujarat"/>
    <s v="Realme 8 Pro"/>
    <s v="Medium"/>
    <n v="299.3"/>
    <n v="11999.4"/>
    <n v="19999"/>
    <n v="5985700.7000000002"/>
    <n v="598570.07000000007"/>
    <n v="5387130.6299999999"/>
    <n v="4201961.8914000001"/>
    <n v="1185168.7385999998"/>
    <d v="2021-09-01T00:00:00"/>
    <n v="9"/>
    <x v="6"/>
    <x v="0"/>
  </r>
  <r>
    <s v="Shoping Mall"/>
    <s v="Maharashtra "/>
    <s v="Realme 8 Pro"/>
    <s v="Medium"/>
    <n v="214.60000000000002"/>
    <n v="11999.4"/>
    <n v="19999"/>
    <n v="4291785.4000000004"/>
    <n v="429178.54000000004"/>
    <n v="3862606.8600000003"/>
    <n v="3012833.3508000006"/>
    <n v="849773.50919999974"/>
    <d v="2020-11-01T00:00:00"/>
    <n v="11"/>
    <x v="9"/>
    <x v="1"/>
  </r>
  <r>
    <s v="Shoping Mall"/>
    <s v="Haryana"/>
    <s v="Realme 8 Pro"/>
    <s v="Medium"/>
    <n v="194.60000000000002"/>
    <n v="11999.4"/>
    <n v="19999"/>
    <n v="3891805.4000000004"/>
    <n v="389180.54000000004"/>
    <n v="3502624.8600000003"/>
    <n v="2732047.3908000002"/>
    <n v="770577.46920000017"/>
    <d v="2020-12-01T00:00:00"/>
    <n v="12"/>
    <x v="2"/>
    <x v="1"/>
  </r>
  <r>
    <s v="Shoping Mall"/>
    <s v="Rajasthan"/>
    <s v="Realme 8 Pro"/>
    <s v="Medium"/>
    <n v="136.20000000000002"/>
    <n v="11999.4"/>
    <n v="19999"/>
    <n v="2723863.8000000003"/>
    <n v="272386.38000000006"/>
    <n v="2451477.4200000004"/>
    <n v="1912152.3876000005"/>
    <n v="539325.03239999991"/>
    <d v="2021-12-01T00:00:00"/>
    <n v="12"/>
    <x v="2"/>
    <x v="0"/>
  </r>
  <r>
    <s v="Channel Partners"/>
    <s v="Karnataka"/>
    <s v="Vivo V17 Pro"/>
    <s v="Medium"/>
    <n v="59.800000000000004"/>
    <n v="19794"/>
    <n v="32990"/>
    <n v="1972802.0000000002"/>
    <n v="197280.20000000004"/>
    <n v="1775521.8000000003"/>
    <n v="1065313.08"/>
    <n v="710208.7200000002"/>
    <d v="2021-03-01T00:00:00"/>
    <n v="3"/>
    <x v="3"/>
    <x v="0"/>
  </r>
  <r>
    <s v="Shoping Mall"/>
    <s v="Kerala"/>
    <s v="Vivo V17 Pro"/>
    <s v="Medium"/>
    <n v="290.7"/>
    <n v="19794"/>
    <n v="32990"/>
    <n v="9590193"/>
    <n v="959019.3"/>
    <n v="8631173.6999999993"/>
    <n v="6732315.4859999996"/>
    <n v="1898858.2139999997"/>
    <d v="2021-06-01T00:00:00"/>
    <n v="6"/>
    <x v="1"/>
    <x v="0"/>
  </r>
  <r>
    <s v="Shoping Mall"/>
    <s v="Odisha"/>
    <s v="Vivo V17 Pro"/>
    <s v="Medium"/>
    <n v="233.8"/>
    <n v="19794"/>
    <n v="32990"/>
    <n v="7713062"/>
    <n v="771306.20000000007"/>
    <n v="6941755.7999999998"/>
    <n v="5414569.5240000002"/>
    <n v="1527186.2759999996"/>
    <d v="2021-06-01T00:00:00"/>
    <n v="6"/>
    <x v="1"/>
    <x v="0"/>
  </r>
  <r>
    <s v="Small Business"/>
    <s v="Punjab"/>
    <s v="Vivo V17 Pro"/>
    <s v="Medium"/>
    <n v="38.6"/>
    <n v="19794"/>
    <n v="32990"/>
    <n v="1273414"/>
    <n v="127341.40000000001"/>
    <n v="1146072.6000000001"/>
    <n v="825172.272"/>
    <n v="320900.3280000001"/>
    <d v="2020-11-01T00:00:00"/>
    <n v="11"/>
    <x v="9"/>
    <x v="1"/>
  </r>
  <r>
    <s v="Small Business"/>
    <s v="Tamil Nadu"/>
    <s v="Vivo V17 Pro"/>
    <s v="Medium"/>
    <n v="63.5"/>
    <n v="19794"/>
    <n v="32990"/>
    <n v="2094865"/>
    <n v="209486.5"/>
    <n v="1885378.5"/>
    <n v="1357472.52"/>
    <n v="527905.98"/>
    <d v="2021-12-01T00:00:00"/>
    <n v="12"/>
    <x v="2"/>
    <x v="0"/>
  </r>
  <r>
    <s v="Shoping Mall"/>
    <s v="Telangana"/>
    <s v="Xiaomi Redmi K20 Pro 6GB"/>
    <s v="Medium"/>
    <n v="57.45"/>
    <n v="13938"/>
    <n v="23230"/>
    <n v="1334563.5"/>
    <n v="133456.35"/>
    <n v="1201107.1499999999"/>
    <n v="936863.57699999993"/>
    <n v="264243.57299999997"/>
    <d v="2021-04-01T00:00:00"/>
    <n v="4"/>
    <x v="10"/>
    <x v="0"/>
  </r>
  <r>
    <s v="Shoping Mall"/>
    <s v="Uttar Pradesh"/>
    <s v="Xiaomi Redmi K20 Pro 6GB"/>
    <s v="Medium"/>
    <n v="233.8"/>
    <n v="13938"/>
    <n v="23230"/>
    <n v="5431174"/>
    <n v="543117.4"/>
    <n v="4888056.5999999996"/>
    <n v="3812684.148"/>
    <n v="1075372.4519999996"/>
    <d v="2021-06-01T00:00:00"/>
    <n v="6"/>
    <x v="1"/>
    <x v="0"/>
  </r>
  <r>
    <s v="Shoping Mall"/>
    <s v="West Bengal"/>
    <s v="Xiaomi Redmi K20 Pro 6GB"/>
    <s v="Medium"/>
    <n v="38.1"/>
    <n v="13938"/>
    <n v="23230"/>
    <n v="885063"/>
    <n v="88506.3"/>
    <n v="796556.7"/>
    <n v="621314.22600000002"/>
    <n v="175242.47399999993"/>
    <d v="2021-08-01T00:00:00"/>
    <n v="8"/>
    <x v="5"/>
    <x v="0"/>
  </r>
  <r>
    <s v="Shoping Mall"/>
    <s v="Maharashtra "/>
    <s v="Xiaomi Redmi K20 Pro 6GB"/>
    <s v="Medium"/>
    <n v="42.2"/>
    <n v="13938"/>
    <n v="23230"/>
    <n v="980306.00000000012"/>
    <n v="98030.60000000002"/>
    <n v="882275.40000000014"/>
    <n v="688174.81200000015"/>
    <n v="194100.58799999999"/>
    <d v="2021-08-01T00:00:00"/>
    <n v="8"/>
    <x v="5"/>
    <x v="0"/>
  </r>
  <r>
    <s v="Small Business"/>
    <s v="Rajasthan"/>
    <s v="Xiaomi Redmi K20 Pro 6GB"/>
    <s v="Medium"/>
    <n v="213.4"/>
    <n v="13938"/>
    <n v="23230"/>
    <n v="4957282"/>
    <n v="495728.2"/>
    <n v="4461553.8"/>
    <n v="3212318.7359999996"/>
    <n v="1249235.0640000002"/>
    <d v="2021-09-01T00:00:00"/>
    <n v="9"/>
    <x v="6"/>
    <x v="0"/>
  </r>
  <r>
    <s v="Small Business"/>
    <s v="Uttar Pradesh"/>
    <s v="Xiaomi Redmi K20 Pro 6GB"/>
    <s v="Medium"/>
    <n v="80.800000000000011"/>
    <n v="13938"/>
    <n v="23230"/>
    <n v="1876984.0000000002"/>
    <n v="187698.40000000002"/>
    <n v="1689285.6"/>
    <n v="1216285.632"/>
    <n v="472999.96800000011"/>
    <d v="2020-12-01T00:00:00"/>
    <n v="12"/>
    <x v="2"/>
    <x v="1"/>
  </r>
  <r>
    <s v="Shoping Mall"/>
    <s v="Gujarat"/>
    <s v="Samsung Galaxy F62"/>
    <s v="Medium"/>
    <n v="70.8"/>
    <n v="11999.4"/>
    <n v="19999"/>
    <n v="1415929.2"/>
    <n v="141592.92000000001"/>
    <n v="1274336.28"/>
    <n v="993982.29840000009"/>
    <n v="280353.98159999994"/>
    <d v="2021-06-01T00:00:00"/>
    <n v="6"/>
    <x v="1"/>
    <x v="0"/>
  </r>
  <r>
    <s v="Shoping Mall"/>
    <s v="Madhya Pradesh"/>
    <s v="Samsung Galaxy F62"/>
    <s v="Medium"/>
    <n v="290.7"/>
    <n v="11999.4"/>
    <n v="19999"/>
    <n v="5813709.2999999998"/>
    <n v="581370.93000000005"/>
    <n v="5232338.37"/>
    <n v="4081223.9286000002"/>
    <n v="1151114.4413999999"/>
    <d v="2021-06-01T00:00:00"/>
    <n v="6"/>
    <x v="1"/>
    <x v="0"/>
  </r>
  <r>
    <s v="Shoping Mall"/>
    <s v="Andhra Pradesh"/>
    <s v="Samsung Galaxy F62"/>
    <s v="Medium"/>
    <n v="136.6"/>
    <n v="11999.4"/>
    <n v="19999"/>
    <n v="2731863.4"/>
    <n v="273186.34000000003"/>
    <n v="2458677.06"/>
    <n v="1917768.1068000002"/>
    <n v="540908.95319999987"/>
    <d v="2021-06-01T00:00:00"/>
    <n v="6"/>
    <x v="1"/>
    <x v="0"/>
  </r>
  <r>
    <s v="Small Business"/>
    <s v="Gujarat"/>
    <s v="Samsung Galaxy F62"/>
    <s v="Medium"/>
    <n v="246"/>
    <n v="11999.4"/>
    <n v="19999"/>
    <n v="4919754"/>
    <n v="491975.4"/>
    <n v="4427778.5999999996"/>
    <n v="3188000.5919999997"/>
    <n v="1239778.0079999999"/>
    <d v="2021-06-01T00:00:00"/>
    <n v="6"/>
    <x v="1"/>
    <x v="0"/>
  </r>
  <r>
    <s v="Shoping Mall"/>
    <s v="Maharashtra "/>
    <s v="Samsung Galaxy F62"/>
    <s v="Medium"/>
    <n v="152"/>
    <n v="11999.4"/>
    <n v="19999"/>
    <n v="3039848"/>
    <n v="303984.8"/>
    <n v="2735863.2"/>
    <n v="2133973.2960000001"/>
    <n v="601889.9040000001"/>
    <d v="2021-11-01T00:00:00"/>
    <n v="11"/>
    <x v="9"/>
    <x v="0"/>
  </r>
  <r>
    <s v="Midmarket"/>
    <s v="Haryana"/>
    <s v="Samsung Galaxy F62"/>
    <s v="Medium"/>
    <n v="71.100000000000009"/>
    <n v="11999.4"/>
    <n v="19999"/>
    <n v="1421928.9000000001"/>
    <n v="142192.89000000001"/>
    <n v="1279736.0100000002"/>
    <n v="831828.40650000016"/>
    <n v="447907.60350000008"/>
    <d v="2021-12-01T00:00:00"/>
    <n v="12"/>
    <x v="2"/>
    <x v="0"/>
  </r>
  <r>
    <s v="Channel Partners"/>
    <s v="Rajasthan"/>
    <s v="Samsung Galaxy F62"/>
    <s v="Medium"/>
    <n v="137.5"/>
    <n v="11999.4"/>
    <n v="19999"/>
    <n v="2749862.5"/>
    <n v="274986.25"/>
    <n v="2474876.25"/>
    <n v="1484925.75"/>
    <n v="989950.5"/>
    <d v="2020-12-01T00:00:00"/>
    <n v="12"/>
    <x v="2"/>
    <x v="1"/>
  </r>
  <r>
    <s v="Small Business"/>
    <s v="Karnataka"/>
    <s v="Samsung Galaxy F62"/>
    <s v="Medium"/>
    <n v="63.5"/>
    <n v="11999.4"/>
    <n v="19999"/>
    <n v="1269936.5"/>
    <n v="126993.65000000001"/>
    <n v="1142942.8500000001"/>
    <n v="822918.85200000007"/>
    <n v="320023.99800000002"/>
    <d v="2021-12-01T00:00:00"/>
    <n v="12"/>
    <x v="2"/>
    <x v="0"/>
  </r>
  <r>
    <s v="Shoping Mall"/>
    <s v="Kerala"/>
    <s v="Xiaomi Redmi K20 Pro 6GB"/>
    <s v="Medium"/>
    <n v="43.650000000000006"/>
    <n v="13938"/>
    <n v="23230"/>
    <n v="1013989.5000000001"/>
    <n v="101398.95000000001"/>
    <n v="912590.55"/>
    <n v="711820.62900000007"/>
    <n v="200769.92099999997"/>
    <d v="2021-07-01T00:00:00"/>
    <n v="7"/>
    <x v="4"/>
    <x v="0"/>
  </r>
  <r>
    <s v="Small Business"/>
    <s v="Odisha"/>
    <s v="Xiaomi Redmi 9i 128GB"/>
    <s v="Medium"/>
    <n v="109.4"/>
    <n v="5579.4"/>
    <n v="9299"/>
    <n v="1017310.6000000001"/>
    <n v="101731.06000000001"/>
    <n v="915579.54"/>
    <n v="659217.26879999996"/>
    <n v="256362.27120000008"/>
    <d v="2021-06-01T00:00:00"/>
    <n v="6"/>
    <x v="1"/>
    <x v="0"/>
  </r>
  <r>
    <s v="Channel Partners"/>
    <s v="Punjab"/>
    <s v="Xiaomi Redmi 9i 128GB"/>
    <s v="Medium"/>
    <n v="36.700000000000003"/>
    <n v="5579.4"/>
    <n v="9299"/>
    <n v="341273.30000000005"/>
    <n v="34127.330000000009"/>
    <n v="307145.97000000003"/>
    <n v="184287.58200000002"/>
    <n v="122858.38800000001"/>
    <d v="2020-10-01T00:00:00"/>
    <n v="10"/>
    <x v="7"/>
    <x v="1"/>
  </r>
  <r>
    <s v="Small Business"/>
    <s v="Tamil Nadu"/>
    <s v="Realme 8"/>
    <s v="Medium"/>
    <n v="380.25"/>
    <n v="8999.4"/>
    <n v="14999"/>
    <n v="5703369.75"/>
    <n v="570336.97499999998"/>
    <n v="5133032.7750000004"/>
    <n v="3695783.5980000002"/>
    <n v="1437249.1770000001"/>
    <d v="2021-04-01T00:00:00"/>
    <n v="4"/>
    <x v="10"/>
    <x v="0"/>
  </r>
  <r>
    <s v="Shoping Mall"/>
    <s v="Telangana"/>
    <s v="Realme 8"/>
    <s v="Medium"/>
    <n v="166.60000000000002"/>
    <n v="8999.4"/>
    <n v="14999"/>
    <n v="2498833.4000000004"/>
    <n v="249883.34000000005"/>
    <n v="2248950.0600000005"/>
    <n v="1754181.0468000004"/>
    <n v="494769.01320000016"/>
    <d v="2021-05-01T00:00:00"/>
    <n v="5"/>
    <x v="11"/>
    <x v="0"/>
  </r>
  <r>
    <s v="Small Business"/>
    <s v="Uttar Pradesh"/>
    <s v="Realme 8"/>
    <s v="Medium"/>
    <n v="32.200000000000003"/>
    <n v="8999.4"/>
    <n v="14999"/>
    <n v="482967.80000000005"/>
    <n v="48296.780000000006"/>
    <n v="434671.02"/>
    <n v="312963.13439999998"/>
    <n v="121707.88560000004"/>
    <d v="2020-09-01T00:00:00"/>
    <n v="9"/>
    <x v="6"/>
    <x v="1"/>
  </r>
  <r>
    <s v="Channel Partners"/>
    <s v="West Bengal"/>
    <s v="Realme 8"/>
    <s v="Medium"/>
    <n v="232.10000000000002"/>
    <n v="8999.4"/>
    <n v="14999"/>
    <n v="3481267.9000000004"/>
    <n v="348126.79000000004"/>
    <n v="3133141.1100000003"/>
    <n v="1879884.6660000002"/>
    <n v="1253256.4440000001"/>
    <d v="2021-11-01T00:00:00"/>
    <n v="11"/>
    <x v="9"/>
    <x v="0"/>
  </r>
  <r>
    <s v="Enterprise"/>
    <s v="Maharashtra "/>
    <s v="Realme 8"/>
    <s v="Medium"/>
    <n v="185.70000000000002"/>
    <n v="8999.4"/>
    <n v="14999"/>
    <n v="2785314.3000000003"/>
    <n v="278531.43000000005"/>
    <n v="2506782.87"/>
    <n v="1955290.6386000002"/>
    <n v="551492.23139999993"/>
    <d v="2020-11-01T00:00:00"/>
    <n v="11"/>
    <x v="9"/>
    <x v="1"/>
  </r>
  <r>
    <s v="Shoping Mall"/>
    <s v="Rajasthan"/>
    <s v="Realme 8"/>
    <s v="Medium"/>
    <n v="161.10000000000002"/>
    <n v="8999.4"/>
    <n v="14999"/>
    <n v="2416338.9000000004"/>
    <n v="241633.89000000004"/>
    <n v="2174705.0100000002"/>
    <n v="1696269.9078000002"/>
    <n v="478435.10220000008"/>
    <d v="2020-12-01T00:00:00"/>
    <n v="12"/>
    <x v="2"/>
    <x v="1"/>
  </r>
  <r>
    <s v="Enterprise"/>
    <s v="Uttar Pradesh"/>
    <s v="Realme 8"/>
    <s v="Medium"/>
    <n v="279.7"/>
    <n v="8999.4"/>
    <n v="14999"/>
    <n v="4195220.3"/>
    <n v="419522.03"/>
    <n v="3775698.2699999996"/>
    <n v="2945044.6505999998"/>
    <n v="830653.61939999973"/>
    <d v="2021-12-01T00:00:00"/>
    <n v="12"/>
    <x v="2"/>
    <x v="0"/>
  </r>
  <r>
    <s v="Small Business"/>
    <s v="Gujarat"/>
    <s v="Realme 8"/>
    <s v="Medium"/>
    <n v="33.4"/>
    <n v="8999.4"/>
    <n v="14999"/>
    <n v="500966.6"/>
    <n v="50096.66"/>
    <n v="450869.93999999994"/>
    <n v="324626.35679999995"/>
    <n v="126243.58319999999"/>
    <d v="2020-12-01T00:00:00"/>
    <n v="12"/>
    <x v="2"/>
    <x v="1"/>
  </r>
  <r>
    <s v="Small Business"/>
    <s v="Madhya Pradesh"/>
    <s v="Realme 8 Pro"/>
    <s v="Medium"/>
    <n v="256.5"/>
    <n v="11999.4"/>
    <n v="19999"/>
    <n v="5129743.5"/>
    <n v="512974.35000000003"/>
    <n v="4616769.1500000004"/>
    <n v="3324073.7880000002"/>
    <n v="1292695.3620000002"/>
    <d v="2021-01-01T00:00:00"/>
    <n v="1"/>
    <x v="0"/>
    <x v="0"/>
  </r>
  <r>
    <s v="Shoping Mall"/>
    <s v="Andhra Pradesh"/>
    <s v="Realme 8 Pro"/>
    <s v="Medium"/>
    <n v="241.70000000000002"/>
    <n v="11999.4"/>
    <n v="19999"/>
    <n v="4833758.3000000007"/>
    <n v="483375.83000000007"/>
    <n v="4350382.4700000007"/>
    <n v="3393298.3266000007"/>
    <n v="957084.14339999994"/>
    <d v="2021-01-01T00:00:00"/>
    <n v="1"/>
    <x v="0"/>
    <x v="0"/>
  </r>
  <r>
    <s v="Midmarket"/>
    <s v="Gujarat"/>
    <s v="Realme 8 Pro"/>
    <s v="Medium"/>
    <n v="367.5"/>
    <n v="11999.4"/>
    <n v="19999"/>
    <n v="7349632.5"/>
    <n v="734963.25"/>
    <n v="6614669.25"/>
    <n v="4299535.0125000002"/>
    <n v="2315134.2374999998"/>
    <d v="2021-04-01T00:00:00"/>
    <n v="4"/>
    <x v="10"/>
    <x v="0"/>
  </r>
  <r>
    <s v="Small Business"/>
    <s v="Maharashtra "/>
    <s v="Realme 8 Pro"/>
    <s v="Medium"/>
    <n v="109.4"/>
    <n v="11999.4"/>
    <n v="19999"/>
    <n v="2187890.6"/>
    <n v="218789.06000000003"/>
    <n v="1969101.54"/>
    <n v="1417753.1088"/>
    <n v="551348.43119999999"/>
    <d v="2021-06-01T00:00:00"/>
    <n v="6"/>
    <x v="1"/>
    <x v="0"/>
  </r>
  <r>
    <s v="Midmarket"/>
    <s v="Haryana"/>
    <s v="Realme 8 Pro"/>
    <s v="Medium"/>
    <n v="122.7"/>
    <n v="11999.4"/>
    <n v="19999"/>
    <n v="2453877.3000000003"/>
    <n v="245387.73000000004"/>
    <n v="2208489.5700000003"/>
    <n v="1435518.2205000003"/>
    <n v="772971.34950000001"/>
    <d v="2021-10-01T00:00:00"/>
    <n v="10"/>
    <x v="7"/>
    <x v="0"/>
  </r>
  <r>
    <s v="Channel Partners"/>
    <s v="Rajasthan"/>
    <s v="Realme 8 Pro"/>
    <s v="Medium"/>
    <n v="36.700000000000003"/>
    <n v="11999.4"/>
    <n v="19999"/>
    <n v="733963.3"/>
    <n v="73396.33"/>
    <n v="660566.97000000009"/>
    <n v="396340.18200000003"/>
    <n v="264226.78800000006"/>
    <d v="2020-10-01T00:00:00"/>
    <n v="10"/>
    <x v="7"/>
    <x v="1"/>
  </r>
  <r>
    <s v="Small Business"/>
    <s v="Karnataka"/>
    <s v="Realme 8 Pro"/>
    <s v="Medium"/>
    <n v="132.4"/>
    <n v="11999.4"/>
    <n v="19999"/>
    <n v="2647867.6"/>
    <n v="264786.76"/>
    <n v="2383080.84"/>
    <n v="1715818.2047999997"/>
    <n v="667262.63520000014"/>
    <d v="2021-11-01T00:00:00"/>
    <n v="11"/>
    <x v="9"/>
    <x v="0"/>
  </r>
  <r>
    <s v="Channel Partners"/>
    <s v="Kerala"/>
    <s v="Realme 8 Pro"/>
    <s v="Medium"/>
    <n v="177.5"/>
    <n v="11999.4"/>
    <n v="19999"/>
    <n v="3549822.5"/>
    <n v="354982.25"/>
    <n v="3194840.25"/>
    <n v="1916904.15"/>
    <n v="1277936.1000000001"/>
    <d v="2020-11-01T00:00:00"/>
    <n v="11"/>
    <x v="9"/>
    <x v="1"/>
  </r>
  <r>
    <s v="Enterprise"/>
    <s v="Odisha"/>
    <s v="Realme 8 Pro"/>
    <s v="Medium"/>
    <n v="279.7"/>
    <n v="11999.4"/>
    <n v="19999"/>
    <n v="5593720.2999999998"/>
    <n v="559372.03"/>
    <n v="5034348.2699999996"/>
    <n v="3926791.6505999998"/>
    <n v="1107556.6193999997"/>
    <d v="2021-12-01T00:00:00"/>
    <n v="12"/>
    <x v="2"/>
    <x v="0"/>
  </r>
  <r>
    <s v="Midmarket"/>
    <s v="Punjab"/>
    <s v="Vivo V17 Pro"/>
    <s v="Medium"/>
    <n v="24.5"/>
    <n v="19794"/>
    <n v="32990"/>
    <n v="808255"/>
    <n v="80825.5"/>
    <n v="727429.5"/>
    <n v="472829.17499999999"/>
    <n v="254600.32500000001"/>
    <d v="2021-05-01T00:00:00"/>
    <n v="5"/>
    <x v="11"/>
    <x v="0"/>
  </r>
  <r>
    <s v="Small Business"/>
    <s v="Tamil Nadu"/>
    <s v="Vivo V17 Pro"/>
    <s v="Medium"/>
    <n v="379.35"/>
    <n v="19794"/>
    <n v="32990"/>
    <n v="12514756.5"/>
    <n v="1251475.6500000001"/>
    <n v="11263280.85"/>
    <n v="8109562.2119999994"/>
    <n v="3153718.6380000003"/>
    <d v="2021-07-01T00:00:00"/>
    <n v="7"/>
    <x v="4"/>
    <x v="0"/>
  </r>
  <r>
    <s v="Shoping Mall"/>
    <s v="Telangana"/>
    <s v="Vivo V17 Pro"/>
    <s v="Medium"/>
    <n v="130.70000000000002"/>
    <n v="19794"/>
    <n v="32990"/>
    <n v="4311793.0000000009"/>
    <n v="431179.3000000001"/>
    <n v="3880613.7000000007"/>
    <n v="3026878.6860000007"/>
    <n v="853735.01399999997"/>
    <d v="2021-07-01T00:00:00"/>
    <n v="7"/>
    <x v="4"/>
    <x v="0"/>
  </r>
  <r>
    <s v="Enterprise"/>
    <s v="Uttar Pradesh"/>
    <s v="Vivo V17 Pro"/>
    <s v="Medium"/>
    <n v="56.7"/>
    <n v="19794"/>
    <n v="32990"/>
    <n v="1870533"/>
    <n v="187053.30000000002"/>
    <n v="1683479.7"/>
    <n v="1313114.166"/>
    <n v="370365.53399999999"/>
    <d v="2021-09-01T00:00:00"/>
    <n v="9"/>
    <x v="6"/>
    <x v="0"/>
  </r>
  <r>
    <s v="Enterprise"/>
    <s v="West Bengal"/>
    <s v="Vivo V17 Pro"/>
    <s v="Medium"/>
    <n v="211"/>
    <n v="19794"/>
    <n v="32990"/>
    <n v="6960890"/>
    <n v="696089"/>
    <n v="6264801"/>
    <n v="4886544.78"/>
    <n v="1378256.2199999997"/>
    <d v="2021-09-01T00:00:00"/>
    <n v="9"/>
    <x v="6"/>
    <x v="0"/>
  </r>
  <r>
    <s v="Shoping Mall"/>
    <s v="Maharashtra "/>
    <s v="Vivo V17 Pro"/>
    <s v="Medium"/>
    <n v="126.9"/>
    <n v="19794"/>
    <n v="32990"/>
    <n v="4186431"/>
    <n v="418643.10000000003"/>
    <n v="3767787.9"/>
    <n v="2938874.5619999999"/>
    <n v="828913.33799999999"/>
    <d v="2021-10-01T00:00:00"/>
    <n v="10"/>
    <x v="7"/>
    <x v="0"/>
  </r>
  <r>
    <s v="Channel Partners"/>
    <s v="Rajasthan"/>
    <s v="Xiaomi Redmi K20 Pro 6GB"/>
    <s v="Medium"/>
    <n v="195.60000000000002"/>
    <n v="13938"/>
    <n v="23230"/>
    <n v="4543788.0000000009"/>
    <n v="454378.8000000001"/>
    <n v="4089409.2000000007"/>
    <n v="2453645.5200000005"/>
    <n v="1635763.6800000002"/>
    <d v="2021-01-01T00:00:00"/>
    <n v="1"/>
    <x v="0"/>
    <x v="0"/>
  </r>
  <r>
    <s v="Small Business"/>
    <s v="Uttar Pradesh"/>
    <s v="Xiaomi Redmi K20 Pro 6GB"/>
    <s v="Medium"/>
    <n v="265.90000000000003"/>
    <n v="13938"/>
    <n v="23230"/>
    <n v="6176857.0000000009"/>
    <n v="617685.70000000007"/>
    <n v="5559171.3000000007"/>
    <n v="4002603.3360000006"/>
    <n v="1556567.9640000002"/>
    <d v="2021-02-01T00:00:00"/>
    <n v="2"/>
    <x v="8"/>
    <x v="0"/>
  </r>
  <r>
    <s v="Shoping Mall"/>
    <s v="Gujarat"/>
    <s v="Xiaomi Redmi K20 Pro 6GB"/>
    <s v="Medium"/>
    <n v="135.15"/>
    <n v="13938"/>
    <n v="23230"/>
    <n v="3139534.5"/>
    <n v="313953.45"/>
    <n v="2825581.05"/>
    <n v="2203953.219"/>
    <n v="621627.83099999977"/>
    <d v="2021-04-01T00:00:00"/>
    <n v="4"/>
    <x v="10"/>
    <x v="0"/>
  </r>
  <r>
    <s v="Channel Partners"/>
    <s v="Madhya Pradesh"/>
    <s v="Xiaomi Redmi K20 Pro 6GB"/>
    <s v="Medium"/>
    <n v="88"/>
    <n v="13938"/>
    <n v="23230"/>
    <n v="2044240"/>
    <n v="204424"/>
    <n v="1839816"/>
    <n v="1103889.5999999999"/>
    <n v="735926.40000000014"/>
    <d v="2021-05-01T00:00:00"/>
    <n v="5"/>
    <x v="11"/>
    <x v="0"/>
  </r>
  <r>
    <s v="Small Business"/>
    <s v="Andhra Pradesh"/>
    <s v="Xiaomi Redmi K20 Pro 6GB"/>
    <s v="Medium"/>
    <n v="186.70000000000002"/>
    <n v="13938"/>
    <n v="23230"/>
    <n v="4337041"/>
    <n v="433704.10000000003"/>
    <n v="3903336.9"/>
    <n v="2810402.568"/>
    <n v="1092934.3319999999"/>
    <d v="2021-09-01T00:00:00"/>
    <n v="9"/>
    <x v="6"/>
    <x v="0"/>
  </r>
  <r>
    <s v="Channel Partners"/>
    <s v="Gujarat"/>
    <s v="Xiaomi Redmi K20 Pro 6GB"/>
    <s v="Medium"/>
    <n v="223.4"/>
    <n v="13938"/>
    <n v="23230"/>
    <n v="5189582"/>
    <n v="518958.2"/>
    <n v="4670623.8"/>
    <n v="2802374.28"/>
    <n v="1868249.52"/>
    <d v="2020-09-01T00:00:00"/>
    <n v="9"/>
    <x v="6"/>
    <x v="1"/>
  </r>
  <r>
    <s v="Midmarket"/>
    <s v="Maharashtra "/>
    <s v="Xiaomi Redmi K20 Pro 6GB"/>
    <s v="Medium"/>
    <n v="122.7"/>
    <n v="13938"/>
    <n v="23230"/>
    <n v="2850321"/>
    <n v="285032.10000000003"/>
    <n v="2565288.9"/>
    <n v="1667437.7849999999"/>
    <n v="897851.11499999999"/>
    <d v="2021-10-01T00:00:00"/>
    <n v="10"/>
    <x v="7"/>
    <x v="0"/>
  </r>
  <r>
    <s v="Enterprise"/>
    <s v="Haryana"/>
    <s v="Xiaomi Redmi K20 Pro 6GB"/>
    <s v="Medium"/>
    <n v="87.7"/>
    <n v="13938"/>
    <n v="23230"/>
    <n v="2037271"/>
    <n v="203727.1"/>
    <n v="1833543.9"/>
    <n v="1430164.2420000001"/>
    <n v="403379.65799999982"/>
    <d v="2021-11-01T00:00:00"/>
    <n v="11"/>
    <x v="9"/>
    <x v="0"/>
  </r>
  <r>
    <s v="Shoping Mall"/>
    <s v="Rajasthan"/>
    <s v="Samsung Galaxy F62"/>
    <s v="Medium"/>
    <n v="207.10000000000002"/>
    <n v="11999.4"/>
    <n v="19999"/>
    <n v="4141792.9000000004"/>
    <n v="414179.29000000004"/>
    <n v="3727613.6100000003"/>
    <n v="2907538.6158000003"/>
    <n v="820074.99420000007"/>
    <d v="2021-09-01T00:00:00"/>
    <n v="9"/>
    <x v="6"/>
    <x v="0"/>
  </r>
  <r>
    <s v="Shoping Mall"/>
    <s v="Karnataka"/>
    <s v="Samsung Galaxy F62"/>
    <s v="Medium"/>
    <n v="126.9"/>
    <n v="11999.4"/>
    <n v="19999"/>
    <n v="2537873.1"/>
    <n v="253787.31000000003"/>
    <n v="2284085.79"/>
    <n v="1781586.9162000001"/>
    <n v="502498.87379999994"/>
    <d v="2021-10-01T00:00:00"/>
    <n v="10"/>
    <x v="7"/>
    <x v="0"/>
  </r>
  <r>
    <s v="Midmarket"/>
    <s v="Kerala"/>
    <s v="Samsung Galaxy F62"/>
    <s v="Medium"/>
    <n v="97"/>
    <n v="11999.4"/>
    <n v="19999"/>
    <n v="1939903"/>
    <n v="193990.30000000002"/>
    <n v="1745912.7"/>
    <n v="1134843.2550000001"/>
    <n v="611069.44499999983"/>
    <d v="2020-11-01T00:00:00"/>
    <n v="11"/>
    <x v="9"/>
    <x v="1"/>
  </r>
  <r>
    <s v="Shoping Mall"/>
    <s v="Odisha"/>
    <s v="Samsung Galaxy F62"/>
    <s v="Medium"/>
    <n v="169.4"/>
    <n v="11999.4"/>
    <n v="19999"/>
    <n v="3387830.6"/>
    <n v="338783.06000000006"/>
    <n v="3049047.54"/>
    <n v="2378257.0811999999"/>
    <n v="670790.45880000014"/>
    <d v="2021-11-01T00:00:00"/>
    <n v="11"/>
    <x v="9"/>
    <x v="0"/>
  </r>
  <r>
    <s v="Shoping Mall"/>
    <s v="Punjab"/>
    <s v="Xiaomi Redmi 9i 128GB"/>
    <s v="Medium"/>
    <n v="66.3"/>
    <n v="5579.4"/>
    <n v="9299"/>
    <n v="616523.69999999995"/>
    <n v="61652.369999999995"/>
    <n v="554871.32999999996"/>
    <n v="432799.63740000001"/>
    <n v="122071.69259999995"/>
    <d v="2021-05-01T00:00:00"/>
    <n v="5"/>
    <x v="11"/>
    <x v="0"/>
  </r>
  <r>
    <s v="Shoping Mall"/>
    <s v="Tamil Nadu"/>
    <s v="Xiaomi Redmi 9i 128GB"/>
    <s v="Medium"/>
    <n v="81.900000000000006"/>
    <n v="5579.4"/>
    <n v="9299"/>
    <n v="761588.10000000009"/>
    <n v="76158.810000000012"/>
    <n v="685429.29"/>
    <n v="534634.84620000003"/>
    <n v="150794.44380000001"/>
    <d v="2021-07-01T00:00:00"/>
    <n v="7"/>
    <x v="4"/>
    <x v="0"/>
  </r>
  <r>
    <s v="Channel Partners"/>
    <s v="Telangana"/>
    <s v="Xiaomi Redmi 9i 128GB"/>
    <s v="Medium"/>
    <n v="158"/>
    <n v="5579.4"/>
    <n v="9299"/>
    <n v="1469242"/>
    <n v="146924.20000000001"/>
    <n v="1322317.8"/>
    <n v="793390.68"/>
    <n v="528927.12"/>
    <d v="2021-09-01T00:00:00"/>
    <n v="9"/>
    <x v="6"/>
    <x v="0"/>
  </r>
  <r>
    <s v="Shoping Mall"/>
    <s v="Uttarakhand"/>
    <s v="Xiaomi Redmi 9i 128GB"/>
    <s v="Medium"/>
    <n v="52.1"/>
    <n v="5579.4"/>
    <n v="9299"/>
    <n v="484477.9"/>
    <n v="48447.790000000008"/>
    <n v="436030.11"/>
    <n v="340103.48580000002"/>
    <n v="95926.624199999962"/>
    <d v="2021-12-01T00:00:00"/>
    <n v="12"/>
    <x v="2"/>
    <x v="0"/>
  </r>
  <r>
    <s v="Shoping Mall"/>
    <s v="West Bengal"/>
    <s v="Realme 8 Pro"/>
    <s v="Medium"/>
    <n v="97.300000000000011"/>
    <n v="11999.4"/>
    <n v="19999"/>
    <n v="1945902.7000000002"/>
    <n v="194590.27000000002"/>
    <n v="1751312.4300000002"/>
    <n v="1366023.6954000001"/>
    <n v="385288.73460000008"/>
    <d v="2021-03-01T00:00:00"/>
    <n v="3"/>
    <x v="3"/>
    <x v="0"/>
  </r>
  <r>
    <s v="Shoping Mall"/>
    <s v="Maharashtra "/>
    <s v="Realme 8 Pro"/>
    <s v="Medium"/>
    <n v="103.80000000000001"/>
    <n v="11999.4"/>
    <n v="19999"/>
    <n v="2075896.2000000002"/>
    <n v="207589.62000000002"/>
    <n v="1868306.58"/>
    <n v="1457279.1324"/>
    <n v="411027.44760000007"/>
    <d v="2021-06-01T00:00:00"/>
    <n v="6"/>
    <x v="1"/>
    <x v="0"/>
  </r>
  <r>
    <s v="Shoping Mall"/>
    <s v="Rajasthan"/>
    <s v="Realme 8 Pro"/>
    <s v="Medium"/>
    <n v="36"/>
    <n v="11999.4"/>
    <n v="19999"/>
    <n v="719964"/>
    <n v="71996.400000000009"/>
    <n v="647967.6"/>
    <n v="505414.728"/>
    <n v="142552.87199999997"/>
    <d v="2021-10-01T00:00:00"/>
    <n v="10"/>
    <x v="7"/>
    <x v="0"/>
  </r>
  <r>
    <s v="Channel Partners"/>
    <s v="Uttar Pradesh"/>
    <s v="Vivo V17 Pro"/>
    <s v="Medium"/>
    <n v="196.70000000000002"/>
    <n v="19794"/>
    <n v="32990"/>
    <n v="6489133.0000000009"/>
    <n v="648913.30000000016"/>
    <n v="5840219.7000000011"/>
    <n v="3504131.8200000008"/>
    <n v="2336087.8800000004"/>
    <d v="2021-03-01T00:00:00"/>
    <n v="3"/>
    <x v="3"/>
    <x v="0"/>
  </r>
  <r>
    <s v="Midmarket"/>
    <s v="Gujarat"/>
    <s v="Vivo V17 Pro"/>
    <s v="Medium"/>
    <n v="262.8"/>
    <n v="19794"/>
    <n v="32990"/>
    <n v="8669772"/>
    <n v="866977.20000000007"/>
    <n v="7802794.7999999998"/>
    <n v="5071816.62"/>
    <n v="2730978.1799999997"/>
    <d v="2021-04-01T00:00:00"/>
    <n v="4"/>
    <x v="10"/>
    <x v="0"/>
  </r>
  <r>
    <s v="Shoping Mall"/>
    <s v="Madhya Pradesh"/>
    <s v="Xiaomi Redmi K20 Pro 6GB"/>
    <s v="Medium"/>
    <n v="36"/>
    <n v="13938"/>
    <n v="23230"/>
    <n v="836280"/>
    <n v="83628"/>
    <n v="752652"/>
    <n v="587068.56000000006"/>
    <n v="165583.43999999994"/>
    <d v="2021-10-01T00:00:00"/>
    <n v="10"/>
    <x v="7"/>
    <x v="0"/>
  </r>
  <r>
    <s v="Shoping Mall"/>
    <s v="Andhra Pradesh"/>
    <s v="Xiaomi Redmi K20 Pro 6GB"/>
    <s v="Medium"/>
    <n v="268.2"/>
    <n v="13938"/>
    <n v="23230"/>
    <n v="6230286"/>
    <n v="623028.6"/>
    <n v="5607257.4000000004"/>
    <n v="4373660.7720000008"/>
    <n v="1233596.6279999996"/>
    <d v="2020-11-01T00:00:00"/>
    <n v="11"/>
    <x v="9"/>
    <x v="1"/>
  </r>
  <r>
    <s v="Shoping Mall"/>
    <s v="Gujarat"/>
    <s v="Xiaomi Redmi K20 Pro 6GB"/>
    <s v="Medium"/>
    <n v="52.1"/>
    <n v="13938"/>
    <n v="23230"/>
    <n v="1210283"/>
    <n v="121028.3"/>
    <n v="1089254.7"/>
    <n v="849618.66599999997"/>
    <n v="239636.03399999999"/>
    <d v="2021-12-01T00:00:00"/>
    <n v="12"/>
    <x v="2"/>
    <x v="0"/>
  </r>
  <r>
    <s v="Shoping Mall"/>
    <s v="Maharashtra "/>
    <s v="Samsung Galaxy F62"/>
    <s v="Medium"/>
    <n v="103.80000000000001"/>
    <n v="11999.4"/>
    <n v="19999"/>
    <n v="2075896.2000000002"/>
    <n v="207589.62000000002"/>
    <n v="1868306.58"/>
    <n v="1457279.1324"/>
    <n v="411027.44760000007"/>
    <d v="2021-06-01T00:00:00"/>
    <n v="6"/>
    <x v="1"/>
    <x v="0"/>
  </r>
  <r>
    <s v="Midmarket"/>
    <s v="Haryana"/>
    <s v="Samsung Galaxy F62"/>
    <s v="Medium"/>
    <n v="163.05000000000001"/>
    <n v="11999.4"/>
    <n v="19999"/>
    <n v="3260836.95"/>
    <n v="326083.69500000007"/>
    <n v="2934753.2549999999"/>
    <n v="1907589.6157499999"/>
    <n v="1027163.63925"/>
    <d v="2021-07-01T00:00:00"/>
    <n v="7"/>
    <x v="4"/>
    <x v="0"/>
  </r>
  <r>
    <s v="Channel Partners"/>
    <s v="Rajasthan"/>
    <s v="Samsung Galaxy F62"/>
    <s v="Medium"/>
    <n v="30.6"/>
    <n v="11999.4"/>
    <n v="19999"/>
    <n v="611969.4"/>
    <n v="61196.94"/>
    <n v="550772.46"/>
    <n v="330463.47599999997"/>
    <n v="220308.984"/>
    <d v="2020-12-01T00:00:00"/>
    <n v="12"/>
    <x v="2"/>
    <x v="1"/>
  </r>
  <r>
    <s v="Channel Partners"/>
    <s v="Karnataka"/>
    <s v="Xiaomi Redmi 9i 128GB"/>
    <s v="High"/>
    <n v="38.6"/>
    <n v="5579.4"/>
    <n v="9299"/>
    <n v="358941.4"/>
    <n v="53841.21"/>
    <n v="305100.19"/>
    <n v="183060.114"/>
    <n v="122040.076"/>
    <d v="2020-10-01T00:00:00"/>
    <n v="10"/>
    <x v="7"/>
    <x v="1"/>
  </r>
  <r>
    <s v="Shoping Mall"/>
    <s v="Kerala"/>
    <s v="Realme 8"/>
    <s v="High"/>
    <n v="232.8"/>
    <n v="8999.4"/>
    <n v="14999"/>
    <n v="3491767.2"/>
    <n v="523765.08"/>
    <n v="2968002.12"/>
    <n v="2315041.6536000003"/>
    <n v="652960.4663999998"/>
    <d v="2021-09-01T00:00:00"/>
    <n v="9"/>
    <x v="6"/>
    <x v="0"/>
  </r>
  <r>
    <s v="Channel Partners"/>
    <s v="Odisha"/>
    <s v="Realme 8 Pro"/>
    <s v="High"/>
    <n v="38.6"/>
    <n v="11999.4"/>
    <n v="19999"/>
    <n v="771961.4"/>
    <n v="115794.21"/>
    <n v="656167.19000000006"/>
    <n v="393700.31400000001"/>
    <n v="262466.87600000005"/>
    <d v="2020-10-01T00:00:00"/>
    <n v="10"/>
    <x v="7"/>
    <x v="1"/>
  </r>
  <r>
    <s v="Enterprise"/>
    <s v="Punjab"/>
    <s v="Xiaomi Redmi 9i 128GB"/>
    <s v="High"/>
    <n v="344.55"/>
    <n v="5579.4"/>
    <n v="9299"/>
    <n v="3203970.45"/>
    <n v="480595.5675"/>
    <n v="2723374.8825000003"/>
    <n v="2124232.4083500002"/>
    <n v="599142.47415000014"/>
    <d v="2021-04-01T00:00:00"/>
    <n v="4"/>
    <x v="10"/>
    <x v="0"/>
  </r>
  <r>
    <s v="Enterprise"/>
    <s v="Tamil Nadu"/>
    <s v="Xiaomi Redmi 9i 128GB"/>
    <s v="High"/>
    <n v="148.20000000000002"/>
    <n v="5579.4"/>
    <n v="9299"/>
    <n v="1378111.8"/>
    <n v="206716.77"/>
    <n v="1171395.03"/>
    <n v="913688.12340000004"/>
    <n v="257706.90659999999"/>
    <d v="2020-12-01T00:00:00"/>
    <n v="12"/>
    <x v="2"/>
    <x v="1"/>
  </r>
  <r>
    <s v="Shoping Mall"/>
    <s v="Telangana"/>
    <s v="Realme 8"/>
    <s v="High"/>
    <n v="231.3"/>
    <n v="8999.4"/>
    <n v="14999"/>
    <n v="3469268.7"/>
    <n v="520390.30499999999"/>
    <n v="2948878.395"/>
    <n v="2300125.1480999999"/>
    <n v="648753.24690000014"/>
    <d v="2021-05-01T00:00:00"/>
    <n v="5"/>
    <x v="11"/>
    <x v="0"/>
  </r>
  <r>
    <s v="Enterprise"/>
    <s v="Uttarakhand"/>
    <s v="Realme 8"/>
    <s v="High"/>
    <n v="180.4"/>
    <n v="8999.4"/>
    <n v="14999"/>
    <n v="2705819.6"/>
    <n v="405872.94"/>
    <n v="2299946.66"/>
    <n v="1793958.3948000001"/>
    <n v="505988.26520000002"/>
    <d v="2020-11-01T00:00:00"/>
    <n v="11"/>
    <x v="9"/>
    <x v="1"/>
  </r>
  <r>
    <s v="Midmarket"/>
    <s v="West Bengal"/>
    <s v="Realme 8"/>
    <s v="High"/>
    <n v="207.20000000000002"/>
    <n v="8999.4"/>
    <n v="14999"/>
    <n v="3107792.8000000003"/>
    <n v="466168.92000000004"/>
    <n v="2641623.8800000004"/>
    <n v="1717055.5220000003"/>
    <n v="924568.35800000001"/>
    <d v="2021-12-01T00:00:00"/>
    <n v="12"/>
    <x v="2"/>
    <x v="0"/>
  </r>
  <r>
    <s v="Shoping Mall"/>
    <s v="Maharashtra "/>
    <s v="Realme 8 Pro"/>
    <s v="High"/>
    <n v="195.4"/>
    <n v="11999.4"/>
    <n v="19999"/>
    <n v="3907804.6"/>
    <n v="586170.68999999994"/>
    <n v="3321633.91"/>
    <n v="2590874.4498000001"/>
    <n v="730759.46020000009"/>
    <d v="2021-03-01T00:00:00"/>
    <n v="3"/>
    <x v="3"/>
    <x v="0"/>
  </r>
  <r>
    <s v="Small Business"/>
    <s v="Rajasthan"/>
    <s v="Realme 8 Pro"/>
    <s v="High"/>
    <n v="59.1"/>
    <n v="11999.4"/>
    <n v="19999"/>
    <n v="1181940.9000000001"/>
    <n v="177291.13500000001"/>
    <n v="1004649.7650000001"/>
    <n v="723347.83080000011"/>
    <n v="281301.93420000002"/>
    <d v="2021-05-01T00:00:00"/>
    <n v="5"/>
    <x v="11"/>
    <x v="0"/>
  </r>
  <r>
    <s v="Midmarket"/>
    <s v="Uttar Pradesh"/>
    <s v="Realme 8 Pro"/>
    <s v="High"/>
    <n v="216.70000000000002"/>
    <n v="11999.4"/>
    <n v="19999"/>
    <n v="4333783.3000000007"/>
    <n v="650067.49500000011"/>
    <n v="3683715.8050000006"/>
    <n v="2394415.2732500006"/>
    <n v="1289300.5317500001"/>
    <d v="2020-10-01T00:00:00"/>
    <n v="10"/>
    <x v="7"/>
    <x v="1"/>
  </r>
  <r>
    <s v="Shoping Mall"/>
    <s v="Gujarat"/>
    <s v="Realme 8 Pro"/>
    <s v="High"/>
    <n v="24.1"/>
    <n v="11999.4"/>
    <n v="19999"/>
    <n v="481975.9"/>
    <n v="72296.384999999995"/>
    <n v="409679.51500000001"/>
    <n v="319550.02170000004"/>
    <n v="90129.493299999973"/>
    <d v="2021-10-01T00:00:00"/>
    <n v="10"/>
    <x v="7"/>
    <x v="0"/>
  </r>
  <r>
    <s v="Midmarket"/>
    <s v="Madhya Pradesh"/>
    <s v="Vivo V17 Pro"/>
    <s v="High"/>
    <n v="68.100000000000009"/>
    <n v="19794"/>
    <n v="32990"/>
    <n v="2246619.0000000005"/>
    <n v="336992.85000000003"/>
    <n v="1909626.1500000004"/>
    <n v="1241256.9975000003"/>
    <n v="668369.15250000008"/>
    <d v="2021-01-01T00:00:00"/>
    <n v="1"/>
    <x v="0"/>
    <x v="0"/>
  </r>
  <r>
    <s v="Midmarket"/>
    <s v="Andhra Pradesh"/>
    <s v="Vivo V17 Pro"/>
    <s v="High"/>
    <n v="51"/>
    <n v="19794"/>
    <n v="32990"/>
    <n v="1682490"/>
    <n v="252373.5"/>
    <n v="1430116.5"/>
    <n v="929575.72499999998"/>
    <n v="500540.77500000002"/>
    <d v="2021-04-01T00:00:00"/>
    <n v="4"/>
    <x v="10"/>
    <x v="0"/>
  </r>
  <r>
    <s v="Midmarket"/>
    <s v="Gujarat"/>
    <s v="Vivo V17 Pro"/>
    <s v="High"/>
    <n v="79"/>
    <n v="19794"/>
    <n v="32990"/>
    <n v="2606210"/>
    <n v="390931.5"/>
    <n v="2215278.5"/>
    <n v="1439931.0250000001"/>
    <n v="775347.47499999986"/>
    <d v="2021-05-01T00:00:00"/>
    <n v="5"/>
    <x v="11"/>
    <x v="0"/>
  </r>
  <r>
    <s v="Shoping Mall"/>
    <s v="Maharashtra "/>
    <s v="Vivo V17 Pro"/>
    <s v="High"/>
    <n v="63.900000000000006"/>
    <n v="19794"/>
    <n v="32990"/>
    <n v="2108061"/>
    <n v="316209.14999999997"/>
    <n v="1791851.85"/>
    <n v="1397644.4430000002"/>
    <n v="394207.40699999989"/>
    <d v="2021-07-01T00:00:00"/>
    <n v="7"/>
    <x v="4"/>
    <x v="0"/>
  </r>
  <r>
    <s v="Enterprise"/>
    <s v="Haryana"/>
    <s v="Vivo V17 Pro"/>
    <s v="High"/>
    <n v="159.60000000000002"/>
    <n v="19794"/>
    <n v="32990"/>
    <n v="5265204.0000000009"/>
    <n v="789780.60000000009"/>
    <n v="4475423.4000000004"/>
    <n v="3490830.2520000003"/>
    <n v="984593.14800000004"/>
    <d v="2021-09-01T00:00:00"/>
    <n v="9"/>
    <x v="6"/>
    <x v="0"/>
  </r>
  <r>
    <s v="Small Business"/>
    <s v="Rajasthan"/>
    <s v="Vivo V17 Pro"/>
    <s v="High"/>
    <n v="229.4"/>
    <n v="19794"/>
    <n v="32990"/>
    <n v="7567906"/>
    <n v="1135185.8999999999"/>
    <n v="6432720.0999999996"/>
    <n v="4631558.4719999991"/>
    <n v="1801161.6280000005"/>
    <d v="2020-10-01T00:00:00"/>
    <n v="10"/>
    <x v="7"/>
    <x v="1"/>
  </r>
  <r>
    <s v="Shoping Mall"/>
    <s v="Karnataka"/>
    <s v="Vivo V17 Pro"/>
    <s v="High"/>
    <n v="24.1"/>
    <n v="19794"/>
    <n v="32990"/>
    <n v="795059"/>
    <n v="119258.84999999999"/>
    <n v="675800.15"/>
    <n v="527124.11700000009"/>
    <n v="148676.03299999994"/>
    <d v="2021-10-01T00:00:00"/>
    <n v="10"/>
    <x v="7"/>
    <x v="0"/>
  </r>
  <r>
    <s v="Shoping Mall"/>
    <s v="Kerala"/>
    <s v="Vivo V17 Pro"/>
    <s v="High"/>
    <n v="266.5"/>
    <n v="19794"/>
    <n v="32990"/>
    <n v="8791835"/>
    <n v="1318775.25"/>
    <n v="7473059.75"/>
    <n v="5828986.6050000004"/>
    <n v="1644073.1449999996"/>
    <d v="2021-11-01T00:00:00"/>
    <n v="11"/>
    <x v="9"/>
    <x v="0"/>
  </r>
  <r>
    <s v="Enterprise"/>
    <s v="Odisha"/>
    <s v="Vivo V17 Pro"/>
    <s v="High"/>
    <n v="191.60000000000002"/>
    <n v="19794"/>
    <n v="32990"/>
    <n v="6320884.0000000009"/>
    <n v="948132.60000000009"/>
    <n v="5372751.4000000004"/>
    <n v="4190746.0920000006"/>
    <n v="1182005.3079999997"/>
    <d v="2020-12-01T00:00:00"/>
    <n v="12"/>
    <x v="2"/>
    <x v="1"/>
  </r>
  <r>
    <s v="Small Business"/>
    <s v="Punjab"/>
    <s v="Vivo V17 Pro"/>
    <s v="High"/>
    <n v="85.300000000000011"/>
    <n v="19794"/>
    <n v="32990"/>
    <n v="2814047.0000000005"/>
    <n v="422107.05000000005"/>
    <n v="2391939.9500000002"/>
    <n v="1722196.764"/>
    <n v="669743.18600000022"/>
    <d v="2021-12-01T00:00:00"/>
    <n v="12"/>
    <x v="2"/>
    <x v="0"/>
  </r>
  <r>
    <s v="Enterprise"/>
    <s v="Tamil Nadu"/>
    <s v="Xiaomi Redmi K20 Pro 6GB"/>
    <s v="High"/>
    <n v="34.1"/>
    <n v="13938"/>
    <n v="23230"/>
    <n v="792143"/>
    <n v="118821.45"/>
    <n v="673321.55"/>
    <n v="525190.80900000001"/>
    <n v="148130.74100000004"/>
    <d v="2021-05-01T00:00:00"/>
    <n v="5"/>
    <x v="11"/>
    <x v="0"/>
  </r>
  <r>
    <s v="Midmarket"/>
    <s v="Telangana"/>
    <s v="Xiaomi Redmi K20 Pro 6GB"/>
    <s v="High"/>
    <n v="64.100000000000009"/>
    <n v="13938"/>
    <n v="23230"/>
    <n v="1489043.0000000002"/>
    <n v="223356.45000000004"/>
    <n v="1265686.5500000003"/>
    <n v="822696.25750000018"/>
    <n v="442990.2925000001"/>
    <d v="2021-07-01T00:00:00"/>
    <n v="7"/>
    <x v="4"/>
    <x v="0"/>
  </r>
  <r>
    <s v="Shoping Mall"/>
    <s v="Uttarakhand"/>
    <s v="Xiaomi Redmi K20 Pro 6GB"/>
    <s v="High"/>
    <n v="280.7"/>
    <n v="13938"/>
    <n v="23230"/>
    <n v="6520661"/>
    <n v="978099.14999999991"/>
    <n v="5542561.8499999996"/>
    <n v="4323198.2429999998"/>
    <n v="1219363.6069999998"/>
    <d v="2021-08-01T00:00:00"/>
    <n v="8"/>
    <x v="5"/>
    <x v="0"/>
  </r>
  <r>
    <s v="Small Business"/>
    <s v="West Bengal"/>
    <s v="Xiaomi Redmi K20 Pro 6GB"/>
    <s v="High"/>
    <n v="43.2"/>
    <n v="13938"/>
    <n v="23230"/>
    <n v="1003536.0000000001"/>
    <n v="150530.40000000002"/>
    <n v="853005.60000000009"/>
    <n v="614164.03200000001"/>
    <n v="238841.56800000009"/>
    <d v="2021-09-01T00:00:00"/>
    <n v="9"/>
    <x v="6"/>
    <x v="0"/>
  </r>
  <r>
    <s v="Small Business"/>
    <s v="Maharashtra "/>
    <s v="Xiaomi Redmi K20 Pro 6GB"/>
    <s v="High"/>
    <n v="229.4"/>
    <n v="13938"/>
    <n v="23230"/>
    <n v="5328962"/>
    <n v="799344.29999999993"/>
    <n v="4529617.7"/>
    <n v="3261324.7439999999"/>
    <n v="1268292.9560000002"/>
    <d v="2020-10-01T00:00:00"/>
    <n v="10"/>
    <x v="7"/>
    <x v="1"/>
  </r>
  <r>
    <s v="Midmarket"/>
    <s v="Rajasthan"/>
    <s v="Xiaomi Redmi K20 Pro 6GB"/>
    <s v="High"/>
    <n v="216.70000000000002"/>
    <n v="13938"/>
    <n v="23230"/>
    <n v="5033941"/>
    <n v="755091.15"/>
    <n v="4278849.8499999996"/>
    <n v="2781252.4024999999"/>
    <n v="1497597.4474999998"/>
    <d v="2020-10-01T00:00:00"/>
    <n v="10"/>
    <x v="7"/>
    <x v="1"/>
  </r>
  <r>
    <s v="Enterprise"/>
    <s v="Uttar Pradesh"/>
    <s v="Xiaomi Redmi K20 Pro 6GB"/>
    <s v="High"/>
    <n v="252.9"/>
    <n v="13938"/>
    <n v="23230"/>
    <n v="5874867"/>
    <n v="881230.04999999993"/>
    <n v="4993636.95"/>
    <n v="3895036.8210000005"/>
    <n v="1098600.1289999997"/>
    <d v="2021-11-01T00:00:00"/>
    <n v="11"/>
    <x v="9"/>
    <x v="0"/>
  </r>
  <r>
    <s v="Shoping Mall"/>
    <s v="Gujarat"/>
    <s v="Xiaomi Redmi K20 Pro 6GB"/>
    <s v="High"/>
    <n v="187"/>
    <n v="13938"/>
    <n v="23230"/>
    <n v="4344010"/>
    <n v="651601.5"/>
    <n v="3692408.5"/>
    <n v="2880078.63"/>
    <n v="812329.87000000011"/>
    <d v="2020-12-01T00:00:00"/>
    <n v="12"/>
    <x v="2"/>
    <x v="1"/>
  </r>
  <r>
    <s v="Enterprise"/>
    <s v="Madhya Pradesh"/>
    <s v="Samsung Galaxy F62"/>
    <s v="High"/>
    <n v="57.900000000000006"/>
    <n v="11999.4"/>
    <n v="19999"/>
    <n v="1157942.1000000001"/>
    <n v="173691.315"/>
    <n v="984250.78500000015"/>
    <n v="767715.61230000015"/>
    <n v="216535.1727"/>
    <d v="2021-01-01T00:00:00"/>
    <n v="1"/>
    <x v="0"/>
    <x v="0"/>
  </r>
  <r>
    <s v="Shoping Mall"/>
    <s v="Andhra Pradesh"/>
    <s v="Samsung Galaxy F62"/>
    <s v="High"/>
    <n v="224"/>
    <n v="11999.4"/>
    <n v="19999"/>
    <n v="4479776"/>
    <n v="671966.4"/>
    <n v="3807809.6"/>
    <n v="2970091.4880000004"/>
    <n v="837718.11199999973"/>
    <d v="2021-02-01T00:00:00"/>
    <n v="2"/>
    <x v="8"/>
    <x v="0"/>
  </r>
  <r>
    <s v="Small Business"/>
    <s v="Gujarat"/>
    <s v="Samsung Galaxy F62"/>
    <s v="High"/>
    <n v="299.3"/>
    <n v="11999.4"/>
    <n v="19999"/>
    <n v="5985700.7000000002"/>
    <n v="897855.10499999998"/>
    <n v="5087845.5950000007"/>
    <n v="3663248.8284000005"/>
    <n v="1424596.7666000002"/>
    <d v="2021-03-01T00:00:00"/>
    <n v="3"/>
    <x v="3"/>
    <x v="0"/>
  </r>
  <r>
    <s v="Channel Partners"/>
    <s v="Maharashtra "/>
    <s v="Samsung Galaxy F62"/>
    <s v="High"/>
    <n v="352.05"/>
    <n v="11999.4"/>
    <n v="19999"/>
    <n v="7040647.9500000002"/>
    <n v="1056097.1924999999"/>
    <n v="5984550.7575000003"/>
    <n v="3590730.4545"/>
    <n v="2393820.3030000003"/>
    <d v="2021-04-01T00:00:00"/>
    <n v="4"/>
    <x v="10"/>
    <x v="0"/>
  </r>
  <r>
    <s v="Shoping Mall"/>
    <s v="Haryana"/>
    <s v="Samsung Galaxy F62"/>
    <s v="High"/>
    <n v="203.9"/>
    <n v="11999.4"/>
    <n v="19999"/>
    <n v="4077796.1"/>
    <n v="611669.41500000004"/>
    <n v="3466126.6850000001"/>
    <n v="2703578.8143000002"/>
    <n v="762547.87069999985"/>
    <d v="2021-05-01T00:00:00"/>
    <n v="5"/>
    <x v="11"/>
    <x v="0"/>
  </r>
  <r>
    <s v="Channel Partners"/>
    <s v="Jharkhand"/>
    <s v="Samsung Galaxy F62"/>
    <s v="High"/>
    <n v="257.40000000000003"/>
    <n v="11999.4"/>
    <n v="19999"/>
    <n v="5147742.6000000006"/>
    <n v="772161.39"/>
    <n v="4375581.2100000009"/>
    <n v="2625348.7260000003"/>
    <n v="1750232.4840000006"/>
    <d v="2021-08-01T00:00:00"/>
    <n v="8"/>
    <x v="5"/>
    <x v="0"/>
  </r>
  <r>
    <s v="Shoping Mall"/>
    <s v="Karnataka"/>
    <s v="Samsung Galaxy F62"/>
    <s v="High"/>
    <n v="70.7"/>
    <n v="11999.4"/>
    <n v="19999"/>
    <n v="1413929.3"/>
    <n v="212089.39499999999"/>
    <n v="1201839.905"/>
    <n v="937435.1259000001"/>
    <n v="264404.77909999993"/>
    <d v="2021-09-01T00:00:00"/>
    <n v="9"/>
    <x v="6"/>
    <x v="0"/>
  </r>
  <r>
    <s v="Midmarket"/>
    <s v="Kerala"/>
    <s v="Samsung Galaxy F62"/>
    <s v="High"/>
    <n v="207.20000000000002"/>
    <n v="11999.4"/>
    <n v="19999"/>
    <n v="4143792.8000000003"/>
    <n v="621568.92000000004"/>
    <n v="3522223.8800000004"/>
    <n v="2289445.5220000003"/>
    <n v="1232778.358"/>
    <d v="2021-12-01T00:00:00"/>
    <n v="12"/>
    <x v="2"/>
    <x v="0"/>
  </r>
  <r>
    <s v="Small Business"/>
    <s v="Odisha"/>
    <s v="Samsung Galaxy F62"/>
    <s v="High"/>
    <n v="85.300000000000011"/>
    <n v="11999.4"/>
    <n v="19999"/>
    <n v="1705914.7000000002"/>
    <n v="255887.20500000002"/>
    <n v="1450027.4950000001"/>
    <n v="1044019.7964"/>
    <n v="406007.69860000012"/>
    <d v="2021-12-01T00:00:00"/>
    <n v="12"/>
    <x v="2"/>
    <x v="0"/>
  </r>
  <r>
    <s v="Channel Partners"/>
    <s v="Punjab"/>
    <s v="Xiaomi Redmi 9i 128GB"/>
    <s v="High"/>
    <n v="119.80000000000001"/>
    <n v="5579.4"/>
    <n v="9299"/>
    <n v="1114020.2000000002"/>
    <n v="167103.03000000003"/>
    <n v="946917.17000000016"/>
    <n v="568150.30200000003"/>
    <n v="378766.86800000013"/>
    <d v="2020-10-01T00:00:00"/>
    <n v="10"/>
    <x v="7"/>
    <x v="1"/>
  </r>
  <r>
    <s v="Shoping Mall"/>
    <s v="Tamil Nadu"/>
    <s v="Realme 8 Pro"/>
    <s v="High"/>
    <n v="253.20000000000002"/>
    <n v="11999.4"/>
    <n v="19999"/>
    <n v="5063746.8000000007"/>
    <n v="759562.02000000014"/>
    <n v="4304184.78"/>
    <n v="3357264.1284000003"/>
    <n v="946920.65159999998"/>
    <d v="2021-04-01T00:00:00"/>
    <n v="4"/>
    <x v="10"/>
    <x v="0"/>
  </r>
  <r>
    <s v="Channel Partners"/>
    <s v="Telangana"/>
    <s v="Realme 8 Pro"/>
    <s v="High"/>
    <n v="119.80000000000001"/>
    <n v="11999.4"/>
    <n v="19999"/>
    <n v="2395880.2000000002"/>
    <n v="359382.03"/>
    <n v="2036498.1700000002"/>
    <n v="1221898.902"/>
    <n v="814599.26800000016"/>
    <d v="2020-10-01T00:00:00"/>
    <n v="10"/>
    <x v="7"/>
    <x v="1"/>
  </r>
  <r>
    <s v="Midmarket"/>
    <s v="Uttarakhand"/>
    <s v="Vivo V17 Pro"/>
    <s v="High"/>
    <n v="38.400000000000006"/>
    <n v="19794"/>
    <n v="32990"/>
    <n v="1266816.0000000002"/>
    <n v="190022.40000000002"/>
    <n v="1076793.6000000001"/>
    <n v="699915.84000000008"/>
    <n v="376877.76"/>
    <d v="2021-01-01T00:00:00"/>
    <n v="1"/>
    <x v="0"/>
    <x v="0"/>
  </r>
  <r>
    <s v="Channel Partners"/>
    <s v="West Bengal"/>
    <s v="Vivo V17 Pro"/>
    <s v="High"/>
    <n v="47.2"/>
    <n v="19794"/>
    <n v="32990"/>
    <n v="1557128"/>
    <n v="233569.19999999998"/>
    <n v="1323558.8"/>
    <n v="794135.28"/>
    <n v="529423.52"/>
    <d v="2021-10-01T00:00:00"/>
    <n v="10"/>
    <x v="7"/>
    <x v="0"/>
  </r>
  <r>
    <s v="Shoping Mall"/>
    <s v="Maharashtra "/>
    <s v="Xiaomi Redmi K20 Pro 6GB"/>
    <s v="High"/>
    <n v="157.9"/>
    <n v="13938"/>
    <n v="23230"/>
    <n v="3668017"/>
    <n v="550202.54999999993"/>
    <n v="3117814.45"/>
    <n v="2431895.2710000002"/>
    <n v="685919.179"/>
    <d v="2021-03-01T00:00:00"/>
    <n v="3"/>
    <x v="3"/>
    <x v="0"/>
  </r>
  <r>
    <s v="Channel Partners"/>
    <s v="Rajasthan"/>
    <s v="Xiaomi Redmi K20 Pro 6GB"/>
    <s v="High"/>
    <n v="100.5"/>
    <n v="13938"/>
    <n v="23230"/>
    <n v="2334615"/>
    <n v="350192.25"/>
    <n v="1984422.75"/>
    <n v="1190653.6499999999"/>
    <n v="793769.10000000009"/>
    <d v="2020-09-01T00:00:00"/>
    <n v="9"/>
    <x v="6"/>
    <x v="1"/>
  </r>
  <r>
    <s v="Midmarket"/>
    <s v="Uttar Pradesh"/>
    <s v="Samsung Galaxy F62"/>
    <s v="High"/>
    <n v="319.95000000000005"/>
    <n v="11999.4"/>
    <n v="19999"/>
    <n v="6398680.0500000007"/>
    <n v="959802.00750000007"/>
    <n v="5438878.0425000004"/>
    <n v="3535270.7276250003"/>
    <n v="1903607.3148750002"/>
    <d v="2021-07-01T00:00:00"/>
    <n v="7"/>
    <x v="4"/>
    <x v="0"/>
  </r>
  <r>
    <s v="Channel Partners"/>
    <s v="Gujarat"/>
    <s v="Samsung Galaxy F62"/>
    <s v="High"/>
    <n v="47.2"/>
    <n v="11999.4"/>
    <n v="19999"/>
    <n v="943952.8"/>
    <n v="141592.92000000001"/>
    <n v="802359.88"/>
    <n v="481415.92799999996"/>
    <n v="320943.95200000005"/>
    <d v="2021-10-01T00:00:00"/>
    <n v="10"/>
    <x v="7"/>
    <x v="0"/>
  </r>
  <r>
    <s v="Channel Partners"/>
    <s v="Madhya Pradesh"/>
    <s v="Xiaomi Redmi 9i 128GB"/>
    <s v="High"/>
    <n v="193.70000000000002"/>
    <n v="5579.4"/>
    <n v="9299"/>
    <n v="1801216.3"/>
    <n v="270182.44500000001"/>
    <n v="1531033.855"/>
    <n v="918620.31299999997"/>
    <n v="612413.54200000002"/>
    <d v="2021-02-01T00:00:00"/>
    <n v="2"/>
    <x v="8"/>
    <x v="0"/>
  </r>
  <r>
    <s v="Shoping Mall"/>
    <s v="Andhra Pradesh"/>
    <s v="Xiaomi Redmi 9i 128GB"/>
    <s v="High"/>
    <n v="79.2"/>
    <n v="5579.4"/>
    <n v="9299"/>
    <n v="736480.8"/>
    <n v="110472.12000000001"/>
    <n v="626008.68000000005"/>
    <n v="488286.77040000004"/>
    <n v="137721.90960000001"/>
    <d v="2021-03-01T00:00:00"/>
    <n v="3"/>
    <x v="3"/>
    <x v="0"/>
  </r>
  <r>
    <s v="Small Business"/>
    <s v="Gujarat"/>
    <s v="Xiaomi Redmi 9i 128GB"/>
    <s v="High"/>
    <n v="281.10000000000002"/>
    <n v="5579.4"/>
    <n v="9299"/>
    <n v="2613948.9000000004"/>
    <n v="392092.33500000002"/>
    <n v="2221856.5650000004"/>
    <n v="1599736.7268000003"/>
    <n v="622119.83820000011"/>
    <d v="2021-07-01T00:00:00"/>
    <n v="7"/>
    <x v="4"/>
    <x v="0"/>
  </r>
  <r>
    <s v="Enterprise"/>
    <s v="Maharashtra "/>
    <s v="Xiaomi Redmi 9i 128GB"/>
    <s v="High"/>
    <n v="244.10000000000002"/>
    <n v="5579.4"/>
    <n v="9299"/>
    <n v="2269885.9000000004"/>
    <n v="340482.88500000007"/>
    <n v="1929403.0150000004"/>
    <n v="1504934.3517000002"/>
    <n v="424468.66330000013"/>
    <d v="2021-10-01T00:00:00"/>
    <n v="10"/>
    <x v="7"/>
    <x v="0"/>
  </r>
  <r>
    <s v="Midmarket"/>
    <s v="Haryana"/>
    <s v="Xiaomi Redmi 9i 128GB"/>
    <s v="High"/>
    <n v="156"/>
    <n v="5579.4"/>
    <n v="9299"/>
    <n v="1450644"/>
    <n v="217596.6"/>
    <n v="1233047.3999999999"/>
    <n v="801480.80999999994"/>
    <n v="431566.58999999997"/>
    <d v="2020-11-01T00:00:00"/>
    <n v="11"/>
    <x v="9"/>
    <x v="1"/>
  </r>
  <r>
    <s v="Shoping Mall"/>
    <s v="Jharkhand"/>
    <s v="Xiaomi Redmi 9i 128GB"/>
    <s v="High"/>
    <n v="270.60000000000002"/>
    <n v="5579.4"/>
    <n v="9299"/>
    <n v="2516309.4000000004"/>
    <n v="377446.41000000003"/>
    <n v="2138862.9900000002"/>
    <n v="1668313.1322000003"/>
    <n v="470549.85779999988"/>
    <d v="2020-11-01T00:00:00"/>
    <n v="11"/>
    <x v="9"/>
    <x v="1"/>
  </r>
  <r>
    <s v="Shoping Mall"/>
    <s v="Karnataka"/>
    <s v="Realme 8"/>
    <s v="High"/>
    <n v="76.600000000000009"/>
    <n v="8999.4"/>
    <n v="14999"/>
    <n v="1148923.4000000001"/>
    <n v="172338.51"/>
    <n v="976584.89000000013"/>
    <n v="761736.21420000016"/>
    <n v="214848.67579999997"/>
    <d v="2021-01-01T00:00:00"/>
    <n v="1"/>
    <x v="0"/>
    <x v="0"/>
  </r>
  <r>
    <s v="Shoping Mall"/>
    <s v="Kerala"/>
    <s v="Realme 8"/>
    <s v="High"/>
    <n v="299.2"/>
    <n v="8999.4"/>
    <n v="14999"/>
    <n v="4487700.8"/>
    <n v="673155.12"/>
    <n v="3814545.6799999997"/>
    <n v="2975345.6303999997"/>
    <n v="839200.04960000003"/>
    <d v="2020-10-01T00:00:00"/>
    <n v="10"/>
    <x v="7"/>
    <x v="1"/>
  </r>
  <r>
    <s v="Midmarket"/>
    <s v="Odisha"/>
    <s v="Realme 8"/>
    <s v="High"/>
    <n v="215.70000000000002"/>
    <n v="8999.4"/>
    <n v="14999"/>
    <n v="3235284.3000000003"/>
    <n v="485292.64500000002"/>
    <n v="2749991.6550000003"/>
    <n v="1787494.5757500003"/>
    <n v="962497.07924999995"/>
    <d v="2021-12-01T00:00:00"/>
    <n v="12"/>
    <x v="2"/>
    <x v="0"/>
  </r>
  <r>
    <s v="Small Business"/>
    <s v="Punjab"/>
    <s v="Realme 8 Pro"/>
    <s v="High"/>
    <n v="87.300000000000011"/>
    <n v="11999.4"/>
    <n v="19999"/>
    <n v="1745912.7000000002"/>
    <n v="261886.90500000003"/>
    <n v="1484025.7950000002"/>
    <n v="1068498.5724000002"/>
    <n v="415527.22259999998"/>
    <d v="2021-01-01T00:00:00"/>
    <n v="1"/>
    <x v="0"/>
    <x v="0"/>
  </r>
  <r>
    <s v="Shoping Mall"/>
    <s v="Tamil Nadu"/>
    <s v="Realme 8 Pro"/>
    <s v="High"/>
    <n v="112.2"/>
    <n v="11999.4"/>
    <n v="19999"/>
    <n v="2243887.8000000003"/>
    <n v="336583.17000000004"/>
    <n v="1907304.6300000004"/>
    <n v="1487697.6114000003"/>
    <n v="419607.01860000007"/>
    <d v="2021-03-01T00:00:00"/>
    <n v="3"/>
    <x v="3"/>
    <x v="0"/>
  </r>
  <r>
    <s v="Shoping Mall"/>
    <s v="Telangana"/>
    <s v="Realme 8 Pro"/>
    <s v="High"/>
    <n v="210.45000000000002"/>
    <n v="11999.4"/>
    <n v="19999"/>
    <n v="4208789.5500000007"/>
    <n v="631318.43250000011"/>
    <n v="3577471.1175000006"/>
    <n v="2790427.4716500007"/>
    <n v="787043.64584999997"/>
    <d v="2021-07-01T00:00:00"/>
    <n v="7"/>
    <x v="4"/>
    <x v="0"/>
  </r>
  <r>
    <s v="Channel Partners"/>
    <s v="Uttarakhand"/>
    <s v="Realme 8 Pro"/>
    <s v="High"/>
    <n v="402.6"/>
    <n v="11999.4"/>
    <n v="19999"/>
    <n v="8051597.4000000004"/>
    <n v="1207739.6100000001"/>
    <n v="6843857.79"/>
    <n v="4106314.6739999996"/>
    <n v="2737543.1160000004"/>
    <d v="2021-07-01T00:00:00"/>
    <n v="7"/>
    <x v="4"/>
    <x v="0"/>
  </r>
  <r>
    <s v="Channel Partners"/>
    <s v="West Bengal"/>
    <s v="Realme 8 Pro"/>
    <s v="High"/>
    <n v="242.55"/>
    <n v="11999.4"/>
    <n v="19999"/>
    <n v="4850757.45"/>
    <n v="727613.61750000005"/>
    <n v="4123143.8325"/>
    <n v="2473886.2994999997"/>
    <n v="1649257.5330000003"/>
    <d v="2021-07-01T00:00:00"/>
    <n v="7"/>
    <x v="4"/>
    <x v="0"/>
  </r>
  <r>
    <s v="Shoping Mall"/>
    <s v="Maharashtra "/>
    <s v="Realme 8 Pro"/>
    <s v="High"/>
    <n v="239.4"/>
    <n v="11999.4"/>
    <n v="19999"/>
    <n v="4787760.6000000006"/>
    <n v="718164.09000000008"/>
    <n v="4069596.5100000007"/>
    <n v="3174285.2778000007"/>
    <n v="895311.23219999997"/>
    <d v="2021-08-01T00:00:00"/>
    <n v="8"/>
    <x v="5"/>
    <x v="0"/>
  </r>
  <r>
    <s v="Midmarket"/>
    <s v="Rajasthan"/>
    <s v="Realme 8 Pro"/>
    <s v="High"/>
    <n v="198.4"/>
    <n v="11999.4"/>
    <n v="19999"/>
    <n v="3967801.6"/>
    <n v="595170.24"/>
    <n v="3372631.3600000003"/>
    <n v="2192210.3840000001"/>
    <n v="1180420.9760000003"/>
    <d v="2021-08-01T00:00:00"/>
    <n v="8"/>
    <x v="5"/>
    <x v="0"/>
  </r>
  <r>
    <s v="Enterprise"/>
    <s v="Uttar Pradesh"/>
    <s v="Realme 8 Pro"/>
    <s v="High"/>
    <n v="244.10000000000002"/>
    <n v="11999.4"/>
    <n v="19999"/>
    <n v="4881755.9000000004"/>
    <n v="732263.38500000001"/>
    <n v="4149492.5150000006"/>
    <n v="3236604.1617000005"/>
    <n v="912888.35330000008"/>
    <d v="2021-10-01T00:00:00"/>
    <n v="10"/>
    <x v="7"/>
    <x v="0"/>
  </r>
  <r>
    <s v="Shoping Mall"/>
    <s v="Gujarat"/>
    <s v="Realme 8 Pro"/>
    <s v="High"/>
    <n v="299.2"/>
    <n v="11999.4"/>
    <n v="19999"/>
    <n v="5983700.7999999998"/>
    <n v="897555.12"/>
    <n v="5086145.68"/>
    <n v="3967193.6303999997"/>
    <n v="1118952.0496"/>
    <d v="2020-10-01T00:00:00"/>
    <n v="10"/>
    <x v="7"/>
    <x v="1"/>
  </r>
  <r>
    <s v="Small Business"/>
    <s v="Madhya Pradesh"/>
    <s v="Realme 8 Pro"/>
    <s v="High"/>
    <n v="136.6"/>
    <n v="11999.4"/>
    <n v="19999"/>
    <n v="2731863.4"/>
    <n v="409779.50999999995"/>
    <n v="2322083.89"/>
    <n v="1671900.4007999999"/>
    <n v="650183.48920000019"/>
    <d v="2021-11-01T00:00:00"/>
    <n v="11"/>
    <x v="9"/>
    <x v="0"/>
  </r>
  <r>
    <s v="Shoping Mall"/>
    <s v="Andhra Pradesh"/>
    <s v="Vivo V17 Pro"/>
    <s v="High"/>
    <n v="280.5"/>
    <n v="19794"/>
    <n v="32990"/>
    <n v="9253695"/>
    <n v="1388054.25"/>
    <n v="7865640.75"/>
    <n v="6135199.7850000001"/>
    <n v="1730440.9649999999"/>
    <d v="2020-09-01T00:00:00"/>
    <n v="9"/>
    <x v="6"/>
    <x v="1"/>
  </r>
  <r>
    <s v="Midmarket"/>
    <s v="Gujarat"/>
    <s v="Vivo V17 Pro"/>
    <s v="High"/>
    <n v="65.5"/>
    <n v="19794"/>
    <n v="32990"/>
    <n v="2160845"/>
    <n v="324126.75"/>
    <n v="1836718.25"/>
    <n v="1193866.8625"/>
    <n v="642851.38749999995"/>
    <d v="2020-09-01T00:00:00"/>
    <n v="9"/>
    <x v="6"/>
    <x v="1"/>
  </r>
  <r>
    <s v="Shoping Mall"/>
    <s v="Maharashtra "/>
    <s v="Vivo V17 Pro"/>
    <s v="High"/>
    <n v="34.4"/>
    <n v="19794"/>
    <n v="32990"/>
    <n v="1134856"/>
    <n v="170228.4"/>
    <n v="964627.6"/>
    <n v="752409.52800000005"/>
    <n v="212218.07199999993"/>
    <d v="2020-10-01T00:00:00"/>
    <n v="10"/>
    <x v="7"/>
    <x v="1"/>
  </r>
  <r>
    <s v="Shoping Mall"/>
    <s v="Haryana"/>
    <s v="Vivo V17 Pro"/>
    <s v="High"/>
    <n v="180.8"/>
    <n v="19794"/>
    <n v="32990"/>
    <n v="5964592"/>
    <n v="894688.79999999993"/>
    <n v="5069903.2"/>
    <n v="3954524.4960000003"/>
    <n v="1115378.7039999999"/>
    <d v="2021-11-01T00:00:00"/>
    <n v="11"/>
    <x v="9"/>
    <x v="0"/>
  </r>
  <r>
    <s v="Channel Partners"/>
    <s v="Jharkhand"/>
    <s v="Xiaomi Redmi K20 Pro 6GB"/>
    <s v="High"/>
    <n v="173.4"/>
    <n v="13938"/>
    <n v="23230"/>
    <n v="4028082"/>
    <n v="604212.29999999993"/>
    <n v="3423869.7"/>
    <n v="2054321.82"/>
    <n v="1369547.8800000001"/>
    <d v="2021-01-01T00:00:00"/>
    <n v="1"/>
    <x v="0"/>
    <x v="0"/>
  </r>
  <r>
    <s v="Enterprise"/>
    <s v="Karnataka"/>
    <s v="Xiaomi Redmi K20 Pro 6GB"/>
    <s v="High"/>
    <n v="55.400000000000006"/>
    <n v="13938"/>
    <n v="23230"/>
    <n v="1286942.0000000002"/>
    <n v="193041.30000000002"/>
    <n v="1093900.7000000002"/>
    <n v="853242.54600000021"/>
    <n v="240658.15399999998"/>
    <d v="2021-01-01T00:00:00"/>
    <n v="1"/>
    <x v="0"/>
    <x v="0"/>
  </r>
  <r>
    <s v="Shoping Mall"/>
    <s v="Kerala"/>
    <s v="Xiaomi Redmi K20 Pro 6GB"/>
    <s v="High"/>
    <n v="293.5"/>
    <n v="13938"/>
    <n v="23230"/>
    <n v="6818005"/>
    <n v="1022700.75"/>
    <n v="5795304.25"/>
    <n v="4520337.3150000004"/>
    <n v="1274966.9349999996"/>
    <d v="2020-11-01T00:00:00"/>
    <n v="11"/>
    <x v="9"/>
    <x v="1"/>
  </r>
  <r>
    <s v="Enterprise"/>
    <s v="Odisha"/>
    <s v="Samsung Galaxy F62"/>
    <s v="High"/>
    <n v="316.5"/>
    <n v="11999.4"/>
    <n v="19999"/>
    <n v="6329683.5"/>
    <n v="949452.52499999991"/>
    <n v="5380230.9749999996"/>
    <n v="4196580.1605000002"/>
    <n v="1183650.8144999994"/>
    <d v="2021-01-01T00:00:00"/>
    <n v="1"/>
    <x v="0"/>
    <x v="0"/>
  </r>
  <r>
    <s v="Shoping Mall"/>
    <s v="Punjab"/>
    <s v="Samsung Galaxy F62"/>
    <s v="High"/>
    <n v="262.90000000000003"/>
    <n v="11999.4"/>
    <n v="19999"/>
    <n v="5257737.1000000006"/>
    <n v="788660.56500000006"/>
    <n v="4469076.5350000001"/>
    <n v="3485879.6973000001"/>
    <n v="983196.83770000003"/>
    <d v="2021-01-01T00:00:00"/>
    <n v="1"/>
    <x v="0"/>
    <x v="0"/>
  </r>
  <r>
    <s v="Enterprise"/>
    <s v="Tamil Nadu"/>
    <s v="Samsung Galaxy F62"/>
    <s v="High"/>
    <n v="143.30000000000001"/>
    <n v="11999.4"/>
    <n v="19999"/>
    <n v="2865856.7"/>
    <n v="429878.505"/>
    <n v="2435978.1950000003"/>
    <n v="1900062.9921000004"/>
    <n v="535915.20289999992"/>
    <d v="2021-05-01T00:00:00"/>
    <n v="5"/>
    <x v="11"/>
    <x v="0"/>
  </r>
  <r>
    <s v="Enterprise"/>
    <s v="Telangana"/>
    <s v="Samsung Galaxy F62"/>
    <s v="High"/>
    <n v="94.7"/>
    <n v="11999.4"/>
    <n v="19999"/>
    <n v="1893905.3"/>
    <n v="284085.79499999998"/>
    <n v="1609819.5050000001"/>
    <n v="1255659.2139000001"/>
    <n v="354160.29110000003"/>
    <d v="2020-09-01T00:00:00"/>
    <n v="9"/>
    <x v="6"/>
    <x v="1"/>
  </r>
  <r>
    <s v="Shoping Mall"/>
    <s v="Uttarakhand"/>
    <s v="Samsung Galaxy F62"/>
    <s v="High"/>
    <n v="34.4"/>
    <n v="11999.4"/>
    <n v="19999"/>
    <n v="687965.6"/>
    <n v="103194.84"/>
    <n v="584770.76"/>
    <n v="456121.19280000002"/>
    <n v="128649.56719999999"/>
    <d v="2020-10-01T00:00:00"/>
    <n v="10"/>
    <x v="7"/>
    <x v="1"/>
  </r>
  <r>
    <s v="Midmarket"/>
    <s v="West Bengal"/>
    <s v="Samsung Galaxy F62"/>
    <s v="High"/>
    <n v="215.70000000000002"/>
    <n v="11999.4"/>
    <n v="19999"/>
    <n v="4313784.3000000007"/>
    <n v="647067.64500000014"/>
    <n v="3666716.6550000007"/>
    <n v="2383365.8257500008"/>
    <n v="1283350.82925"/>
    <d v="2021-12-01T00:00:00"/>
    <n v="12"/>
    <x v="2"/>
    <x v="0"/>
  </r>
  <r>
    <s v="Shoping Mall"/>
    <s v="Maharashtra "/>
    <s v="Realme 8 Pro"/>
    <s v="High"/>
    <n v="38"/>
    <n v="11999.4"/>
    <n v="19999"/>
    <n v="759962"/>
    <n v="113994.3"/>
    <n v="645967.69999999995"/>
    <n v="503854.80599999998"/>
    <n v="142112.89399999997"/>
    <d v="2020-09-01T00:00:00"/>
    <n v="9"/>
    <x v="6"/>
    <x v="1"/>
  </r>
  <r>
    <s v="Shoping Mall"/>
    <s v="Rajasthan"/>
    <s v="Xiaomi Redmi 9i 128GB"/>
    <s v="High"/>
    <n v="88.600000000000009"/>
    <n v="5579.4"/>
    <n v="9299"/>
    <n v="823891.4"/>
    <n v="123583.70999999999"/>
    <n v="700307.69000000006"/>
    <n v="546239.99820000003"/>
    <n v="154067.69180000003"/>
    <d v="2021-06-01T00:00:00"/>
    <n v="6"/>
    <x v="1"/>
    <x v="0"/>
  </r>
  <r>
    <s v="Enterprise"/>
    <s v="Uttar Pradesh"/>
    <s v="Xiaomi Redmi 9i 128GB"/>
    <s v="High"/>
    <n v="241.60000000000002"/>
    <n v="5579.4"/>
    <n v="9299"/>
    <n v="2246638.4000000004"/>
    <n v="336995.76000000007"/>
    <n v="1909642.6400000004"/>
    <n v="1489521.2592000004"/>
    <n v="420121.38079999993"/>
    <d v="2020-09-01T00:00:00"/>
    <n v="9"/>
    <x v="6"/>
    <x v="1"/>
  </r>
  <r>
    <s v="Enterprise"/>
    <s v="Gujarat"/>
    <s v="Xiaomi Redmi 9i 128GB"/>
    <s v="High"/>
    <n v="215.60000000000002"/>
    <n v="5579.4"/>
    <n v="9299"/>
    <n v="2004864.4000000001"/>
    <n v="300729.66000000003"/>
    <n v="1704134.7400000002"/>
    <n v="1329225.0972000002"/>
    <n v="374909.64280000003"/>
    <d v="2021-10-01T00:00:00"/>
    <n v="10"/>
    <x v="7"/>
    <x v="0"/>
  </r>
  <r>
    <s v="Midmarket"/>
    <s v="Madhya Pradesh"/>
    <s v="Xiaomi Redmi 9i 128GB"/>
    <s v="High"/>
    <n v="268.90000000000003"/>
    <n v="5579.4"/>
    <n v="9299"/>
    <n v="2500501.1"/>
    <n v="375075.16499999998"/>
    <n v="2125425.9350000001"/>
    <n v="1381526.8577500002"/>
    <n v="743899.07724999986"/>
    <d v="2021-11-01T00:00:00"/>
    <n v="11"/>
    <x v="9"/>
    <x v="0"/>
  </r>
  <r>
    <s v="Midmarket"/>
    <s v="Andhra Pradesh"/>
    <s v="Realme 8"/>
    <s v="High"/>
    <n v="67.7"/>
    <n v="8999.4"/>
    <n v="14999"/>
    <n v="1015432.3"/>
    <n v="152314.845"/>
    <n v="863117.45500000007"/>
    <n v="561026.34575000009"/>
    <n v="302091.10924999998"/>
    <d v="2021-03-01T00:00:00"/>
    <n v="3"/>
    <x v="3"/>
    <x v="0"/>
  </r>
  <r>
    <s v="Small Business"/>
    <s v="Gujarat"/>
    <s v="Realme 8"/>
    <s v="High"/>
    <n v="177.3"/>
    <n v="8999.4"/>
    <n v="14999"/>
    <n v="2659322.7000000002"/>
    <n v="398898.40500000003"/>
    <n v="2260424.2949999999"/>
    <n v="1627505.4923999999"/>
    <n v="632918.80260000005"/>
    <d v="2021-04-01T00:00:00"/>
    <n v="4"/>
    <x v="10"/>
    <x v="0"/>
  </r>
  <r>
    <s v="Shoping Mall"/>
    <s v="Maharashtra "/>
    <s v="Realme 8"/>
    <s v="High"/>
    <n v="242"/>
    <n v="8999.4"/>
    <n v="14999"/>
    <n v="3629758"/>
    <n v="544463.69999999995"/>
    <n v="3085294.3"/>
    <n v="2406529.554"/>
    <n v="678764.74599999981"/>
    <d v="2021-09-01T00:00:00"/>
    <n v="9"/>
    <x v="6"/>
    <x v="0"/>
  </r>
  <r>
    <s v="Shoping Mall"/>
    <s v="Haryana"/>
    <s v="Realme 8"/>
    <s v="High"/>
    <n v="273.40000000000003"/>
    <n v="8999.4"/>
    <n v="14999"/>
    <n v="4100726.6000000006"/>
    <n v="615108.99000000011"/>
    <n v="3485617.6100000003"/>
    <n v="2718781.7358000004"/>
    <n v="766835.87419999996"/>
    <d v="2021-10-01T00:00:00"/>
    <n v="10"/>
    <x v="7"/>
    <x v="0"/>
  </r>
  <r>
    <s v="Shoping Mall"/>
    <s v="Jharkhand"/>
    <s v="Realme 8"/>
    <s v="High"/>
    <n v="171.5"/>
    <n v="8999.4"/>
    <n v="14999"/>
    <n v="2572328.5"/>
    <n v="385849.27499999997"/>
    <n v="2186479.2250000001"/>
    <n v="1705453.7955000002"/>
    <n v="481025.42949999985"/>
    <d v="2020-10-01T00:00:00"/>
    <n v="10"/>
    <x v="7"/>
    <x v="1"/>
  </r>
  <r>
    <s v="Small Business"/>
    <s v="Karnataka"/>
    <s v="Realme 8"/>
    <s v="High"/>
    <n v="118.60000000000001"/>
    <n v="8999.4"/>
    <n v="14999"/>
    <n v="1778881.4000000001"/>
    <n v="266832.21000000002"/>
    <n v="1512049.1900000002"/>
    <n v="1088675.4168"/>
    <n v="423373.77320000017"/>
    <d v="2020-12-01T00:00:00"/>
    <n v="12"/>
    <x v="2"/>
    <x v="1"/>
  </r>
  <r>
    <s v="Small Business"/>
    <s v="Kerala"/>
    <s v="Realme 8 Pro"/>
    <s v="High"/>
    <n v="349.5"/>
    <n v="11999.4"/>
    <n v="19999"/>
    <n v="6989650.5"/>
    <n v="1048447.575"/>
    <n v="5941202.9249999998"/>
    <n v="4277666.1059999997"/>
    <n v="1663536.8190000001"/>
    <d v="2021-01-01T00:00:00"/>
    <n v="1"/>
    <x v="0"/>
    <x v="0"/>
  </r>
  <r>
    <s v="Shoping Mall"/>
    <s v="Odisha"/>
    <s v="Realme 8 Pro"/>
    <s v="High"/>
    <n v="88.600000000000009"/>
    <n v="11999.4"/>
    <n v="19999"/>
    <n v="1771911.4000000001"/>
    <n v="265786.71000000002"/>
    <n v="1506124.6900000002"/>
    <n v="1174777.2582000003"/>
    <n v="331347.4317999999"/>
    <d v="2021-06-01T00:00:00"/>
    <n v="6"/>
    <x v="1"/>
    <x v="0"/>
  </r>
  <r>
    <s v="Enterprise"/>
    <s v="Punjab"/>
    <s v="Realme 8 Pro"/>
    <s v="High"/>
    <n v="215.60000000000002"/>
    <n v="11999.4"/>
    <n v="19999"/>
    <n v="4311784.4000000004"/>
    <n v="646767.66"/>
    <n v="3665016.74"/>
    <n v="2858713.0572000002"/>
    <n v="806303.68280000007"/>
    <d v="2021-10-01T00:00:00"/>
    <n v="10"/>
    <x v="7"/>
    <x v="0"/>
  </r>
  <r>
    <s v="Shoping Mall"/>
    <s v="Tamil Nadu"/>
    <s v="Realme 8 Pro"/>
    <s v="High"/>
    <n v="90.5"/>
    <n v="11999.4"/>
    <n v="19999"/>
    <n v="1809909.5"/>
    <n v="271486.42499999999"/>
    <n v="1538423.075"/>
    <n v="1199969.9985"/>
    <n v="338453.07649999997"/>
    <d v="2021-10-01T00:00:00"/>
    <n v="10"/>
    <x v="7"/>
    <x v="0"/>
  </r>
  <r>
    <s v="Shoping Mall"/>
    <s v="Telangana"/>
    <s v="Realme 8 Pro"/>
    <s v="High"/>
    <n v="171.5"/>
    <n v="11999.4"/>
    <n v="19999"/>
    <n v="3429828.5"/>
    <n v="514474.27499999997"/>
    <n v="2915354.2250000001"/>
    <n v="2273976.2955"/>
    <n v="641377.92950000009"/>
    <d v="2020-10-01T00:00:00"/>
    <n v="10"/>
    <x v="7"/>
    <x v="1"/>
  </r>
  <r>
    <s v="Shoping Mall"/>
    <s v="Uttarakhand"/>
    <s v="Realme 8 Pro"/>
    <s v="High"/>
    <n v="159.4"/>
    <n v="11999.4"/>
    <n v="19999"/>
    <n v="3187840.6"/>
    <n v="478176.08999999997"/>
    <n v="2709664.5100000002"/>
    <n v="2113538.3178000003"/>
    <n v="596126.19219999993"/>
    <d v="2021-11-01T00:00:00"/>
    <n v="11"/>
    <x v="9"/>
    <x v="0"/>
  </r>
  <r>
    <s v="Small Business"/>
    <s v="West Bengal"/>
    <s v="Realme 8 Pro"/>
    <s v="High"/>
    <n v="135.9"/>
    <n v="11999.4"/>
    <n v="19999"/>
    <n v="2717864.1"/>
    <n v="407679.61499999999"/>
    <n v="2310184.4850000003"/>
    <n v="1663332.8292000003"/>
    <n v="646851.65580000007"/>
    <d v="2021-11-01T00:00:00"/>
    <n v="11"/>
    <x v="9"/>
    <x v="0"/>
  </r>
  <r>
    <s v="Small Business"/>
    <s v="Maharashtra "/>
    <s v="Realme 8 Pro"/>
    <s v="High"/>
    <n v="215"/>
    <n v="11999.4"/>
    <n v="19999"/>
    <n v="4299785"/>
    <n v="644967.75"/>
    <n v="3654817.25"/>
    <n v="2631468.42"/>
    <n v="1023348.8300000001"/>
    <d v="2021-11-01T00:00:00"/>
    <n v="11"/>
    <x v="9"/>
    <x v="0"/>
  </r>
  <r>
    <s v="Shoping Mall"/>
    <s v="Rajasthan"/>
    <s v="Realme 8 Pro"/>
    <s v="High"/>
    <n v="119.7"/>
    <n v="11999.4"/>
    <n v="19999"/>
    <n v="2393880.3000000003"/>
    <n v="359082.04500000004"/>
    <n v="2034798.2550000004"/>
    <n v="1587142.6389000004"/>
    <n v="447655.61609999998"/>
    <d v="2021-11-01T00:00:00"/>
    <n v="11"/>
    <x v="9"/>
    <x v="0"/>
  </r>
  <r>
    <s v="Midmarket"/>
    <s v="Uttar Pradesh"/>
    <s v="Realme 8 Pro"/>
    <s v="High"/>
    <n v="38"/>
    <n v="11999.4"/>
    <n v="19999"/>
    <n v="759962"/>
    <n v="113994.3"/>
    <n v="645967.69999999995"/>
    <n v="419879.005"/>
    <n v="226088.69499999995"/>
    <d v="2020-12-01T00:00:00"/>
    <n v="12"/>
    <x v="2"/>
    <x v="1"/>
  </r>
  <r>
    <s v="Shoping Mall"/>
    <s v="Gujarat"/>
    <s v="Realme 8 Pro"/>
    <s v="High"/>
    <n v="123.30000000000001"/>
    <n v="11999.4"/>
    <n v="19999"/>
    <n v="2465876.7000000002"/>
    <n v="369881.505"/>
    <n v="2095995.1950000003"/>
    <n v="1634876.2521000004"/>
    <n v="461118.94289999991"/>
    <d v="2021-12-01T00:00:00"/>
    <n v="12"/>
    <x v="2"/>
    <x v="0"/>
  </r>
  <r>
    <s v="Shoping Mall"/>
    <s v="Madhya Pradesh"/>
    <s v="Vivo V17 Pro"/>
    <s v="High"/>
    <n v="139.5"/>
    <n v="19794"/>
    <n v="32990"/>
    <n v="4602105"/>
    <n v="690315.75"/>
    <n v="3911789.25"/>
    <n v="3051195.6150000002"/>
    <n v="860593.63499999978"/>
    <d v="2021-07-01T00:00:00"/>
    <n v="7"/>
    <x v="4"/>
    <x v="0"/>
  </r>
  <r>
    <s v="Shoping Mall"/>
    <s v="Andhra Pradesh"/>
    <s v="Vivo V17 Pro"/>
    <s v="High"/>
    <n v="98.600000000000009"/>
    <n v="19794"/>
    <n v="32990"/>
    <n v="3252814.0000000005"/>
    <n v="487922.10000000003"/>
    <n v="2764891.9000000004"/>
    <n v="2156615.6820000005"/>
    <n v="608276.21799999988"/>
    <d v="2021-10-01T00:00:00"/>
    <n v="10"/>
    <x v="7"/>
    <x v="0"/>
  </r>
  <r>
    <s v="Shoping Mall"/>
    <s v="Gujarat"/>
    <s v="Vivo V17 Pro"/>
    <s v="High"/>
    <n v="90.5"/>
    <n v="19794"/>
    <n v="32990"/>
    <n v="2985595"/>
    <n v="447839.25"/>
    <n v="2537755.75"/>
    <n v="1979449.4850000001"/>
    <n v="558306.2649999999"/>
    <d v="2021-10-01T00:00:00"/>
    <n v="10"/>
    <x v="7"/>
    <x v="0"/>
  </r>
  <r>
    <s v="Channel Partners"/>
    <s v="Maharashtra "/>
    <s v="Xiaomi Redmi K20 Pro 6GB"/>
    <s v="High"/>
    <n v="210.9"/>
    <n v="13938"/>
    <n v="23230"/>
    <n v="4899207"/>
    <n v="734881.04999999993"/>
    <n v="4164325.95"/>
    <n v="2498595.5699999998"/>
    <n v="1665730.3800000004"/>
    <d v="2021-05-01T00:00:00"/>
    <n v="5"/>
    <x v="11"/>
    <x v="0"/>
  </r>
  <r>
    <s v="Midmarket"/>
    <s v="Haryana"/>
    <s v="Xiaomi Redmi K20 Pro 6GB"/>
    <s v="High"/>
    <n v="387.45000000000005"/>
    <n v="13938"/>
    <n v="23230"/>
    <n v="9000463.5000000019"/>
    <n v="1350069.5250000001"/>
    <n v="7650393.9750000015"/>
    <n v="4972756.0837500012"/>
    <n v="2677637.8912500003"/>
    <d v="2021-07-01T00:00:00"/>
    <n v="7"/>
    <x v="4"/>
    <x v="0"/>
  </r>
  <r>
    <s v="Shoping Mall"/>
    <s v="Jharkhand"/>
    <s v="Xiaomi Redmi K20 Pro 6GB"/>
    <s v="High"/>
    <n v="62.300000000000004"/>
    <n v="13938"/>
    <n v="23230"/>
    <n v="1447229"/>
    <n v="217084.35"/>
    <n v="1230144.6499999999"/>
    <n v="959512.82699999993"/>
    <n v="270631.82299999997"/>
    <d v="2020-09-01T00:00:00"/>
    <n v="9"/>
    <x v="6"/>
    <x v="1"/>
  </r>
  <r>
    <s v="Shoping Mall"/>
    <s v="Karnataka"/>
    <s v="Xiaomi Redmi K20 Pro 6GB"/>
    <s v="High"/>
    <n v="98.600000000000009"/>
    <n v="13938"/>
    <n v="23230"/>
    <n v="2290478"/>
    <n v="343571.7"/>
    <n v="1946906.3"/>
    <n v="1518586.9140000001"/>
    <n v="428319.38599999994"/>
    <d v="2021-10-01T00:00:00"/>
    <n v="10"/>
    <x v="7"/>
    <x v="0"/>
  </r>
  <r>
    <s v="Enterprise"/>
    <s v="Kerala"/>
    <s v="Xiaomi Redmi K20 Pro 6GB"/>
    <s v="High"/>
    <n v="238.70000000000002"/>
    <n v="13938"/>
    <n v="23230"/>
    <n v="5545001"/>
    <n v="831750.15"/>
    <n v="4713250.8499999996"/>
    <n v="3676335.6629999997"/>
    <n v="1036915.1869999999"/>
    <d v="2021-11-01T00:00:00"/>
    <n v="11"/>
    <x v="9"/>
    <x v="0"/>
  </r>
  <r>
    <s v="Shoping Mall"/>
    <s v="Odisha"/>
    <s v="Xiaomi Redmi K20 Pro 6GB"/>
    <s v="High"/>
    <n v="123.30000000000001"/>
    <n v="13938"/>
    <n v="23230"/>
    <n v="2864259.0000000005"/>
    <n v="429638.85000000003"/>
    <n v="2434620.1500000004"/>
    <n v="1899003.7170000004"/>
    <n v="535616.43299999996"/>
    <d v="2021-12-01T00:00:00"/>
    <n v="12"/>
    <x v="2"/>
    <x v="0"/>
  </r>
  <r>
    <s v="Shoping Mall"/>
    <s v="Punjab"/>
    <s v="Samsung Galaxy F62"/>
    <s v="High"/>
    <n v="27"/>
    <n v="11999.4"/>
    <n v="19999"/>
    <n v="539973"/>
    <n v="80995.95"/>
    <n v="458977.05"/>
    <n v="358002.09899999999"/>
    <n v="100974.951"/>
    <d v="2021-02-01T00:00:00"/>
    <n v="2"/>
    <x v="8"/>
    <x v="0"/>
  </r>
  <r>
    <s v="Shoping Mall"/>
    <s v="Tamil Nadu"/>
    <s v="Samsung Galaxy F62"/>
    <s v="High"/>
    <n v="342.15000000000003"/>
    <n v="11999.4"/>
    <n v="19999"/>
    <n v="6842657.8500000006"/>
    <n v="1026398.6775"/>
    <n v="5816259.1725000003"/>
    <n v="4536682.1545500001"/>
    <n v="1279577.0179500002"/>
    <d v="2021-07-01T00:00:00"/>
    <n v="7"/>
    <x v="4"/>
    <x v="0"/>
  </r>
  <r>
    <s v="Shoping Mall"/>
    <s v="Telangana"/>
    <s v="Samsung Galaxy F62"/>
    <s v="High"/>
    <n v="273.40000000000003"/>
    <n v="11999.4"/>
    <n v="19999"/>
    <n v="5467726.6000000006"/>
    <n v="820158.99000000011"/>
    <n v="4647567.6100000003"/>
    <n v="3625102.7358000004"/>
    <n v="1022464.8742"/>
    <d v="2021-10-01T00:00:00"/>
    <n v="10"/>
    <x v="7"/>
    <x v="0"/>
  </r>
  <r>
    <s v="Midmarket"/>
    <s v="Uttarakhand"/>
    <s v="Samsung Galaxy F62"/>
    <s v="High"/>
    <n v="254.8"/>
    <n v="11999.4"/>
    <n v="19999"/>
    <n v="5095745.2"/>
    <n v="764361.78"/>
    <n v="4331383.42"/>
    <n v="2815399.2230000002"/>
    <n v="1515984.1969999997"/>
    <d v="2020-11-01T00:00:00"/>
    <n v="11"/>
    <x v="9"/>
    <x v="1"/>
  </r>
  <r>
    <s v="Shoping Mall"/>
    <s v="West Bengal"/>
    <s v="Xiaomi Redmi 9i 128GB"/>
    <s v="High"/>
    <n v="252.15"/>
    <n v="5579.4"/>
    <n v="9299"/>
    <n v="2344742.85"/>
    <n v="351711.42749999999"/>
    <n v="1993031.4225000001"/>
    <n v="1554564.5095500001"/>
    <n v="438466.91295000003"/>
    <d v="2021-01-01T00:00:00"/>
    <n v="1"/>
    <x v="0"/>
    <x v="0"/>
  </r>
  <r>
    <s v="Channel Partners"/>
    <s v="Maharashtra "/>
    <s v="Realme 8"/>
    <s v="High"/>
    <n v="266.10000000000002"/>
    <n v="8999.4"/>
    <n v="14999"/>
    <n v="3991233.9000000004"/>
    <n v="598685.08500000008"/>
    <n v="3392548.8150000004"/>
    <n v="2035529.2890000001"/>
    <n v="1357019.5260000003"/>
    <d v="2021-05-01T00:00:00"/>
    <n v="5"/>
    <x v="11"/>
    <x v="0"/>
  </r>
  <r>
    <s v="Shoping Mall"/>
    <s v="Rajasthan"/>
    <s v="Realme 8 Pro"/>
    <s v="High"/>
    <n v="153.1"/>
    <n v="11999.4"/>
    <n v="19999"/>
    <n v="3061846.9"/>
    <n v="459277.03499999997"/>
    <n v="2602569.8649999998"/>
    <n v="2030004.4946999999"/>
    <n v="572565.37029999983"/>
    <d v="2021-12-01T00:00:00"/>
    <n v="12"/>
    <x v="2"/>
    <x v="0"/>
  </r>
  <r>
    <s v="Shoping Mall"/>
    <s v="Uttar Pradesh"/>
    <s v="Xiaomi Redmi K20 Pro 6GB"/>
    <s v="High"/>
    <n v="149.1"/>
    <n v="13938"/>
    <n v="23230"/>
    <n v="3463593"/>
    <n v="519538.94999999995"/>
    <n v="2944054.05"/>
    <n v="2296362.159"/>
    <n v="647691.89099999983"/>
    <d v="2021-03-01T00:00:00"/>
    <n v="3"/>
    <x v="3"/>
    <x v="0"/>
  </r>
  <r>
    <s v="Shoping Mall"/>
    <s v="Gujarat"/>
    <s v="Xiaomi Redmi K20 Pro 6GB"/>
    <s v="High"/>
    <n v="153.1"/>
    <n v="13938"/>
    <n v="23230"/>
    <n v="3556513"/>
    <n v="533476.94999999995"/>
    <n v="3023036.05"/>
    <n v="2357968.1189999999"/>
    <n v="665067.93099999987"/>
    <d v="2021-12-01T00:00:00"/>
    <n v="12"/>
    <x v="2"/>
    <x v="0"/>
  </r>
  <r>
    <s v="Channel Partners"/>
    <s v="Madhya Pradesh"/>
    <s v="Samsung Galaxy F62"/>
    <s v="High"/>
    <n v="276.10000000000002"/>
    <n v="11999.4"/>
    <n v="19999"/>
    <n v="5521723.9000000004"/>
    <n v="828258.58500000008"/>
    <n v="4693465.3150000004"/>
    <n v="2816079.1890000002"/>
    <n v="1877386.1260000002"/>
    <d v="2020-09-01T00:00:00"/>
    <n v="9"/>
    <x v="6"/>
    <x v="1"/>
  </r>
  <r>
    <s v="Midmarket"/>
    <s v="Andhra Pradesh"/>
    <s v="Xiaomi Redmi 9i 128GB"/>
    <s v="High"/>
    <n v="256.7"/>
    <n v="5579.4"/>
    <n v="9299"/>
    <n v="2387053.2999999998"/>
    <n v="358057.99499999994"/>
    <n v="2028995.3049999999"/>
    <n v="1318846.9482499999"/>
    <n v="710148.35675000004"/>
    <d v="2021-06-01T00:00:00"/>
    <n v="6"/>
    <x v="1"/>
    <x v="0"/>
  </r>
  <r>
    <s v="Midmarket"/>
    <s v="Gujarat"/>
    <s v="Xiaomi Redmi K20 Pro 6GB"/>
    <s v="High"/>
    <n v="256.7"/>
    <n v="13938"/>
    <n v="23230"/>
    <n v="5963141"/>
    <n v="894471.15"/>
    <n v="5068669.8499999996"/>
    <n v="3294635.4024999999"/>
    <n v="1774034.4474999998"/>
    <d v="2021-06-01T00:00:00"/>
    <n v="6"/>
    <x v="1"/>
    <x v="0"/>
  </r>
  <r>
    <s v="Shoping Mall"/>
    <s v="Chhattisgarh"/>
    <s v="Xiaomi Redmi 9i 128GB"/>
    <s v="High"/>
    <n v="92.300000000000011"/>
    <n v="5579.4"/>
    <n v="9299"/>
    <n v="858297.70000000007"/>
    <n v="128744.655"/>
    <n v="729553.04500000004"/>
    <n v="569051.37510000006"/>
    <n v="160501.66989999998"/>
    <d v="2021-03-01T00:00:00"/>
    <n v="3"/>
    <x v="3"/>
    <x v="0"/>
  </r>
  <r>
    <s v="Shoping Mall"/>
    <s v="Haryana"/>
    <s v="Xiaomi Redmi 9i 128GB"/>
    <s v="High"/>
    <n v="179"/>
    <n v="5579.4"/>
    <n v="9299"/>
    <n v="1664521"/>
    <n v="249678.15"/>
    <n v="1414842.85"/>
    <n v="1103577.4230000002"/>
    <n v="311265.42699999991"/>
    <d v="2021-03-01T00:00:00"/>
    <n v="3"/>
    <x v="3"/>
    <x v="0"/>
  </r>
  <r>
    <s v="Shoping Mall"/>
    <s v="Jharkhand"/>
    <s v="Xiaomi Redmi 9i 128GB"/>
    <s v="High"/>
    <n v="44.2"/>
    <n v="5579.4"/>
    <n v="9299"/>
    <n v="411015.80000000005"/>
    <n v="61652.37"/>
    <n v="349363.43000000005"/>
    <n v="272503.47540000005"/>
    <n v="76859.954599999997"/>
    <d v="2020-09-01T00:00:00"/>
    <n v="9"/>
    <x v="6"/>
    <x v="1"/>
  </r>
  <r>
    <s v="Shoping Mall"/>
    <s v="Karnataka"/>
    <s v="Realme 8"/>
    <s v="High"/>
    <n v="98.25"/>
    <n v="8999.4"/>
    <n v="14999"/>
    <n v="1473651.75"/>
    <n v="221047.76249999998"/>
    <n v="1252603.9875"/>
    <n v="977031.11025000003"/>
    <n v="275572.87725000002"/>
    <d v="2021-01-01T00:00:00"/>
    <n v="1"/>
    <x v="0"/>
    <x v="0"/>
  </r>
  <r>
    <s v="Shoping Mall"/>
    <s v="Kerala"/>
    <s v="Realme 8"/>
    <s v="High"/>
    <n v="129.80000000000001"/>
    <n v="8999.4"/>
    <n v="14999"/>
    <n v="1946870.2000000002"/>
    <n v="292030.53000000003"/>
    <n v="1654839.6700000002"/>
    <n v="1290774.9426000002"/>
    <n v="364064.72739999997"/>
    <d v="2021-02-01T00:00:00"/>
    <n v="2"/>
    <x v="8"/>
    <x v="0"/>
  </r>
  <r>
    <s v="Channel Partners"/>
    <s v="Odisha"/>
    <s v="Realme 8"/>
    <s v="High"/>
    <n v="60.400000000000006"/>
    <n v="8999.4"/>
    <n v="14999"/>
    <n v="905939.60000000009"/>
    <n v="135890.94"/>
    <n v="770048.66000000015"/>
    <n v="462029.19600000005"/>
    <n v="308019.46400000009"/>
    <d v="2021-06-01T00:00:00"/>
    <n v="6"/>
    <x v="1"/>
    <x v="0"/>
  </r>
  <r>
    <s v="Shoping Mall"/>
    <s v="Punjab"/>
    <s v="Realme 8"/>
    <s v="High"/>
    <n v="225.5"/>
    <n v="8999.4"/>
    <n v="14999"/>
    <n v="3382274.5"/>
    <n v="507341.17499999999"/>
    <n v="2874933.3250000002"/>
    <n v="2242447.9935000003"/>
    <n v="632485.33149999985"/>
    <d v="2021-07-01T00:00:00"/>
    <n v="7"/>
    <x v="4"/>
    <x v="0"/>
  </r>
  <r>
    <s v="Shoping Mall"/>
    <s v="Tamil Nadu"/>
    <s v="Realme 8"/>
    <s v="High"/>
    <n v="124.9"/>
    <n v="8999.4"/>
    <n v="14999"/>
    <n v="1873375.1"/>
    <n v="281006.26500000001"/>
    <n v="1592368.835"/>
    <n v="1242047.6913000001"/>
    <n v="350321.1436999999"/>
    <d v="2021-10-01T00:00:00"/>
    <n v="10"/>
    <x v="7"/>
    <x v="0"/>
  </r>
  <r>
    <s v="Shoping Mall"/>
    <s v="Telangana"/>
    <s v="Realme 8 Pro"/>
    <s v="High"/>
    <n v="143.85"/>
    <n v="11999.4"/>
    <n v="19999"/>
    <n v="2876856.15"/>
    <n v="431528.42249999999"/>
    <n v="2445327.7275"/>
    <n v="1907355.62745"/>
    <n v="537972.10005000001"/>
    <d v="2021-01-01T00:00:00"/>
    <n v="1"/>
    <x v="0"/>
    <x v="0"/>
  </r>
  <r>
    <s v="Small Business"/>
    <s v="Uttarakhand"/>
    <s v="Realme 8 Pro"/>
    <s v="High"/>
    <n v="80.7"/>
    <n v="11999.4"/>
    <n v="19999"/>
    <n v="1613919.3"/>
    <n v="242087.89499999999"/>
    <n v="1371831.405"/>
    <n v="987718.61159999995"/>
    <n v="384112.79340000008"/>
    <d v="2021-01-01T00:00:00"/>
    <n v="1"/>
    <x v="0"/>
    <x v="0"/>
  </r>
  <r>
    <s v="Shoping Mall"/>
    <s v="West Bengal"/>
    <s v="Realme 8 Pro"/>
    <s v="High"/>
    <n v="264.10000000000002"/>
    <n v="11999.4"/>
    <n v="19999"/>
    <n v="5281735.9000000004"/>
    <n v="792260.38500000001"/>
    <n v="4489475.5150000006"/>
    <n v="3501790.9017000007"/>
    <n v="987684.61329999985"/>
    <d v="2021-02-01T00:00:00"/>
    <n v="2"/>
    <x v="8"/>
    <x v="0"/>
  </r>
  <r>
    <s v="Shoping Mall"/>
    <s v="Maharashtra "/>
    <s v="Realme 8 Pro"/>
    <s v="High"/>
    <n v="270.8"/>
    <n v="11999.4"/>
    <n v="19999"/>
    <n v="5415729.2000000002"/>
    <n v="812359.38"/>
    <n v="4603369.82"/>
    <n v="3590628.4596000002"/>
    <n v="1012741.3604000001"/>
    <d v="2021-02-01T00:00:00"/>
    <n v="2"/>
    <x v="8"/>
    <x v="0"/>
  </r>
  <r>
    <s v="Shoping Mall"/>
    <s v="Rajasthan"/>
    <s v="Realme 8 Pro"/>
    <s v="High"/>
    <n v="263.2"/>
    <n v="11999.4"/>
    <n v="19999"/>
    <n v="5263736.8"/>
    <n v="789560.5199999999"/>
    <n v="4474176.28"/>
    <n v="3489857.4984000004"/>
    <n v="984318.78159999987"/>
    <d v="2021-06-01T00:00:00"/>
    <n v="6"/>
    <x v="1"/>
    <x v="0"/>
  </r>
  <r>
    <s v="Enterprise"/>
    <s v="Uttar Pradesh"/>
    <s v="Realme 8 Pro"/>
    <s v="High"/>
    <n v="158.30000000000001"/>
    <n v="11999.4"/>
    <n v="19999"/>
    <n v="3165841.7"/>
    <n v="474876.255"/>
    <n v="2690965.4450000003"/>
    <n v="2098953.0471000001"/>
    <n v="592012.39790000021"/>
    <d v="2021-06-01T00:00:00"/>
    <n v="6"/>
    <x v="1"/>
    <x v="0"/>
  </r>
  <r>
    <s v="Channel Partners"/>
    <s v="Gujarat"/>
    <s v="Realme 8 Pro"/>
    <s v="High"/>
    <n v="57.1"/>
    <n v="11999.4"/>
    <n v="19999"/>
    <n v="1141942.9000000001"/>
    <n v="171291.43500000003"/>
    <n v="970651.46500000008"/>
    <n v="582390.87900000007"/>
    <n v="388260.58600000001"/>
    <d v="2021-07-01T00:00:00"/>
    <n v="7"/>
    <x v="4"/>
    <x v="0"/>
  </r>
  <r>
    <s v="Shoping Mall"/>
    <s v="Madhya Pradesh"/>
    <s v="Realme 8 Pro"/>
    <s v="High"/>
    <n v="269.60000000000002"/>
    <n v="11999.4"/>
    <n v="19999"/>
    <n v="5391730.4000000004"/>
    <n v="808759.56"/>
    <n v="4582970.84"/>
    <n v="3574717.2552"/>
    <n v="1008253.5847999998"/>
    <d v="2021-08-01T00:00:00"/>
    <n v="8"/>
    <x v="5"/>
    <x v="0"/>
  </r>
  <r>
    <s v="Midmarket"/>
    <s v="Andhra Pradesh"/>
    <s v="Realme 8 Pro"/>
    <s v="High"/>
    <n v="156.5"/>
    <n v="11999.4"/>
    <n v="19999"/>
    <n v="3129843.5"/>
    <n v="469476.52499999997"/>
    <n v="2660366.9750000001"/>
    <n v="1729238.5337500002"/>
    <n v="931128.44124999992"/>
    <d v="2021-10-01T00:00:00"/>
    <n v="10"/>
    <x v="7"/>
    <x v="0"/>
  </r>
  <r>
    <s v="Shoping Mall"/>
    <s v="Gujarat"/>
    <s v="Realme 8 Pro"/>
    <s v="High"/>
    <n v="124.9"/>
    <n v="11999.4"/>
    <n v="19999"/>
    <n v="2497875.1"/>
    <n v="374681.26500000001"/>
    <n v="2123193.835"/>
    <n v="1656091.1913000001"/>
    <n v="467102.6436999999"/>
    <d v="2021-10-01T00:00:00"/>
    <n v="10"/>
    <x v="7"/>
    <x v="0"/>
  </r>
  <r>
    <s v="Shoping Mall"/>
    <s v="Chhattisgarh"/>
    <s v="Realme 8 Pro"/>
    <s v="High"/>
    <n v="35.700000000000003"/>
    <n v="11999.4"/>
    <n v="19999"/>
    <n v="713964.3"/>
    <n v="107094.645"/>
    <n v="606869.65500000003"/>
    <n v="473358.33090000006"/>
    <n v="133511.32409999997"/>
    <d v="2021-11-01T00:00:00"/>
    <n v="11"/>
    <x v="9"/>
    <x v="0"/>
  </r>
  <r>
    <s v="Channel Partners"/>
    <s v="Haryana"/>
    <s v="Realme 8 Pro"/>
    <s v="High"/>
    <n v="101.30000000000001"/>
    <n v="11999.4"/>
    <n v="19999"/>
    <n v="2025898.7000000002"/>
    <n v="303884.80499999999"/>
    <n v="1722013.8950000003"/>
    <n v="1033208.3370000001"/>
    <n v="688805.55800000019"/>
    <d v="2021-12-01T00:00:00"/>
    <n v="12"/>
    <x v="2"/>
    <x v="0"/>
  </r>
  <r>
    <s v="Midmarket"/>
    <s v="Jharkhand"/>
    <s v="Vivo V17 Pro"/>
    <s v="High"/>
    <n v="399.75"/>
    <n v="19794"/>
    <n v="32990"/>
    <n v="13187752.5"/>
    <n v="1978162.875"/>
    <n v="11209589.625"/>
    <n v="7286233.2562500006"/>
    <n v="3923356.3687499994"/>
    <d v="2021-01-01T00:00:00"/>
    <n v="1"/>
    <x v="0"/>
    <x v="0"/>
  </r>
  <r>
    <s v="Shoping Mall"/>
    <s v="Karnataka"/>
    <s v="Vivo V17 Pro"/>
    <s v="High"/>
    <n v="263.2"/>
    <n v="19794"/>
    <n v="32990"/>
    <n v="8682968"/>
    <n v="1302445.2"/>
    <n v="7380522.7999999998"/>
    <n v="5756807.784"/>
    <n v="1623715.0159999998"/>
    <d v="2021-06-01T00:00:00"/>
    <n v="6"/>
    <x v="1"/>
    <x v="0"/>
  </r>
  <r>
    <s v="Shoping Mall"/>
    <s v="Kerala"/>
    <s v="Vivo V17 Pro"/>
    <s v="High"/>
    <n v="119"/>
    <n v="19794"/>
    <n v="32990"/>
    <n v="3925810"/>
    <n v="588871.5"/>
    <n v="3336938.5"/>
    <n v="2602812.0300000003"/>
    <n v="734126.46999999974"/>
    <d v="2021-06-01T00:00:00"/>
    <n v="6"/>
    <x v="1"/>
    <x v="0"/>
  </r>
  <r>
    <s v="Channel Partners"/>
    <s v="Odisha"/>
    <s v="Vivo V17 Pro"/>
    <s v="High"/>
    <n v="60.400000000000006"/>
    <n v="19794"/>
    <n v="32990"/>
    <n v="1992596.0000000002"/>
    <n v="298889.40000000002"/>
    <n v="1693706.6"/>
    <n v="1016223.96"/>
    <n v="677482.64000000013"/>
    <d v="2021-06-01T00:00:00"/>
    <n v="6"/>
    <x v="1"/>
    <x v="0"/>
  </r>
  <r>
    <s v="Midmarket"/>
    <s v="Punjab"/>
    <s v="Vivo V17 Pro"/>
    <s v="High"/>
    <n v="66"/>
    <n v="19794"/>
    <n v="32990"/>
    <n v="2177340"/>
    <n v="326601"/>
    <n v="1850739"/>
    <n v="1202980.3500000001"/>
    <n v="647758.64999999991"/>
    <d v="2020-09-01T00:00:00"/>
    <n v="9"/>
    <x v="6"/>
    <x v="1"/>
  </r>
  <r>
    <s v="Channel Partners"/>
    <s v="Tamil Nadu"/>
    <s v="Vivo V17 Pro"/>
    <s v="High"/>
    <n v="41"/>
    <n v="19794"/>
    <n v="32990"/>
    <n v="1352590"/>
    <n v="202888.5"/>
    <n v="1149701.5"/>
    <n v="689820.9"/>
    <n v="459880.6"/>
    <d v="2021-10-01T00:00:00"/>
    <n v="10"/>
    <x v="7"/>
    <x v="0"/>
  </r>
  <r>
    <s v="Small Business"/>
    <s v="Telangana"/>
    <s v="Vivo V17 Pro"/>
    <s v="High"/>
    <n v="260.5"/>
    <n v="19794"/>
    <n v="32990"/>
    <n v="8593895"/>
    <n v="1289084.25"/>
    <n v="7304810.75"/>
    <n v="5259463.74"/>
    <n v="2045347.0099999998"/>
    <d v="2020-11-01T00:00:00"/>
    <n v="11"/>
    <x v="9"/>
    <x v="1"/>
  </r>
  <r>
    <s v="Channel Partners"/>
    <s v="Uttarakhand"/>
    <s v="Vivo V17 Pro"/>
    <s v="High"/>
    <n v="101.30000000000001"/>
    <n v="19794"/>
    <n v="32990"/>
    <n v="3341887.0000000005"/>
    <n v="501283.05000000005"/>
    <n v="2840603.95"/>
    <n v="1704362.37"/>
    <n v="1136241.58"/>
    <d v="2021-12-01T00:00:00"/>
    <n v="12"/>
    <x v="2"/>
    <x v="0"/>
  </r>
  <r>
    <s v="Enterprise"/>
    <s v="West Bengal"/>
    <s v="Xiaomi Redmi K20 Pro 6GB"/>
    <s v="High"/>
    <n v="158.30000000000001"/>
    <n v="13938"/>
    <n v="23230"/>
    <n v="3677309.0000000005"/>
    <n v="551596.35000000009"/>
    <n v="3125712.6500000004"/>
    <n v="2438055.8670000006"/>
    <n v="687656.78299999982"/>
    <d v="2021-06-01T00:00:00"/>
    <n v="6"/>
    <x v="1"/>
    <x v="0"/>
  </r>
  <r>
    <s v="Midmarket"/>
    <s v="Maharashtra "/>
    <s v="Xiaomi Redmi K20 Pro 6GB"/>
    <s v="High"/>
    <n v="156.5"/>
    <n v="13938"/>
    <n v="23230"/>
    <n v="3635495"/>
    <n v="545324.25"/>
    <n v="3090170.75"/>
    <n v="2008610.9875"/>
    <n v="1081559.7625"/>
    <d v="2021-10-01T00:00:00"/>
    <n v="10"/>
    <x v="7"/>
    <x v="0"/>
  </r>
  <r>
    <s v="Enterprise"/>
    <s v="Rajasthan"/>
    <s v="Samsung Galaxy F62"/>
    <s v="High"/>
    <n v="165.9"/>
    <n v="11999.4"/>
    <n v="19999"/>
    <n v="3317834.1"/>
    <n v="497675.11499999999"/>
    <n v="2820158.9850000003"/>
    <n v="2199724.0083000003"/>
    <n v="620434.9767"/>
    <d v="2021-01-01T00:00:00"/>
    <n v="1"/>
    <x v="0"/>
    <x v="0"/>
  </r>
  <r>
    <s v="Shoping Mall"/>
    <s v="Uttar Pradesh"/>
    <s v="Samsung Galaxy F62"/>
    <s v="High"/>
    <n v="119"/>
    <n v="11999.4"/>
    <n v="19999"/>
    <n v="2379881"/>
    <n v="356982.14999999997"/>
    <n v="2022898.85"/>
    <n v="1577861.1030000001"/>
    <n v="445037.74699999997"/>
    <d v="2021-06-01T00:00:00"/>
    <n v="6"/>
    <x v="1"/>
    <x v="0"/>
  </r>
  <r>
    <s v="Channel Partners"/>
    <s v="Gujarat"/>
    <s v="Samsung Galaxy F62"/>
    <s v="High"/>
    <n v="41"/>
    <n v="11999.4"/>
    <n v="19999"/>
    <n v="819959"/>
    <n v="122993.84999999999"/>
    <n v="696965.15"/>
    <n v="418179.09"/>
    <n v="278786.06"/>
    <d v="2021-10-01T00:00:00"/>
    <n v="10"/>
    <x v="7"/>
    <x v="0"/>
  </r>
  <r>
    <s v="Channel Partners"/>
    <s v="Madhya Pradesh"/>
    <s v="Samsung Galaxy F62"/>
    <s v="High"/>
    <n v="177"/>
    <n v="11999.4"/>
    <n v="19999"/>
    <n v="3539823"/>
    <n v="530973.44999999995"/>
    <n v="3008849.55"/>
    <n v="1805309.7299999997"/>
    <n v="1203539.82"/>
    <d v="2020-12-01T00:00:00"/>
    <n v="12"/>
    <x v="2"/>
    <x v="1"/>
  </r>
  <r>
    <s v="Shoping Mall"/>
    <s v="Andhra Pradesh"/>
    <s v="Xiaomi Redmi 9i 128GB"/>
    <s v="High"/>
    <n v="257.90000000000003"/>
    <n v="5579.4"/>
    <n v="9299"/>
    <n v="2398212.1"/>
    <n v="359731.815"/>
    <n v="2038480.2850000001"/>
    <n v="1590014.6223000002"/>
    <n v="448465.66269999999"/>
    <d v="2021-04-01T00:00:00"/>
    <n v="4"/>
    <x v="10"/>
    <x v="0"/>
  </r>
  <r>
    <s v="Shoping Mall"/>
    <s v="Gujarat"/>
    <s v="Xiaomi Redmi 9i 128GB"/>
    <s v="High"/>
    <n v="174.3"/>
    <n v="5579.4"/>
    <n v="9299"/>
    <n v="1620815.7000000002"/>
    <n v="243122.35500000001"/>
    <n v="1377693.3450000002"/>
    <n v="1074600.8091000002"/>
    <n v="303092.53590000002"/>
    <d v="2021-05-01T00:00:00"/>
    <n v="5"/>
    <x v="11"/>
    <x v="0"/>
  </r>
  <r>
    <s v="Shoping Mall"/>
    <s v="Chhattisgarh"/>
    <s v="Xiaomi Redmi 9i 128GB"/>
    <s v="High"/>
    <n v="299.60000000000002"/>
    <n v="5579.4"/>
    <n v="9299"/>
    <n v="2785980.4000000004"/>
    <n v="417897.06000000006"/>
    <n v="2368083.3400000003"/>
    <n v="1847105.0052000002"/>
    <n v="520978.33480000007"/>
    <d v="2020-10-01T00:00:00"/>
    <n v="10"/>
    <x v="7"/>
    <x v="1"/>
  </r>
  <r>
    <s v="Shoping Mall"/>
    <s v="Haryana"/>
    <s v="Xiaomi Redmi 9i 128GB"/>
    <s v="High"/>
    <n v="28"/>
    <n v="5579.4"/>
    <n v="9299"/>
    <n v="260372"/>
    <n v="39055.799999999996"/>
    <n v="221316.2"/>
    <n v="172626.63600000003"/>
    <n v="48689.563999999984"/>
    <d v="2021-12-01T00:00:00"/>
    <n v="12"/>
    <x v="2"/>
    <x v="0"/>
  </r>
  <r>
    <s v="Shoping Mall"/>
    <s v="Jharkhand"/>
    <s v="Realme 8"/>
    <s v="High"/>
    <n v="29.3"/>
    <n v="8999.4"/>
    <n v="14999"/>
    <n v="439470.7"/>
    <n v="65920.604999999996"/>
    <n v="373550.09500000003"/>
    <n v="291369.07410000003"/>
    <n v="82181.020900000003"/>
    <d v="2021-02-01T00:00:00"/>
    <n v="2"/>
    <x v="8"/>
    <x v="0"/>
  </r>
  <r>
    <s v="Shoping Mall"/>
    <s v="Karnataka"/>
    <s v="Realme 8"/>
    <s v="High"/>
    <n v="299.60000000000002"/>
    <n v="8999.4"/>
    <n v="14999"/>
    <n v="4493700.4000000004"/>
    <n v="674055.06"/>
    <n v="3819645.3400000003"/>
    <n v="2979323.3652000003"/>
    <n v="840321.97479999997"/>
    <d v="2020-10-01T00:00:00"/>
    <n v="10"/>
    <x v="7"/>
    <x v="1"/>
  </r>
  <r>
    <s v="Midmarket"/>
    <s v="Kerala"/>
    <s v="Realme 8 Pro"/>
    <s v="High"/>
    <n v="27.8"/>
    <n v="11999.4"/>
    <n v="19999"/>
    <n v="555972.20000000007"/>
    <n v="83395.83"/>
    <n v="472576.37000000005"/>
    <n v="307174.64050000004"/>
    <n v="165401.72950000002"/>
    <d v="2021-02-01T00:00:00"/>
    <n v="2"/>
    <x v="8"/>
    <x v="0"/>
  </r>
  <r>
    <s v="Shoping Mall"/>
    <s v="Odisha"/>
    <s v="Realme 8 Pro"/>
    <s v="High"/>
    <n v="242.8"/>
    <n v="11999.4"/>
    <n v="19999"/>
    <n v="4855757.2"/>
    <n v="728363.58"/>
    <n v="4127393.62"/>
    <n v="3219367.0236000004"/>
    <n v="908026.59639999969"/>
    <d v="2021-03-01T00:00:00"/>
    <n v="3"/>
    <x v="3"/>
    <x v="0"/>
  </r>
  <r>
    <s v="Midmarket"/>
    <s v="Punjab"/>
    <s v="Realme 8 Pro"/>
    <s v="High"/>
    <n v="176.70000000000002"/>
    <n v="11999.4"/>
    <n v="19999"/>
    <n v="3533823.3000000003"/>
    <n v="530073.495"/>
    <n v="3003749.8050000002"/>
    <n v="1952437.3732500002"/>
    <n v="1051312.43175"/>
    <d v="2021-09-01T00:00:00"/>
    <n v="9"/>
    <x v="6"/>
    <x v="0"/>
  </r>
  <r>
    <s v="Channel Partners"/>
    <s v="Tamil Nadu"/>
    <s v="Realme 8 Pro"/>
    <s v="High"/>
    <n v="139.30000000000001"/>
    <n v="11999.4"/>
    <n v="19999"/>
    <n v="2785860.7"/>
    <n v="417879.10500000004"/>
    <n v="2367981.5950000002"/>
    <n v="1420788.9570000002"/>
    <n v="947192.63800000004"/>
    <d v="2021-10-01T00:00:00"/>
    <n v="10"/>
    <x v="7"/>
    <x v="0"/>
  </r>
  <r>
    <s v="Shoping Mall"/>
    <s v="Telangana"/>
    <s v="Xiaomi Redmi K20 Pro 6GB"/>
    <s v="High"/>
    <n v="28"/>
    <n v="13938"/>
    <n v="23230"/>
    <n v="650440"/>
    <n v="97566"/>
    <n v="552874"/>
    <n v="431241.72000000003"/>
    <n v="121632.27999999997"/>
    <d v="2021-12-01T00:00:00"/>
    <n v="12"/>
    <x v="2"/>
    <x v="0"/>
  </r>
  <r>
    <s v="Channel Partners"/>
    <s v="Uttarakhand"/>
    <s v="Samsung Galaxy F62"/>
    <s v="High"/>
    <n v="139.30000000000001"/>
    <n v="11999.4"/>
    <n v="19999"/>
    <n v="2785860.7"/>
    <n v="417879.10500000004"/>
    <n v="2367981.5950000002"/>
    <n v="1420788.9570000002"/>
    <n v="947192.63800000004"/>
    <d v="2021-10-01T00:00:00"/>
    <n v="10"/>
    <x v="7"/>
    <x v="0"/>
  </r>
  <r>
    <s v="Channel Partners"/>
    <s v="West Bengal"/>
    <s v="Samsung Galaxy F62"/>
    <s v="High"/>
    <n v="201.5"/>
    <n v="11999.4"/>
    <n v="19999"/>
    <n v="4029798.5"/>
    <n v="604469.77500000002"/>
    <n v="3425328.7250000001"/>
    <n v="2055197.2349999999"/>
    <n v="1370131.4900000002"/>
    <d v="2020-12-01T00:00:00"/>
    <n v="12"/>
    <x v="2"/>
    <x v="1"/>
  </r>
  <r>
    <s v="Small Business"/>
    <s v="Maharashtra "/>
    <s v="Xiaomi Redmi 9i 128GB"/>
    <s v="High"/>
    <n v="80.100000000000009"/>
    <n v="5579.4"/>
    <n v="9299"/>
    <n v="744849.9"/>
    <n v="111727.485"/>
    <n v="633122.41500000004"/>
    <n v="455848.13880000002"/>
    <n v="177274.27620000002"/>
    <d v="2021-07-01T00:00:00"/>
    <n v="7"/>
    <x v="4"/>
    <x v="0"/>
  </r>
  <r>
    <s v="Enterprise"/>
    <s v="Rajasthan"/>
    <s v="Xiaomi Redmi 9i 128GB"/>
    <s v="High"/>
    <n v="102.30000000000001"/>
    <n v="5579.4"/>
    <n v="9299"/>
    <n v="951287.70000000007"/>
    <n v="142693.155"/>
    <n v="808594.54500000004"/>
    <n v="630703.74510000006"/>
    <n v="177890.79989999998"/>
    <d v="2020-09-01T00:00:00"/>
    <n v="9"/>
    <x v="6"/>
    <x v="1"/>
  </r>
  <r>
    <s v="Small Business"/>
    <s v="Uttar Pradesh"/>
    <s v="Xiaomi Redmi 9i 128GB"/>
    <s v="High"/>
    <n v="149.6"/>
    <n v="5579.4"/>
    <n v="9299"/>
    <n v="1391130.4"/>
    <n v="208669.55999999997"/>
    <n v="1182460.8399999999"/>
    <n v="851371.80479999981"/>
    <n v="331089.03520000004"/>
    <d v="2021-10-01T00:00:00"/>
    <n v="10"/>
    <x v="7"/>
    <x v="0"/>
  </r>
  <r>
    <s v="Small Business"/>
    <s v="Gujarat"/>
    <s v="Xiaomi Redmi 9i 128GB"/>
    <s v="High"/>
    <n v="101"/>
    <n v="5579.4"/>
    <n v="9299"/>
    <n v="939199"/>
    <n v="140879.85"/>
    <n v="798319.15"/>
    <n v="574789.78799999994"/>
    <n v="223529.36200000008"/>
    <d v="2021-10-01T00:00:00"/>
    <n v="10"/>
    <x v="7"/>
    <x v="0"/>
  </r>
  <r>
    <s v="Midmarket"/>
    <s v="Madhya Pradesh"/>
    <s v="Xiaomi Redmi 9i 128GB"/>
    <s v="High"/>
    <n v="151.30000000000001"/>
    <n v="5579.4"/>
    <n v="9299"/>
    <n v="1406938.7000000002"/>
    <n v="211040.80500000002"/>
    <n v="1195897.8950000003"/>
    <n v="777333.63175000018"/>
    <n v="418564.26325000008"/>
    <d v="2021-11-01T00:00:00"/>
    <n v="11"/>
    <x v="9"/>
    <x v="0"/>
  </r>
  <r>
    <s v="Midmarket"/>
    <s v="Andhra Pradesh"/>
    <s v="Xiaomi Redmi 9i 128GB"/>
    <s v="High"/>
    <n v="230"/>
    <n v="5579.4"/>
    <n v="9299"/>
    <n v="2138770"/>
    <n v="320815.5"/>
    <n v="1817954.5"/>
    <n v="1181670.425"/>
    <n v="636284.07499999995"/>
    <d v="2021-12-01T00:00:00"/>
    <n v="12"/>
    <x v="2"/>
    <x v="0"/>
  </r>
  <r>
    <s v="Enterprise"/>
    <s v="Gujarat"/>
    <s v="Xiaomi Redmi 9i 128GB"/>
    <s v="High"/>
    <n v="282.10000000000002"/>
    <n v="5579.4"/>
    <n v="9299"/>
    <n v="2623247.9000000004"/>
    <n v="393487.18500000006"/>
    <n v="2229760.7150000003"/>
    <n v="1739213.3577000003"/>
    <n v="490547.35730000003"/>
    <d v="2020-12-01T00:00:00"/>
    <n v="12"/>
    <x v="2"/>
    <x v="1"/>
  </r>
  <r>
    <s v="Shoping Mall"/>
    <s v="Chhattisgarh"/>
    <s v="Realme 8"/>
    <s v="High"/>
    <n v="222.75"/>
    <n v="8999.4"/>
    <n v="14999"/>
    <n v="3341027.25"/>
    <n v="501154.08749999997"/>
    <n v="2839873.1625000001"/>
    <n v="2215101.0667500002"/>
    <n v="624772.09574999986"/>
    <d v="2021-01-01T00:00:00"/>
    <n v="1"/>
    <x v="0"/>
    <x v="0"/>
  </r>
  <r>
    <s v="Shoping Mall"/>
    <s v="Haryana"/>
    <s v="Realme 8"/>
    <s v="High"/>
    <n v="119.9"/>
    <n v="8999.4"/>
    <n v="14999"/>
    <n v="1798380.1"/>
    <n v="269757.01500000001"/>
    <n v="1528623.085"/>
    <n v="1192326.0063"/>
    <n v="336297.07869999995"/>
    <d v="2021-04-01T00:00:00"/>
    <n v="4"/>
    <x v="10"/>
    <x v="0"/>
  </r>
  <r>
    <s v="Shoping Mall"/>
    <s v="Jharkhand"/>
    <s v="Realme 8"/>
    <s v="High"/>
    <n v="20"/>
    <n v="8999.4"/>
    <n v="14999"/>
    <n v="299980"/>
    <n v="44997"/>
    <n v="254983"/>
    <n v="198886.74000000002"/>
    <n v="56096.25999999998"/>
    <d v="2021-05-01T00:00:00"/>
    <n v="5"/>
    <x v="11"/>
    <x v="0"/>
  </r>
  <r>
    <s v="Shoping Mall"/>
    <s v="Karnataka"/>
    <s v="Realme 8"/>
    <s v="High"/>
    <n v="38.800000000000004"/>
    <n v="8999.4"/>
    <n v="14999"/>
    <n v="581961.20000000007"/>
    <n v="87294.180000000008"/>
    <n v="494667.02000000008"/>
    <n v="385840.27560000005"/>
    <n v="108826.74440000003"/>
    <d v="2021-09-01T00:00:00"/>
    <n v="9"/>
    <x v="6"/>
    <x v="0"/>
  </r>
  <r>
    <s v="Shoping Mall"/>
    <s v="Kerala"/>
    <s v="Realme 8"/>
    <s v="High"/>
    <n v="172.70000000000002"/>
    <n v="8999.4"/>
    <n v="14999"/>
    <n v="2590327.3000000003"/>
    <n v="388549.09500000003"/>
    <n v="2201778.2050000001"/>
    <n v="1717386.9999000002"/>
    <n v="484391.2050999999"/>
    <d v="2020-10-01T00:00:00"/>
    <n v="10"/>
    <x v="7"/>
    <x v="1"/>
  </r>
  <r>
    <s v="Midmarket"/>
    <s v="Odisha"/>
    <s v="Realme 8"/>
    <s v="High"/>
    <n v="230"/>
    <n v="8999.4"/>
    <n v="14999"/>
    <n v="3449770"/>
    <n v="517465.5"/>
    <n v="2932304.5"/>
    <n v="1905997.925"/>
    <n v="1026306.575"/>
    <d v="2021-12-01T00:00:00"/>
    <n v="12"/>
    <x v="2"/>
    <x v="0"/>
  </r>
  <r>
    <s v="Shoping Mall"/>
    <s v="Punjab"/>
    <s v="Realme 8 Pro"/>
    <s v="High"/>
    <n v="26"/>
    <n v="11999.4"/>
    <n v="19999"/>
    <n v="519974"/>
    <n v="77996.099999999991"/>
    <n v="441977.9"/>
    <n v="344742.76200000005"/>
    <n v="97235.137999999977"/>
    <d v="2021-02-01T00:00:00"/>
    <n v="2"/>
    <x v="8"/>
    <x v="0"/>
  </r>
  <r>
    <s v="Midmarket"/>
    <s v="Tamil Nadu"/>
    <s v="Realme 8 Pro"/>
    <s v="High"/>
    <n v="247"/>
    <n v="11999.4"/>
    <n v="19999"/>
    <n v="4939753"/>
    <n v="740962.95"/>
    <n v="4198790.05"/>
    <n v="2729213.5324999997"/>
    <n v="1469576.5175000001"/>
    <d v="2020-09-01T00:00:00"/>
    <n v="9"/>
    <x v="6"/>
    <x v="1"/>
  </r>
  <r>
    <s v="Midmarket"/>
    <s v="Telangana"/>
    <s v="Realme 8 Pro"/>
    <s v="High"/>
    <n v="174.3"/>
    <n v="11999.4"/>
    <n v="19999"/>
    <n v="3485825.7"/>
    <n v="522873.85499999998"/>
    <n v="2962951.8450000002"/>
    <n v="1925918.6992500003"/>
    <n v="1037033.1457499999"/>
    <d v="2020-10-01T00:00:00"/>
    <n v="10"/>
    <x v="7"/>
    <x v="1"/>
  </r>
  <r>
    <s v="Channel Partners"/>
    <s v="Uttarakhand"/>
    <s v="Realme 8 Pro"/>
    <s v="High"/>
    <n v="291.40000000000003"/>
    <n v="11999.4"/>
    <n v="19999"/>
    <n v="5827708.6000000006"/>
    <n v="874156.29"/>
    <n v="4953552.3100000005"/>
    <n v="2972131.3860000004"/>
    <n v="1981420.9240000001"/>
    <d v="2021-10-01T00:00:00"/>
    <n v="10"/>
    <x v="7"/>
    <x v="0"/>
  </r>
  <r>
    <s v="Shoping Mall"/>
    <s v="West Bengal"/>
    <s v="Realme 8 Pro"/>
    <s v="High"/>
    <n v="173.10000000000002"/>
    <n v="11999.4"/>
    <n v="19999"/>
    <n v="3461826.9000000004"/>
    <n v="519274.03500000003"/>
    <n v="2942552.8650000002"/>
    <n v="2295191.2347000004"/>
    <n v="647361.63029999984"/>
    <d v="2021-10-01T00:00:00"/>
    <n v="10"/>
    <x v="7"/>
    <x v="0"/>
  </r>
  <r>
    <s v="Shoping Mall"/>
    <s v="Maharashtra "/>
    <s v="Realme 8 Pro"/>
    <s v="High"/>
    <n v="70"/>
    <n v="11999.4"/>
    <n v="19999"/>
    <n v="1399930"/>
    <n v="209989.5"/>
    <n v="1189940.5"/>
    <n v="928153.59000000008"/>
    <n v="261786.90999999992"/>
    <d v="2021-11-01T00:00:00"/>
    <n v="11"/>
    <x v="9"/>
    <x v="0"/>
  </r>
  <r>
    <s v="Channel Partners"/>
    <s v="Rajasthan"/>
    <s v="Realme 8 Pro"/>
    <s v="High"/>
    <n v="222.20000000000002"/>
    <n v="11999.4"/>
    <n v="19999"/>
    <n v="4443777.8000000007"/>
    <n v="666566.67000000004"/>
    <n v="3777211.1300000008"/>
    <n v="2266326.6780000003"/>
    <n v="1510884.4520000005"/>
    <d v="2020-11-01T00:00:00"/>
    <n v="11"/>
    <x v="9"/>
    <x v="1"/>
  </r>
  <r>
    <s v="Shoping Mall"/>
    <s v="Uttar Pradesh"/>
    <s v="Realme 8 Pro"/>
    <s v="High"/>
    <n v="117.7"/>
    <n v="11999.4"/>
    <n v="19999"/>
    <n v="2353882.3000000003"/>
    <n v="353082.34500000003"/>
    <n v="2000799.9550000003"/>
    <n v="1560623.9649000003"/>
    <n v="440175.99010000005"/>
    <d v="2021-11-01T00:00:00"/>
    <n v="11"/>
    <x v="9"/>
    <x v="0"/>
  </r>
  <r>
    <s v="Shoping Mall"/>
    <s v="Gujarat"/>
    <s v="Realme 8 Pro"/>
    <s v="High"/>
    <n v="192.20000000000002"/>
    <n v="11999.4"/>
    <n v="19999"/>
    <n v="3843807.8000000003"/>
    <n v="576571.17000000004"/>
    <n v="3267236.6300000004"/>
    <n v="2548444.5714000002"/>
    <n v="718792.05860000011"/>
    <d v="2020-11-01T00:00:00"/>
    <n v="11"/>
    <x v="9"/>
    <x v="1"/>
  </r>
  <r>
    <s v="Enterprise"/>
    <s v="Madhya Pradesh"/>
    <s v="Vivo V17 Pro"/>
    <s v="High"/>
    <n v="157.5"/>
    <n v="19794"/>
    <n v="32990"/>
    <n v="5195925"/>
    <n v="779388.75"/>
    <n v="4416536.25"/>
    <n v="3444898.2749999999"/>
    <n v="971637.97500000009"/>
    <d v="2021-02-01T00:00:00"/>
    <n v="2"/>
    <x v="8"/>
    <x v="0"/>
  </r>
  <r>
    <s v="Shoping Mall"/>
    <s v="Andhra Pradesh"/>
    <s v="Vivo V17 Pro"/>
    <s v="High"/>
    <n v="60.6"/>
    <n v="19794"/>
    <n v="32990"/>
    <n v="1999194"/>
    <n v="299879.09999999998"/>
    <n v="1699314.9"/>
    <n v="1325465.622"/>
    <n v="373849.27799999993"/>
    <d v="2021-04-01T00:00:00"/>
    <n v="4"/>
    <x v="10"/>
    <x v="0"/>
  </r>
  <r>
    <s v="Small Business"/>
    <s v="Bihar"/>
    <s v="Vivo V17 Pro"/>
    <s v="High"/>
    <n v="246"/>
    <n v="19794"/>
    <n v="32990"/>
    <n v="8115540"/>
    <n v="1217331"/>
    <n v="6898209"/>
    <n v="4966710.4799999995"/>
    <n v="1931498.5200000005"/>
    <d v="2021-07-01T00:00:00"/>
    <n v="7"/>
    <x v="4"/>
    <x v="0"/>
  </r>
  <r>
    <s v="Small Business"/>
    <s v="Chhattisgarh"/>
    <s v="Vivo V17 Pro"/>
    <s v="High"/>
    <n v="26.900000000000002"/>
    <n v="19794"/>
    <n v="32990"/>
    <n v="887431.00000000012"/>
    <n v="133114.65000000002"/>
    <n v="754316.35000000009"/>
    <n v="543107.772"/>
    <n v="211208.5780000001"/>
    <d v="2020-10-01T00:00:00"/>
    <n v="10"/>
    <x v="7"/>
    <x v="1"/>
  </r>
  <r>
    <s v="Small Business"/>
    <s v="Haryana"/>
    <s v="Vivo V17 Pro"/>
    <s v="High"/>
    <n v="253.60000000000002"/>
    <n v="19794"/>
    <n v="32990"/>
    <n v="8366264.0000000009"/>
    <n v="1254939.6000000001"/>
    <n v="7111324.4000000004"/>
    <n v="5120153.568"/>
    <n v="1991170.8320000004"/>
    <d v="2020-11-01T00:00:00"/>
    <n v="11"/>
    <x v="9"/>
    <x v="1"/>
  </r>
  <r>
    <s v="Shoping Mall"/>
    <s v="Jharkhand"/>
    <s v="Xiaomi Redmi K20 Pro 6GB"/>
    <s v="High"/>
    <n v="290.3"/>
    <n v="13938"/>
    <n v="23230"/>
    <n v="6743669"/>
    <n v="1011550.35"/>
    <n v="5732118.6500000004"/>
    <n v="4471052.5470000003"/>
    <n v="1261066.1030000001"/>
    <d v="2021-03-01T00:00:00"/>
    <n v="3"/>
    <x v="3"/>
    <x v="0"/>
  </r>
  <r>
    <s v="Small Business"/>
    <s v="Karnataka"/>
    <s v="Xiaomi Redmi K20 Pro 6GB"/>
    <s v="High"/>
    <n v="254.10000000000002"/>
    <n v="13938"/>
    <n v="23230"/>
    <n v="5902743.0000000009"/>
    <n v="885411.45000000007"/>
    <n v="5017331.5500000007"/>
    <n v="3612478.7160000005"/>
    <n v="1404852.8340000003"/>
    <d v="2021-08-01T00:00:00"/>
    <n v="8"/>
    <x v="5"/>
    <x v="0"/>
  </r>
  <r>
    <s v="Small Business"/>
    <s v="Kerala"/>
    <s v="Xiaomi Redmi K20 Pro 6GB"/>
    <s v="High"/>
    <n v="26.900000000000002"/>
    <n v="13938"/>
    <n v="23230"/>
    <n v="624887"/>
    <n v="93733.05"/>
    <n v="531153.94999999995"/>
    <n v="382430.84399999992"/>
    <n v="148723.10600000003"/>
    <d v="2020-10-01T00:00:00"/>
    <n v="10"/>
    <x v="7"/>
    <x v="1"/>
  </r>
  <r>
    <s v="Small Business"/>
    <s v="Odisha"/>
    <s v="Xiaomi Redmi K20 Pro 6GB"/>
    <s v="High"/>
    <n v="149.6"/>
    <n v="13938"/>
    <n v="23230"/>
    <n v="3475208"/>
    <n v="521281.19999999995"/>
    <n v="2953926.8"/>
    <n v="2126827.2959999996"/>
    <n v="827099.50400000019"/>
    <d v="2021-10-01T00:00:00"/>
    <n v="10"/>
    <x v="7"/>
    <x v="0"/>
  </r>
  <r>
    <s v="Small Business"/>
    <s v="Punjab"/>
    <s v="Xiaomi Redmi K20 Pro 6GB"/>
    <s v="High"/>
    <n v="101"/>
    <n v="13938"/>
    <n v="23230"/>
    <n v="2346230"/>
    <n v="351934.5"/>
    <n v="1994295.5"/>
    <n v="1435892.76"/>
    <n v="558402.74"/>
    <d v="2021-10-01T00:00:00"/>
    <n v="10"/>
    <x v="7"/>
    <x v="0"/>
  </r>
  <r>
    <s v="Shoping Mall"/>
    <s v="Tamil Nadu"/>
    <s v="Xiaomi Redmi K20 Pro 6GB"/>
    <s v="High"/>
    <n v="128.1"/>
    <n v="13938"/>
    <n v="23230"/>
    <n v="2975763"/>
    <n v="446364.45"/>
    <n v="2529398.5499999998"/>
    <n v="1972930.8689999999"/>
    <n v="556467.68099999987"/>
    <d v="2020-12-01T00:00:00"/>
    <n v="12"/>
    <x v="2"/>
    <x v="1"/>
  </r>
  <r>
    <s v="Small Business"/>
    <s v="Telangana"/>
    <s v="Samsung Galaxy F62"/>
    <s v="High"/>
    <n v="88.800000000000011"/>
    <n v="11999.4"/>
    <n v="19999"/>
    <n v="1775911.2000000002"/>
    <n v="266386.68"/>
    <n v="1509524.5200000003"/>
    <n v="1086857.6544000001"/>
    <n v="422666.86560000014"/>
    <d v="2021-03-01T00:00:00"/>
    <n v="3"/>
    <x v="3"/>
    <x v="0"/>
  </r>
  <r>
    <s v="Enterprise"/>
    <s v="Uttarakhand"/>
    <s v="Samsung Galaxy F62"/>
    <s v="High"/>
    <n v="284.40000000000003"/>
    <n v="11999.4"/>
    <n v="19999"/>
    <n v="5687715.6000000006"/>
    <n v="853157.34000000008"/>
    <n v="4834558.2600000007"/>
    <n v="3770955.4428000008"/>
    <n v="1063602.8171999999"/>
    <d v="2021-05-01T00:00:00"/>
    <n v="5"/>
    <x v="11"/>
    <x v="0"/>
  </r>
  <r>
    <s v="Channel Partners"/>
    <s v="West Bengal"/>
    <s v="Samsung Galaxy F62"/>
    <s v="High"/>
    <n v="247.5"/>
    <n v="11999.4"/>
    <n v="19999"/>
    <n v="4949752.5"/>
    <n v="742462.875"/>
    <n v="4207289.625"/>
    <n v="2524373.7749999999"/>
    <n v="1682915.85"/>
    <d v="2021-08-01T00:00:00"/>
    <n v="8"/>
    <x v="5"/>
    <x v="0"/>
  </r>
  <r>
    <s v="Midmarket"/>
    <s v="Maharashtra "/>
    <s v="Samsung Galaxy F62"/>
    <s v="High"/>
    <n v="174.3"/>
    <n v="11999.4"/>
    <n v="19999"/>
    <n v="3485825.7"/>
    <n v="522873.85499999998"/>
    <n v="2962951.8450000002"/>
    <n v="1925918.6992500003"/>
    <n v="1037033.1457499999"/>
    <d v="2020-10-01T00:00:00"/>
    <n v="10"/>
    <x v="7"/>
    <x v="1"/>
  </r>
  <r>
    <s v="Channel Partners"/>
    <s v="Rajasthan"/>
    <s v="Samsung Galaxy F62"/>
    <s v="High"/>
    <n v="291.40000000000003"/>
    <n v="11999.4"/>
    <n v="19999"/>
    <n v="5827708.6000000006"/>
    <n v="874156.29"/>
    <n v="4953552.3100000005"/>
    <n v="2972131.3860000004"/>
    <n v="1981420.9240000001"/>
    <d v="2021-10-01T00:00:00"/>
    <n v="10"/>
    <x v="7"/>
    <x v="0"/>
  </r>
  <r>
    <s v="Shoping Mall"/>
    <s v="Uttar Pradesh"/>
    <s v="Samsung Galaxy F62"/>
    <s v="High"/>
    <n v="173.10000000000002"/>
    <n v="11999.4"/>
    <n v="19999"/>
    <n v="3461826.9000000004"/>
    <n v="519274.03500000003"/>
    <n v="2942552.8650000002"/>
    <n v="2295191.2347000004"/>
    <n v="647361.63029999984"/>
    <d v="2021-10-01T00:00:00"/>
    <n v="10"/>
    <x v="7"/>
    <x v="0"/>
  </r>
  <r>
    <s v="Shoping Mall"/>
    <s v="Gujarat"/>
    <s v="Samsung Galaxy F62"/>
    <s v="High"/>
    <n v="172.70000000000002"/>
    <n v="11999.4"/>
    <n v="19999"/>
    <n v="3453827.3000000003"/>
    <n v="518074.09500000003"/>
    <n v="2935753.2050000001"/>
    <n v="2289887.4999000002"/>
    <n v="645865.7050999999"/>
    <d v="2020-10-01T00:00:00"/>
    <n v="10"/>
    <x v="7"/>
    <x v="1"/>
  </r>
  <r>
    <s v="Midmarket"/>
    <s v="Madhya Pradesh"/>
    <s v="Samsung Galaxy F62"/>
    <s v="High"/>
    <n v="187"/>
    <n v="11999.4"/>
    <n v="19999"/>
    <n v="3739813"/>
    <n v="560971.94999999995"/>
    <n v="3178841.05"/>
    <n v="2066246.6824999999"/>
    <n v="1112594.3674999999"/>
    <d v="2020-11-01T00:00:00"/>
    <n v="11"/>
    <x v="9"/>
    <x v="1"/>
  </r>
  <r>
    <s v="Enterprise"/>
    <s v="Andhra Pradesh"/>
    <s v="Xiaomi Redmi 9i 128GB"/>
    <s v="High"/>
    <n v="117.4"/>
    <n v="5579.4"/>
    <n v="9299"/>
    <n v="1091702.6000000001"/>
    <n v="163755.39000000001"/>
    <n v="927947.21000000008"/>
    <n v="723798.82380000013"/>
    <n v="204148.38619999995"/>
    <d v="2021-08-01T00:00:00"/>
    <n v="8"/>
    <x v="5"/>
    <x v="0"/>
  </r>
  <r>
    <s v="Enterprise"/>
    <s v="Bihar"/>
    <s v="Xiaomi Redmi 9i 128GB"/>
    <s v="High"/>
    <n v="276.7"/>
    <n v="5579.4"/>
    <n v="9299"/>
    <n v="2573033.2999999998"/>
    <n v="385954.99499999994"/>
    <n v="2187078.3049999997"/>
    <n v="1705921.0778999999"/>
    <n v="481157.22709999979"/>
    <d v="2021-08-01T00:00:00"/>
    <n v="8"/>
    <x v="5"/>
    <x v="0"/>
  </r>
  <r>
    <s v="Enterprise"/>
    <s v="Chhattisgarh"/>
    <s v="Xiaomi Redmi 9i 128GB"/>
    <s v="High"/>
    <n v="108.5"/>
    <n v="5579.4"/>
    <n v="9299"/>
    <n v="1008941.5"/>
    <n v="151341.22500000001"/>
    <n v="857600.27500000002"/>
    <n v="668928.2145"/>
    <n v="188672.06050000002"/>
    <d v="2021-10-01T00:00:00"/>
    <n v="10"/>
    <x v="7"/>
    <x v="0"/>
  </r>
  <r>
    <s v="Small Business"/>
    <s v="Haryana"/>
    <s v="Realme 8"/>
    <s v="High"/>
    <n v="54.6"/>
    <n v="8999.4"/>
    <n v="14999"/>
    <n v="818945.4"/>
    <n v="122841.81"/>
    <n v="696103.59000000008"/>
    <n v="501194.58480000007"/>
    <n v="194909.00520000001"/>
    <d v="2021-10-01T00:00:00"/>
    <n v="10"/>
    <x v="7"/>
    <x v="0"/>
  </r>
  <r>
    <s v="Shoping Mall"/>
    <s v="Jharkhand"/>
    <s v="Realme 8 Pro"/>
    <s v="High"/>
    <n v="115.80000000000001"/>
    <n v="11999.4"/>
    <n v="19999"/>
    <n v="2315884.2000000002"/>
    <n v="347382.63"/>
    <n v="1968501.5700000003"/>
    <n v="1535431.2246000003"/>
    <n v="433070.34539999999"/>
    <d v="2021-03-01T00:00:00"/>
    <n v="3"/>
    <x v="3"/>
    <x v="0"/>
  </r>
  <r>
    <s v="Midmarket"/>
    <s v="Karnataka"/>
    <s v="Realme 8 Pro"/>
    <s v="High"/>
    <n v="161.4"/>
    <n v="11999.4"/>
    <n v="19999"/>
    <n v="3227838.6"/>
    <n v="484175.79"/>
    <n v="2743662.81"/>
    <n v="1783380.8265000002"/>
    <n v="960281.98349999986"/>
    <d v="2021-04-01T00:00:00"/>
    <n v="4"/>
    <x v="10"/>
    <x v="0"/>
  </r>
  <r>
    <s v="Shoping Mall"/>
    <s v="Kerala"/>
    <s v="Realme 8 Pro"/>
    <s v="High"/>
    <n v="253.5"/>
    <n v="11999.4"/>
    <n v="19999"/>
    <n v="5069746.5"/>
    <n v="760461.97499999998"/>
    <n v="4309284.5250000004"/>
    <n v="3361241.9295000006"/>
    <n v="948042.59549999982"/>
    <d v="2021-04-01T00:00:00"/>
    <n v="4"/>
    <x v="10"/>
    <x v="0"/>
  </r>
  <r>
    <s v="Shoping Mall"/>
    <s v="Odisha"/>
    <s v="Realme 8 Pro"/>
    <s v="High"/>
    <n v="285.10000000000002"/>
    <n v="11999.4"/>
    <n v="19999"/>
    <n v="5701714.9000000004"/>
    <n v="855257.23499999999"/>
    <n v="4846457.665"/>
    <n v="3780236.9787000003"/>
    <n v="1066220.6862999997"/>
    <d v="2021-05-01T00:00:00"/>
    <n v="5"/>
    <x v="11"/>
    <x v="0"/>
  </r>
  <r>
    <s v="Midmarket"/>
    <s v="Punjab"/>
    <s v="Realme 8 Pro"/>
    <s v="High"/>
    <n v="255.9"/>
    <n v="11999.4"/>
    <n v="19999"/>
    <n v="5117744.1000000006"/>
    <n v="767661.61500000011"/>
    <n v="4350082.4850000003"/>
    <n v="2827553.6152500003"/>
    <n v="1522528.8697500001"/>
    <d v="2021-08-01T00:00:00"/>
    <n v="8"/>
    <x v="5"/>
    <x v="0"/>
  </r>
  <r>
    <s v="Shoping Mall"/>
    <s v="Tamil Nadu"/>
    <s v="Realme 8 Pro"/>
    <s v="High"/>
    <n v="26.700000000000003"/>
    <n v="11999.4"/>
    <n v="19999"/>
    <n v="533973.30000000005"/>
    <n v="80095.99500000001"/>
    <n v="453877.30500000005"/>
    <n v="354024.29790000006"/>
    <n v="99853.007099999988"/>
    <d v="2020-10-01T00:00:00"/>
    <n v="10"/>
    <x v="7"/>
    <x v="1"/>
  </r>
  <r>
    <s v="Enterprise"/>
    <s v="Telangana"/>
    <s v="Realme 8 Pro"/>
    <s v="High"/>
    <n v="108.5"/>
    <n v="11999.4"/>
    <n v="19999"/>
    <n v="2169891.5"/>
    <n v="325483.72499999998"/>
    <n v="1844407.7749999999"/>
    <n v="1438638.0644999999"/>
    <n v="405769.71050000004"/>
    <d v="2021-10-01T00:00:00"/>
    <n v="10"/>
    <x v="7"/>
    <x v="0"/>
  </r>
  <r>
    <s v="Midmarket"/>
    <s v="Uttarakhand"/>
    <s v="Realme 8 Pro"/>
    <s v="High"/>
    <n v="117.5"/>
    <n v="11999.4"/>
    <n v="19999"/>
    <n v="2349882.5"/>
    <n v="352482.375"/>
    <n v="1997400.125"/>
    <n v="1298310.08125"/>
    <n v="699090.04374999995"/>
    <d v="2021-10-01T00:00:00"/>
    <n v="10"/>
    <x v="7"/>
    <x v="0"/>
  </r>
  <r>
    <s v="Shoping Mall"/>
    <s v="West Bengal"/>
    <s v="Realme 8 Pro"/>
    <s v="High"/>
    <n v="200.70000000000002"/>
    <n v="11999.4"/>
    <n v="19999"/>
    <n v="4013799.3000000003"/>
    <n v="602069.89500000002"/>
    <n v="3411729.4050000003"/>
    <n v="2661148.9359000004"/>
    <n v="750580.46909999987"/>
    <d v="2020-11-01T00:00:00"/>
    <n v="11"/>
    <x v="9"/>
    <x v="1"/>
  </r>
  <r>
    <s v="Shoping Mall"/>
    <s v="Maharashtra "/>
    <s v="Realme 8 Pro"/>
    <s v="High"/>
    <n v="215.10000000000002"/>
    <n v="11999.4"/>
    <n v="19999"/>
    <n v="4301784.9000000004"/>
    <n v="645267.73499999999"/>
    <n v="3656517.1650000005"/>
    <n v="2852083.3887000005"/>
    <n v="804433.77630000003"/>
    <d v="2020-11-01T00:00:00"/>
    <n v="11"/>
    <x v="9"/>
    <x v="1"/>
  </r>
  <r>
    <s v="Channel Partners"/>
    <s v="Rajasthan"/>
    <s v="Realme 8 Pro"/>
    <s v="High"/>
    <n v="91.4"/>
    <n v="11999.4"/>
    <n v="19999"/>
    <n v="1827908.6"/>
    <n v="274186.28999999998"/>
    <n v="1553722.31"/>
    <n v="932233.38600000006"/>
    <n v="621488.924"/>
    <d v="2021-12-01T00:00:00"/>
    <n v="12"/>
    <x v="2"/>
    <x v="0"/>
  </r>
  <r>
    <s v="Shoping Mall"/>
    <s v="Uttar Pradesh"/>
    <s v="Realme 8 Pro"/>
    <s v="High"/>
    <n v="29.3"/>
    <n v="11999.4"/>
    <n v="19999"/>
    <n v="585970.70000000007"/>
    <n v="87895.60500000001"/>
    <n v="498075.09500000009"/>
    <n v="388498.57410000009"/>
    <n v="109576.5209"/>
    <d v="2021-12-01T00:00:00"/>
    <n v="12"/>
    <x v="2"/>
    <x v="0"/>
  </r>
  <r>
    <s v="Channel Partners"/>
    <s v="Gujarat"/>
    <s v="Vivo V17 Pro"/>
    <s v="High"/>
    <n v="50"/>
    <n v="19794"/>
    <n v="32990"/>
    <n v="1649500"/>
    <n v="247425"/>
    <n v="1402075"/>
    <n v="841245"/>
    <n v="560830"/>
    <d v="2021-03-01T00:00:00"/>
    <n v="3"/>
    <x v="3"/>
    <x v="0"/>
  </r>
  <r>
    <s v="Midmarket"/>
    <s v="Madhya Pradesh"/>
    <s v="Vivo V17 Pro"/>
    <s v="High"/>
    <n v="282.60000000000002"/>
    <n v="19794"/>
    <n v="32990"/>
    <n v="9322974"/>
    <n v="1398446.0999999999"/>
    <n v="7924527.9000000004"/>
    <n v="5150943.1350000007"/>
    <n v="2773584.7649999997"/>
    <d v="2021-05-01T00:00:00"/>
    <n v="5"/>
    <x v="11"/>
    <x v="0"/>
  </r>
  <r>
    <s v="Enterprise"/>
    <s v="Andhra Pradesh"/>
    <s v="Vivo V17 Pro"/>
    <s v="High"/>
    <n v="66.3"/>
    <n v="19794"/>
    <n v="32990"/>
    <n v="2187237"/>
    <n v="328085.55"/>
    <n v="1859151.45"/>
    <n v="1450138.1310000001"/>
    <n v="409013.3189999999"/>
    <d v="2021-09-01T00:00:00"/>
    <n v="9"/>
    <x v="6"/>
    <x v="0"/>
  </r>
  <r>
    <s v="Small Business"/>
    <s v="Bihar"/>
    <s v="Vivo V17 Pro"/>
    <s v="High"/>
    <n v="257.40000000000003"/>
    <n v="19794"/>
    <n v="32990"/>
    <n v="8491626.0000000019"/>
    <n v="1273743.9000000001"/>
    <n v="7217882.1000000015"/>
    <n v="5196875.1120000007"/>
    <n v="2021006.9880000008"/>
    <d v="2020-11-01T00:00:00"/>
    <n v="11"/>
    <x v="9"/>
    <x v="1"/>
  </r>
  <r>
    <s v="Enterprise"/>
    <s v="Chhattisgarh"/>
    <s v="Vivo V17 Pro"/>
    <s v="High"/>
    <n v="243.8"/>
    <n v="19794"/>
    <n v="32990"/>
    <n v="8042962"/>
    <n v="1206444.3"/>
    <n v="6836517.7000000002"/>
    <n v="5332483.8059999999"/>
    <n v="1504033.8940000003"/>
    <d v="2020-12-01T00:00:00"/>
    <n v="12"/>
    <x v="2"/>
    <x v="1"/>
  </r>
  <r>
    <s v="Channel Partners"/>
    <s v="Haryana"/>
    <s v="Vivo V17 Pro"/>
    <s v="High"/>
    <n v="91.4"/>
    <n v="19794"/>
    <n v="32990"/>
    <n v="3015286"/>
    <n v="452292.89999999997"/>
    <n v="2562993.1"/>
    <n v="1537795.86"/>
    <n v="1025197.24"/>
    <d v="2021-12-01T00:00:00"/>
    <n v="12"/>
    <x v="2"/>
    <x v="0"/>
  </r>
  <r>
    <s v="Shoping Mall"/>
    <s v="Jharkhand"/>
    <s v="Xiaomi Redmi K20 Pro 6GB"/>
    <s v="High"/>
    <n v="86.550000000000011"/>
    <n v="13938"/>
    <n v="23230"/>
    <n v="2010556.5000000002"/>
    <n v="301583.47500000003"/>
    <n v="1708973.0250000001"/>
    <n v="1332998.9595000001"/>
    <n v="375974.06550000003"/>
    <d v="2021-07-01T00:00:00"/>
    <n v="7"/>
    <x v="4"/>
    <x v="0"/>
  </r>
  <r>
    <s v="Midmarket"/>
    <s v="Karnataka"/>
    <s v="Xiaomi Redmi K20 Pro 6GB"/>
    <s v="High"/>
    <n v="49.2"/>
    <n v="13938"/>
    <n v="23230"/>
    <n v="1142916"/>
    <n v="171437.4"/>
    <n v="971478.6"/>
    <n v="631461.09"/>
    <n v="340017.51"/>
    <d v="2021-07-01T00:00:00"/>
    <n v="7"/>
    <x v="4"/>
    <x v="0"/>
  </r>
  <r>
    <s v="Shoping Mall"/>
    <s v="Kerala"/>
    <s v="Xiaomi Redmi K20 Pro 6GB"/>
    <s v="High"/>
    <n v="26.700000000000003"/>
    <n v="13938"/>
    <n v="23230"/>
    <n v="620241.00000000012"/>
    <n v="93036.150000000009"/>
    <n v="527204.85000000009"/>
    <n v="411219.78300000011"/>
    <n v="115985.06699999998"/>
    <d v="2020-10-01T00:00:00"/>
    <n v="10"/>
    <x v="7"/>
    <x v="1"/>
  </r>
  <r>
    <s v="Midmarket"/>
    <s v="Odisha"/>
    <s v="Xiaomi Redmi K20 Pro 6GB"/>
    <s v="High"/>
    <n v="117.5"/>
    <n v="13938"/>
    <n v="23230"/>
    <n v="2729525"/>
    <n v="409428.75"/>
    <n v="2320096.25"/>
    <n v="1508062.5625"/>
    <n v="812033.6875"/>
    <d v="2021-10-01T00:00:00"/>
    <n v="10"/>
    <x v="7"/>
    <x v="0"/>
  </r>
  <r>
    <s v="Enterprise"/>
    <s v="Punjab"/>
    <s v="Xiaomi Redmi K20 Pro 6GB"/>
    <s v="High"/>
    <n v="295.40000000000003"/>
    <n v="13938"/>
    <n v="23230"/>
    <n v="6862142.0000000009"/>
    <n v="1029321.3"/>
    <n v="5832820.7000000011"/>
    <n v="4549600.1460000006"/>
    <n v="1283220.5540000005"/>
    <d v="2020-11-01T00:00:00"/>
    <n v="11"/>
    <x v="9"/>
    <x v="1"/>
  </r>
  <r>
    <s v="Enterprise"/>
    <s v="Tamil Nadu"/>
    <s v="Xiaomi Redmi K20 Pro 6GB"/>
    <s v="High"/>
    <n v="55.2"/>
    <n v="13938"/>
    <n v="23230"/>
    <n v="1282296"/>
    <n v="192344.4"/>
    <n v="1089951.6000000001"/>
    <n v="850162.24800000014"/>
    <n v="239789.35199999996"/>
    <d v="2021-11-01T00:00:00"/>
    <n v="11"/>
    <x v="9"/>
    <x v="0"/>
  </r>
  <r>
    <s v="Shoping Mall"/>
    <s v="Telangana"/>
    <s v="Xiaomi Redmi K20 Pro 6GB"/>
    <s v="High"/>
    <n v="29.3"/>
    <n v="13938"/>
    <n v="23230"/>
    <n v="680639"/>
    <n v="102095.84999999999"/>
    <n v="578543.15"/>
    <n v="451263.65700000001"/>
    <n v="127279.49300000002"/>
    <d v="2021-12-01T00:00:00"/>
    <n v="12"/>
    <x v="2"/>
    <x v="0"/>
  </r>
  <r>
    <s v="Small Business"/>
    <s v="Uttarakhand"/>
    <s v="Samsung Galaxy F62"/>
    <s v="High"/>
    <n v="247.5"/>
    <n v="11999.4"/>
    <n v="19999"/>
    <n v="4949752.5"/>
    <n v="742462.875"/>
    <n v="4207289.625"/>
    <n v="3029248.53"/>
    <n v="1178041.0950000002"/>
    <d v="2021-03-01T00:00:00"/>
    <n v="3"/>
    <x v="3"/>
    <x v="0"/>
  </r>
  <r>
    <s v="Small Business"/>
    <s v="West Bengal"/>
    <s v="Samsung Galaxy F62"/>
    <s v="High"/>
    <n v="54.6"/>
    <n v="11999.4"/>
    <n v="19999"/>
    <n v="1091945.4000000001"/>
    <n v="163791.81000000003"/>
    <n v="928153.59000000008"/>
    <n v="668270.58480000007"/>
    <n v="259883.00520000001"/>
    <d v="2021-10-01T00:00:00"/>
    <n v="10"/>
    <x v="7"/>
    <x v="0"/>
  </r>
  <r>
    <s v="Shoping Mall"/>
    <s v="Maharashtra "/>
    <s v="Realme 8"/>
    <s v="High"/>
    <n v="136.80000000000001"/>
    <n v="8999.4"/>
    <n v="14999"/>
    <n v="2051863.2000000002"/>
    <n v="307779.48000000004"/>
    <n v="1744083.7200000002"/>
    <n v="1360385.3016000001"/>
    <n v="383698.41840000008"/>
    <d v="2021-02-01T00:00:00"/>
    <n v="2"/>
    <x v="8"/>
    <x v="0"/>
  </r>
  <r>
    <s v="Shoping Mall"/>
    <s v="Rajasthan"/>
    <s v="Realme 8 Pro"/>
    <s v="High"/>
    <n v="72.3"/>
    <n v="11999.4"/>
    <n v="19999"/>
    <n v="1445927.7"/>
    <n v="216889.155"/>
    <n v="1229038.5449999999"/>
    <n v="958650.06510000001"/>
    <n v="270388.47989999992"/>
    <d v="2021-04-01T00:00:00"/>
    <n v="4"/>
    <x v="10"/>
    <x v="0"/>
  </r>
  <r>
    <s v="Channel Partners"/>
    <s v="Uttar Pradesh"/>
    <s v="Xiaomi Redmi K20 Pro 6GB"/>
    <s v="High"/>
    <n v="180.60000000000002"/>
    <n v="13938"/>
    <n v="23230"/>
    <n v="4195338.0000000009"/>
    <n v="629300.70000000007"/>
    <n v="3566037.3000000007"/>
    <n v="2139622.3800000004"/>
    <n v="1426414.9200000004"/>
    <d v="2021-05-01T00:00:00"/>
    <n v="5"/>
    <x v="11"/>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s v="Shoping Mall"/>
    <x v="0"/>
    <x v="0"/>
    <s v="None"/>
    <n v="161.85000000000002"/>
    <n v="5579.4"/>
    <n v="9299"/>
    <n v="1505043.1500000001"/>
    <n v="0"/>
    <n v="1505043.1500000001"/>
    <n v="1173933.6570000001"/>
    <x v="0"/>
    <d v="2021-01-01T00:00:00"/>
    <n v="1"/>
    <s v="Jan"/>
    <x v="0"/>
  </r>
  <r>
    <s v="Shoping Mall"/>
    <x v="1"/>
    <x v="0"/>
    <s v="None"/>
    <n v="132.1"/>
    <n v="5579.4"/>
    <n v="9299"/>
    <n v="1228397.8999999999"/>
    <n v="0"/>
    <n v="1228397.8999999999"/>
    <n v="958150.36199999996"/>
    <x v="1"/>
    <d v="2021-01-01T00:00:00"/>
    <n v="1"/>
    <s v="Jan"/>
    <x v="0"/>
  </r>
  <r>
    <s v="Midmarket"/>
    <x v="2"/>
    <x v="0"/>
    <s v="None"/>
    <n v="217.8"/>
    <n v="5579.4"/>
    <n v="9299"/>
    <n v="2025322.2000000002"/>
    <n v="0"/>
    <n v="2025322.2000000002"/>
    <n v="1316459.4300000002"/>
    <x v="2"/>
    <d v="2021-06-01T00:00:00"/>
    <n v="6"/>
    <s v="Jun"/>
    <x v="0"/>
  </r>
  <r>
    <s v="Midmarket"/>
    <x v="3"/>
    <x v="0"/>
    <s v="None"/>
    <n v="88.800000000000011"/>
    <n v="5579.4"/>
    <n v="9299"/>
    <n v="825751.20000000007"/>
    <n v="0"/>
    <n v="825751.20000000007"/>
    <n v="536738.28"/>
    <x v="3"/>
    <d v="2021-06-01T00:00:00"/>
    <n v="6"/>
    <s v="Jun"/>
    <x v="0"/>
  </r>
  <r>
    <s v="Midmarket"/>
    <x v="4"/>
    <x v="0"/>
    <s v="None"/>
    <n v="247"/>
    <n v="5579.4"/>
    <n v="9299"/>
    <n v="2296853"/>
    <n v="0"/>
    <n v="2296853"/>
    <n v="1492954.45"/>
    <x v="4"/>
    <d v="2021-06-01T00:00:00"/>
    <n v="6"/>
    <s v="Jun"/>
    <x v="0"/>
  </r>
  <r>
    <s v="Shoping Mall"/>
    <x v="5"/>
    <x v="0"/>
    <s v="None"/>
    <n v="151.30000000000001"/>
    <n v="5579.4"/>
    <n v="9299"/>
    <n v="1406938.7000000002"/>
    <n v="0"/>
    <n v="1406938.7000000002"/>
    <n v="1097412.1860000002"/>
    <x v="5"/>
    <d v="2021-12-01T00:00:00"/>
    <n v="12"/>
    <s v="Dec"/>
    <x v="0"/>
  </r>
  <r>
    <s v="Midmarket"/>
    <x v="6"/>
    <x v="1"/>
    <s v="None"/>
    <n v="92.100000000000009"/>
    <n v="8999.4"/>
    <n v="14999"/>
    <n v="1381407.9000000001"/>
    <n v="0"/>
    <n v="1381407.9000000001"/>
    <n v="897915.13500000013"/>
    <x v="6"/>
    <d v="2021-03-01T00:00:00"/>
    <n v="3"/>
    <s v="Mar"/>
    <x v="0"/>
  </r>
  <r>
    <s v="Channel Partners"/>
    <x v="5"/>
    <x v="1"/>
    <s v="None"/>
    <n v="251.8"/>
    <n v="8999.4"/>
    <n v="14999"/>
    <n v="3776748.2"/>
    <n v="0"/>
    <n v="3776748.2"/>
    <n v="2266048.92"/>
    <x v="7"/>
    <d v="2021-06-01T00:00:00"/>
    <n v="6"/>
    <s v="Jun"/>
    <x v="0"/>
  </r>
  <r>
    <s v="Shoping Mall"/>
    <x v="7"/>
    <x v="1"/>
    <s v="None"/>
    <n v="189.9"/>
    <n v="8999.4"/>
    <n v="14999"/>
    <n v="2848310.1"/>
    <n v="0"/>
    <n v="2848310.1"/>
    <n v="2221681.878"/>
    <x v="8"/>
    <d v="2021-06-01T00:00:00"/>
    <n v="6"/>
    <s v="Jun"/>
    <x v="0"/>
  </r>
  <r>
    <s v="Channel Partners"/>
    <x v="4"/>
    <x v="1"/>
    <s v="None"/>
    <n v="154.5"/>
    <n v="8999.4"/>
    <n v="14999"/>
    <n v="2317345.5"/>
    <n v="0"/>
    <n v="2317345.5"/>
    <n v="1390407.3"/>
    <x v="9"/>
    <d v="2021-06-01T00:00:00"/>
    <n v="6"/>
    <s v="Jun"/>
    <x v="0"/>
  </r>
  <r>
    <s v="Midmarket"/>
    <x v="8"/>
    <x v="1"/>
    <s v="None"/>
    <n v="247"/>
    <n v="8999.4"/>
    <n v="14999"/>
    <n v="3704753"/>
    <n v="0"/>
    <n v="3704753"/>
    <n v="2408089.4500000002"/>
    <x v="10"/>
    <d v="2021-06-01T00:00:00"/>
    <n v="6"/>
    <s v="Jun"/>
    <x v="0"/>
  </r>
  <r>
    <s v="Enterprise"/>
    <x v="9"/>
    <x v="1"/>
    <s v="None"/>
    <n v="266.55"/>
    <n v="8999.4"/>
    <n v="14999"/>
    <n v="3997983.45"/>
    <n v="0"/>
    <n v="3997983.45"/>
    <n v="3118427.0910000005"/>
    <x v="11"/>
    <d v="2021-07-01T00:00:00"/>
    <n v="7"/>
    <s v="Jul"/>
    <x v="0"/>
  </r>
  <r>
    <s v="Small Business"/>
    <x v="10"/>
    <x v="1"/>
    <s v="None"/>
    <n v="95.800000000000011"/>
    <n v="8999.4"/>
    <n v="14999"/>
    <n v="1436904.2000000002"/>
    <n v="0"/>
    <n v="1436904.2000000002"/>
    <n v="1034571.0240000001"/>
    <x v="12"/>
    <d v="2021-08-01T00:00:00"/>
    <n v="8"/>
    <s v="Aug"/>
    <x v="0"/>
  </r>
  <r>
    <s v="Shoping Mall"/>
    <x v="2"/>
    <x v="1"/>
    <s v="None"/>
    <n v="214.60000000000002"/>
    <n v="8999.4"/>
    <n v="14999"/>
    <n v="3218785.4000000004"/>
    <n v="0"/>
    <n v="3218785.4000000004"/>
    <n v="2510652.6120000002"/>
    <x v="13"/>
    <d v="2021-09-01T00:00:00"/>
    <n v="9"/>
    <s v="Sep"/>
    <x v="0"/>
  </r>
  <r>
    <s v="Enterprise"/>
    <x v="11"/>
    <x v="1"/>
    <s v="None"/>
    <n v="34.5"/>
    <n v="8999.4"/>
    <n v="14999"/>
    <n v="517465.5"/>
    <n v="0"/>
    <n v="517465.5"/>
    <n v="403623.09"/>
    <x v="14"/>
    <d v="2020-10-01T00:00:00"/>
    <n v="10"/>
    <s v="Oct"/>
    <x v="1"/>
  </r>
  <r>
    <s v="Midmarket"/>
    <x v="9"/>
    <x v="1"/>
    <s v="None"/>
    <n v="61.5"/>
    <n v="8999.4"/>
    <n v="14999"/>
    <n v="922438.5"/>
    <n v="0"/>
    <n v="922438.5"/>
    <n v="599585.02500000002"/>
    <x v="15"/>
    <d v="2021-12-01T00:00:00"/>
    <n v="12"/>
    <s v="Dec"/>
    <x v="0"/>
  </r>
  <r>
    <s v="Shoping Mall"/>
    <x v="1"/>
    <x v="2"/>
    <s v="None"/>
    <n v="29.200000000000003"/>
    <n v="11999.4"/>
    <n v="19999"/>
    <n v="583970.80000000005"/>
    <n v="0"/>
    <n v="583970.80000000005"/>
    <n v="455497.22400000005"/>
    <x v="16"/>
    <d v="2021-02-01T00:00:00"/>
    <n v="2"/>
    <s v="Feb"/>
    <x v="0"/>
  </r>
  <r>
    <s v="Midmarket"/>
    <x v="12"/>
    <x v="2"/>
    <s v="None"/>
    <n v="97.4"/>
    <n v="11999.4"/>
    <n v="19999"/>
    <n v="1947902.6"/>
    <n v="0"/>
    <n v="1947902.6"/>
    <n v="1266136.6900000002"/>
    <x v="17"/>
    <d v="2021-02-01T00:00:00"/>
    <n v="2"/>
    <s v="Feb"/>
    <x v="0"/>
  </r>
  <r>
    <s v="Channel Partners"/>
    <x v="0"/>
    <x v="2"/>
    <s v="None"/>
    <n v="251.8"/>
    <n v="11999.4"/>
    <n v="19999"/>
    <n v="5035748.2"/>
    <n v="0"/>
    <n v="5035748.2"/>
    <n v="3021448.92"/>
    <x v="18"/>
    <d v="2021-06-01T00:00:00"/>
    <n v="6"/>
    <s v="Jun"/>
    <x v="0"/>
  </r>
  <r>
    <s v="Shoping Mall"/>
    <x v="1"/>
    <x v="2"/>
    <s v="None"/>
    <n v="100.60000000000001"/>
    <n v="11999.4"/>
    <n v="19999"/>
    <n v="2011899.4000000001"/>
    <n v="0"/>
    <n v="2011899.4000000001"/>
    <n v="1569281.5320000001"/>
    <x v="19"/>
    <d v="2021-06-01T00:00:00"/>
    <n v="6"/>
    <s v="Jun"/>
    <x v="0"/>
  </r>
  <r>
    <s v="Channel Partners"/>
    <x v="2"/>
    <x v="2"/>
    <s v="None"/>
    <n v="36.700000000000003"/>
    <n v="11999.4"/>
    <n v="19999"/>
    <n v="733963.3"/>
    <n v="0"/>
    <n v="733963.3"/>
    <n v="440377.98000000004"/>
    <x v="20"/>
    <d v="2021-07-01T00:00:00"/>
    <n v="7"/>
    <s v="Jul"/>
    <x v="0"/>
  </r>
  <r>
    <s v="Shoping Mall"/>
    <x v="3"/>
    <x v="2"/>
    <s v="None"/>
    <n v="88.300000000000011"/>
    <n v="11999.4"/>
    <n v="19999"/>
    <n v="1765911.7000000002"/>
    <n v="0"/>
    <n v="1765911.7000000002"/>
    <n v="1377411.1260000002"/>
    <x v="21"/>
    <d v="2021-08-01T00:00:00"/>
    <n v="8"/>
    <s v="Aug"/>
    <x v="0"/>
  </r>
  <r>
    <s v="Midmarket"/>
    <x v="4"/>
    <x v="2"/>
    <s v="None"/>
    <n v="54.900000000000006"/>
    <n v="11999.4"/>
    <n v="19999"/>
    <n v="1097945.1000000001"/>
    <n v="0"/>
    <n v="1097945.1000000001"/>
    <n v="713664.31500000006"/>
    <x v="22"/>
    <d v="2020-09-01T00:00:00"/>
    <n v="9"/>
    <s v="Sep"/>
    <x v="1"/>
  </r>
  <r>
    <s v="Small Business"/>
    <x v="5"/>
    <x v="2"/>
    <s v="None"/>
    <n v="78.800000000000011"/>
    <n v="11999.4"/>
    <n v="19999"/>
    <n v="1575921.2000000002"/>
    <n v="0"/>
    <n v="1575921.2000000002"/>
    <n v="1134663.2640000002"/>
    <x v="23"/>
    <d v="2020-09-01T00:00:00"/>
    <n v="9"/>
    <s v="Sep"/>
    <x v="1"/>
  </r>
  <r>
    <s v="Midmarket"/>
    <x v="6"/>
    <x v="2"/>
    <s v="None"/>
    <n v="247.20000000000002"/>
    <n v="11999.4"/>
    <n v="19999"/>
    <n v="4943752.8000000007"/>
    <n v="0"/>
    <n v="4943752.8000000007"/>
    <n v="3213439.3200000008"/>
    <x v="24"/>
    <d v="2021-09-01T00:00:00"/>
    <n v="9"/>
    <s v="Sep"/>
    <x v="0"/>
  </r>
  <r>
    <s v="Shoping Mall"/>
    <x v="5"/>
    <x v="2"/>
    <s v="None"/>
    <n v="114.30000000000001"/>
    <n v="11999.4"/>
    <n v="19999"/>
    <n v="2285885.7000000002"/>
    <n v="0"/>
    <n v="2285885.7000000002"/>
    <n v="1782990.8460000001"/>
    <x v="25"/>
    <d v="2021-10-01T00:00:00"/>
    <n v="10"/>
    <s v="Oct"/>
    <x v="0"/>
  </r>
  <r>
    <s v="Shoping Mall"/>
    <x v="7"/>
    <x v="2"/>
    <s v="None"/>
    <n v="172.5"/>
    <n v="11999.4"/>
    <n v="19999"/>
    <n v="3449827.5"/>
    <n v="0"/>
    <n v="3449827.5"/>
    <n v="2690865.45"/>
    <x v="26"/>
    <d v="2020-11-01T00:00:00"/>
    <n v="11"/>
    <s v="Nov"/>
    <x v="1"/>
  </r>
  <r>
    <s v="Channel Partners"/>
    <x v="4"/>
    <x v="2"/>
    <s v="None"/>
    <n v="91.2"/>
    <n v="11999.4"/>
    <n v="19999"/>
    <n v="1823908.8"/>
    <n v="0"/>
    <n v="1823908.8"/>
    <n v="1094345.28"/>
    <x v="27"/>
    <d v="2020-11-01T00:00:00"/>
    <n v="11"/>
    <s v="Nov"/>
    <x v="1"/>
  </r>
  <r>
    <s v="Midmarket"/>
    <x v="8"/>
    <x v="2"/>
    <s v="None"/>
    <n v="215.20000000000002"/>
    <n v="11999.4"/>
    <n v="19999"/>
    <n v="4303784.8000000007"/>
    <n v="0"/>
    <n v="4303784.8000000007"/>
    <n v="2797460.1200000006"/>
    <x v="28"/>
    <d v="2020-12-01T00:00:00"/>
    <n v="12"/>
    <s v="Dec"/>
    <x v="1"/>
  </r>
  <r>
    <s v="Shoping Mall"/>
    <x v="9"/>
    <x v="2"/>
    <s v="None"/>
    <n v="181.70000000000002"/>
    <n v="11999.4"/>
    <n v="19999"/>
    <n v="3633818.3000000003"/>
    <n v="0"/>
    <n v="3633818.3000000003"/>
    <n v="2834378.2740000002"/>
    <x v="29"/>
    <d v="2021-12-01T00:00:00"/>
    <n v="12"/>
    <s v="Dec"/>
    <x v="0"/>
  </r>
  <r>
    <s v="Shoping Mall"/>
    <x v="10"/>
    <x v="2"/>
    <s v="None"/>
    <n v="151.30000000000001"/>
    <n v="11999.4"/>
    <n v="19999"/>
    <n v="3025848.7"/>
    <n v="0"/>
    <n v="3025848.7"/>
    <n v="2360161.986"/>
    <x v="30"/>
    <d v="2021-12-01T00:00:00"/>
    <n v="12"/>
    <s v="Dec"/>
    <x v="0"/>
  </r>
  <r>
    <s v="Shoping Mall"/>
    <x v="2"/>
    <x v="3"/>
    <s v="None"/>
    <n v="149.30000000000001"/>
    <n v="19794"/>
    <n v="32990"/>
    <n v="4925407"/>
    <n v="0"/>
    <n v="4925407"/>
    <n v="3841817.46"/>
    <x v="31"/>
    <d v="2021-01-01T00:00:00"/>
    <n v="1"/>
    <s v="Jan"/>
    <x v="0"/>
  </r>
  <r>
    <s v="Enterprise"/>
    <x v="11"/>
    <x v="3"/>
    <s v="None"/>
    <n v="180.4"/>
    <n v="19794"/>
    <n v="32990"/>
    <n v="5951396"/>
    <n v="0"/>
    <n v="5951396"/>
    <n v="4642088.88"/>
    <x v="32"/>
    <d v="2021-02-01T00:00:00"/>
    <n v="2"/>
    <s v="Feb"/>
    <x v="0"/>
  </r>
  <r>
    <s v="Channel Partners"/>
    <x v="9"/>
    <x v="3"/>
    <s v="None"/>
    <n v="216.10000000000002"/>
    <n v="19794"/>
    <n v="32990"/>
    <n v="7129139.0000000009"/>
    <n v="0"/>
    <n v="7129139.0000000009"/>
    <n v="4277483.4000000004"/>
    <x v="33"/>
    <d v="2021-03-01T00:00:00"/>
    <n v="3"/>
    <s v="Mar"/>
    <x v="0"/>
  </r>
  <r>
    <s v="Shoping Mall"/>
    <x v="1"/>
    <x v="3"/>
    <s v="None"/>
    <n v="100.60000000000001"/>
    <n v="19794"/>
    <n v="32990"/>
    <n v="3318794.0000000005"/>
    <n v="0"/>
    <n v="3318794.0000000005"/>
    <n v="2588659.3200000003"/>
    <x v="34"/>
    <d v="2021-06-01T00:00:00"/>
    <n v="6"/>
    <s v="Jun"/>
    <x v="0"/>
  </r>
  <r>
    <s v="Channel Partners"/>
    <x v="12"/>
    <x v="3"/>
    <s v="None"/>
    <n v="154.5"/>
    <n v="19794"/>
    <n v="32990"/>
    <n v="5096955"/>
    <n v="0"/>
    <n v="5096955"/>
    <n v="3058173"/>
    <x v="35"/>
    <d v="2021-06-01T00:00:00"/>
    <n v="6"/>
    <s v="Jun"/>
    <x v="0"/>
  </r>
  <r>
    <s v="Enterprise"/>
    <x v="0"/>
    <x v="3"/>
    <s v="None"/>
    <n v="282.10000000000002"/>
    <n v="19794"/>
    <n v="32990"/>
    <n v="9306479"/>
    <n v="0"/>
    <n v="9306479"/>
    <n v="7259053.6200000001"/>
    <x v="36"/>
    <d v="2021-08-01T00:00:00"/>
    <n v="8"/>
    <s v="Aug"/>
    <x v="0"/>
  </r>
  <r>
    <s v="Enterprise"/>
    <x v="1"/>
    <x v="3"/>
    <s v="None"/>
    <n v="34.5"/>
    <n v="19794"/>
    <n v="32990"/>
    <n v="1138155"/>
    <n v="0"/>
    <n v="1138155"/>
    <n v="887760.9"/>
    <x v="37"/>
    <d v="2020-10-01T00:00:00"/>
    <n v="10"/>
    <s v="Oct"/>
    <x v="1"/>
  </r>
  <r>
    <s v="Small Business"/>
    <x v="2"/>
    <x v="4"/>
    <s v="None"/>
    <n v="200.10000000000002"/>
    <n v="13938"/>
    <n v="23230"/>
    <n v="4648323.0000000009"/>
    <n v="0"/>
    <n v="4648323.0000000009"/>
    <n v="3346792.5600000005"/>
    <x v="38"/>
    <d v="2021-02-01T00:00:00"/>
    <n v="2"/>
    <s v="Feb"/>
    <x v="0"/>
  </r>
  <r>
    <s v="Channel Partners"/>
    <x v="3"/>
    <x v="4"/>
    <s v="None"/>
    <n v="283.8"/>
    <n v="13938"/>
    <n v="23230"/>
    <n v="6592674"/>
    <n v="0"/>
    <n v="6592674"/>
    <n v="3955604.4"/>
    <x v="39"/>
    <d v="2021-04-01T00:00:00"/>
    <n v="4"/>
    <s v="Apr"/>
    <x v="0"/>
  </r>
  <r>
    <s v="Midmarket"/>
    <x v="4"/>
    <x v="4"/>
    <s v="None"/>
    <n v="217.8"/>
    <n v="13938"/>
    <n v="23230"/>
    <n v="5059494"/>
    <n v="0"/>
    <n v="5059494"/>
    <n v="3288671.1"/>
    <x v="40"/>
    <d v="2021-06-01T00:00:00"/>
    <n v="6"/>
    <s v="Jun"/>
    <x v="0"/>
  </r>
  <r>
    <s v="Midmarket"/>
    <x v="5"/>
    <x v="4"/>
    <s v="None"/>
    <n v="88.800000000000011"/>
    <n v="13938"/>
    <n v="23230"/>
    <n v="2062824.0000000002"/>
    <n v="0"/>
    <n v="2062824.0000000002"/>
    <n v="1340835.6000000001"/>
    <x v="41"/>
    <d v="2021-06-01T00:00:00"/>
    <n v="6"/>
    <s v="Jun"/>
    <x v="0"/>
  </r>
  <r>
    <s v="Shoping Mall"/>
    <x v="6"/>
    <x v="4"/>
    <s v="None"/>
    <n v="152.70000000000002"/>
    <n v="13938"/>
    <n v="23230"/>
    <n v="3547221.0000000005"/>
    <n v="0"/>
    <n v="3547221.0000000005"/>
    <n v="2766832.3800000004"/>
    <x v="42"/>
    <d v="2020-09-01T00:00:00"/>
    <n v="9"/>
    <s v="Sep"/>
    <x v="1"/>
  </r>
  <r>
    <s v="Small Business"/>
    <x v="5"/>
    <x v="4"/>
    <s v="None"/>
    <n v="215.10000000000002"/>
    <n v="13938"/>
    <n v="23230"/>
    <n v="4996773.0000000009"/>
    <n v="0"/>
    <n v="4996773.0000000009"/>
    <n v="3597676.5600000005"/>
    <x v="43"/>
    <d v="2021-09-01T00:00:00"/>
    <n v="9"/>
    <s v="Sep"/>
    <x v="0"/>
  </r>
  <r>
    <s v="Shoping Mall"/>
    <x v="7"/>
    <x v="4"/>
    <s v="None"/>
    <n v="181.70000000000002"/>
    <n v="13938"/>
    <n v="23230"/>
    <n v="4220891"/>
    <n v="0"/>
    <n v="4220891"/>
    <n v="3292294.98"/>
    <x v="44"/>
    <d v="2021-12-01T00:00:00"/>
    <n v="12"/>
    <s v="Dec"/>
    <x v="0"/>
  </r>
  <r>
    <s v="Shoping Mall"/>
    <x v="4"/>
    <x v="5"/>
    <s v="None"/>
    <n v="275"/>
    <n v="11999.4"/>
    <n v="19999"/>
    <n v="5499725"/>
    <n v="0"/>
    <n v="5499725"/>
    <n v="4289785.5"/>
    <x v="45"/>
    <d v="2021-02-01T00:00:00"/>
    <n v="2"/>
    <s v="Feb"/>
    <x v="0"/>
  </r>
  <r>
    <s v="Channel Partners"/>
    <x v="8"/>
    <x v="5"/>
    <s v="None"/>
    <n v="195.3"/>
    <n v="11999.4"/>
    <n v="19999"/>
    <n v="3905804.7"/>
    <n v="0"/>
    <n v="3905804.7"/>
    <n v="2343482.8199999998"/>
    <x v="46"/>
    <d v="2021-04-01T00:00:00"/>
    <n v="4"/>
    <s v="Apr"/>
    <x v="0"/>
  </r>
  <r>
    <s v="Enterprise"/>
    <x v="9"/>
    <x v="5"/>
    <s v="None"/>
    <n v="421.95000000000005"/>
    <n v="11999.4"/>
    <n v="19999"/>
    <n v="8438578.0500000007"/>
    <n v="0"/>
    <n v="8438578.0500000007"/>
    <n v="6582090.8790000007"/>
    <x v="47"/>
    <d v="2021-04-01T00:00:00"/>
    <n v="4"/>
    <s v="Apr"/>
    <x v="0"/>
  </r>
  <r>
    <s v="Shoping Mall"/>
    <x v="10"/>
    <x v="5"/>
    <s v="None"/>
    <n v="189.9"/>
    <n v="11999.4"/>
    <n v="19999"/>
    <n v="3797810.1"/>
    <n v="0"/>
    <n v="3797810.1"/>
    <n v="2962291.878"/>
    <x v="48"/>
    <d v="2021-06-01T00:00:00"/>
    <n v="6"/>
    <s v="Jun"/>
    <x v="0"/>
  </r>
  <r>
    <s v="Shoping Mall"/>
    <x v="2"/>
    <x v="5"/>
    <s v="None"/>
    <n v="168.60000000000002"/>
    <n v="11999.4"/>
    <n v="19999"/>
    <n v="3371831.4000000004"/>
    <n v="0"/>
    <n v="3371831.4000000004"/>
    <n v="2630028.4920000006"/>
    <x v="49"/>
    <d v="2021-07-01T00:00:00"/>
    <n v="7"/>
    <s v="Jul"/>
    <x v="0"/>
  </r>
  <r>
    <s v="Channel Partners"/>
    <x v="11"/>
    <x v="5"/>
    <s v="None"/>
    <n v="214.10000000000002"/>
    <n v="11999.4"/>
    <n v="19999"/>
    <n v="4281785.9000000004"/>
    <n v="0"/>
    <n v="4281785.9000000004"/>
    <n v="2569071.54"/>
    <x v="50"/>
    <d v="2021-08-01T00:00:00"/>
    <n v="8"/>
    <s v="Aug"/>
    <x v="0"/>
  </r>
  <r>
    <s v="Shoping Mall"/>
    <x v="9"/>
    <x v="5"/>
    <s v="None"/>
    <n v="114.30000000000001"/>
    <n v="11999.4"/>
    <n v="19999"/>
    <n v="2285885.7000000002"/>
    <n v="0"/>
    <n v="2285885.7000000002"/>
    <n v="1782990.8460000001"/>
    <x v="25"/>
    <d v="2021-10-01T00:00:00"/>
    <n v="10"/>
    <s v="Oct"/>
    <x v="0"/>
  </r>
  <r>
    <s v="Midmarket"/>
    <x v="1"/>
    <x v="5"/>
    <s v="None"/>
    <n v="61.5"/>
    <n v="11999.4"/>
    <n v="19999"/>
    <n v="1229938.5"/>
    <n v="0"/>
    <n v="1229938.5"/>
    <n v="799460.02500000002"/>
    <x v="51"/>
    <d v="2021-12-01T00:00:00"/>
    <n v="12"/>
    <s v="Dec"/>
    <x v="0"/>
  </r>
  <r>
    <s v="Shoping Mall"/>
    <x v="12"/>
    <x v="2"/>
    <s v="Low"/>
    <n v="394.5"/>
    <n v="11999.4"/>
    <n v="19999"/>
    <n v="7889605.5"/>
    <n v="394480.27500000002"/>
    <n v="7495125.2249999996"/>
    <n v="5846197.6754999999"/>
    <x v="52"/>
    <d v="2021-01-01T00:00:00"/>
    <n v="1"/>
    <s v="Jan"/>
    <x v="0"/>
  </r>
  <r>
    <s v="Midmarket"/>
    <x v="0"/>
    <x v="2"/>
    <s v="Low"/>
    <n v="229.60000000000002"/>
    <n v="11999.4"/>
    <n v="19999"/>
    <n v="4591770.4000000004"/>
    <n v="229588.52000000002"/>
    <n v="4362181.8800000008"/>
    <n v="2835418.2220000005"/>
    <x v="53"/>
    <d v="2021-02-01T00:00:00"/>
    <n v="2"/>
    <s v="Feb"/>
    <x v="0"/>
  </r>
  <r>
    <s v="Shoping Mall"/>
    <x v="1"/>
    <x v="2"/>
    <s v="Low"/>
    <n v="103"/>
    <n v="11999.4"/>
    <n v="19999"/>
    <n v="2059897"/>
    <n v="102994.85"/>
    <n v="1956902.15"/>
    <n v="1526383.6769999999"/>
    <x v="54"/>
    <d v="2021-05-01T00:00:00"/>
    <n v="5"/>
    <s v="May"/>
    <x v="0"/>
  </r>
  <r>
    <s v="Shoping Mall"/>
    <x v="2"/>
    <x v="3"/>
    <s v="Low"/>
    <n v="63.900000000000006"/>
    <n v="19794"/>
    <n v="32990"/>
    <n v="2108061"/>
    <n v="105403.05"/>
    <n v="2002657.95"/>
    <n v="1562073.2010000001"/>
    <x v="55"/>
    <d v="2021-11-01T00:00:00"/>
    <n v="11"/>
    <s v="Nov"/>
    <x v="0"/>
  </r>
  <r>
    <s v="Shoping Mall"/>
    <x v="3"/>
    <x v="4"/>
    <s v="Low"/>
    <n v="132.6"/>
    <n v="13938"/>
    <n v="23230"/>
    <n v="3080298"/>
    <n v="154014.9"/>
    <n v="2926283.1"/>
    <n v="2282500.818"/>
    <x v="56"/>
    <d v="2021-03-01T00:00:00"/>
    <n v="3"/>
    <s v="Mar"/>
    <x v="0"/>
  </r>
  <r>
    <s v="Channel Partners"/>
    <x v="4"/>
    <x v="0"/>
    <s v="Low"/>
    <n v="185.8"/>
    <n v="5579.4"/>
    <n v="9299"/>
    <n v="1727754.2000000002"/>
    <n v="86387.710000000021"/>
    <n v="1641366.4900000002"/>
    <n v="984819.89400000009"/>
    <x v="57"/>
    <d v="2021-02-01T00:00:00"/>
    <n v="2"/>
    <s v="Feb"/>
    <x v="0"/>
  </r>
  <r>
    <s v="Shoping Mall"/>
    <x v="5"/>
    <x v="0"/>
    <s v="Low"/>
    <n v="121"/>
    <n v="5579.4"/>
    <n v="9299"/>
    <n v="1125179"/>
    <n v="56258.950000000004"/>
    <n v="1068920.05"/>
    <n v="833757.63900000008"/>
    <x v="58"/>
    <d v="2021-03-01T00:00:00"/>
    <n v="3"/>
    <s v="Mar"/>
    <x v="0"/>
  </r>
  <r>
    <s v="Shoping Mall"/>
    <x v="6"/>
    <x v="0"/>
    <s v="Low"/>
    <n v="252.9"/>
    <n v="5579.4"/>
    <n v="9299"/>
    <n v="2351717.1"/>
    <n v="117585.85500000001"/>
    <n v="2234131.2450000001"/>
    <n v="1742622.3711000001"/>
    <x v="59"/>
    <d v="2021-07-01T00:00:00"/>
    <n v="7"/>
    <s v="Jul"/>
    <x v="0"/>
  </r>
  <r>
    <s v="Channel Partners"/>
    <x v="5"/>
    <x v="0"/>
    <s v="Low"/>
    <n v="144.5"/>
    <n v="5579.4"/>
    <n v="9299"/>
    <n v="1343705.5"/>
    <n v="67185.275000000009"/>
    <n v="1276520.2250000001"/>
    <n v="765912.13500000001"/>
    <x v="60"/>
    <d v="2021-09-01T00:00:00"/>
    <n v="9"/>
    <s v="Sep"/>
    <x v="0"/>
  </r>
  <r>
    <s v="Enterprise"/>
    <x v="7"/>
    <x v="0"/>
    <s v="Low"/>
    <n v="33"/>
    <n v="5579.4"/>
    <n v="9299"/>
    <n v="306867"/>
    <n v="15343.35"/>
    <n v="291523.65000000002"/>
    <n v="227388.44700000001"/>
    <x v="61"/>
    <d v="2020-09-01T00:00:00"/>
    <n v="9"/>
    <s v="Sep"/>
    <x v="1"/>
  </r>
  <r>
    <s v="Channel Partners"/>
    <x v="4"/>
    <x v="0"/>
    <s v="Low"/>
    <n v="267.10000000000002"/>
    <n v="5579.4"/>
    <n v="9299"/>
    <n v="2483762.9000000004"/>
    <n v="124188.14500000002"/>
    <n v="2359574.7550000004"/>
    <n v="1415744.8530000001"/>
    <x v="62"/>
    <d v="2021-09-01T00:00:00"/>
    <n v="9"/>
    <s v="Sep"/>
    <x v="0"/>
  </r>
  <r>
    <s v="Channel Partners"/>
    <x v="8"/>
    <x v="0"/>
    <s v="Low"/>
    <n v="76.600000000000009"/>
    <n v="5579.4"/>
    <n v="9299"/>
    <n v="712303.4"/>
    <n v="35615.170000000006"/>
    <n v="676688.23"/>
    <n v="406012.93799999997"/>
    <x v="63"/>
    <d v="2020-10-01T00:00:00"/>
    <n v="10"/>
    <s v="Oct"/>
    <x v="1"/>
  </r>
  <r>
    <s v="Small Business"/>
    <x v="9"/>
    <x v="0"/>
    <s v="Low"/>
    <n v="49.400000000000006"/>
    <n v="5579.4"/>
    <n v="9299"/>
    <n v="459370.60000000003"/>
    <n v="22968.530000000002"/>
    <n v="436402.07"/>
    <n v="314209.49040000001"/>
    <x v="64"/>
    <d v="2020-10-01T00:00:00"/>
    <n v="10"/>
    <s v="Oct"/>
    <x v="1"/>
  </r>
  <r>
    <s v="Shoping Mall"/>
    <x v="10"/>
    <x v="0"/>
    <s v="Low"/>
    <n v="139.70000000000002"/>
    <n v="5579.4"/>
    <n v="9299"/>
    <n v="1299070.3"/>
    <n v="64953.515000000007"/>
    <n v="1234116.7850000001"/>
    <n v="962611.09230000013"/>
    <x v="65"/>
    <d v="2021-10-01T00:00:00"/>
    <n v="10"/>
    <s v="Oct"/>
    <x v="0"/>
  </r>
  <r>
    <s v="Shoping Mall"/>
    <x v="2"/>
    <x v="0"/>
    <s v="Low"/>
    <n v="215.5"/>
    <n v="5579.4"/>
    <n v="9299"/>
    <n v="2003934.5"/>
    <n v="100196.72500000001"/>
    <n v="1903737.7749999999"/>
    <n v="1484915.4645"/>
    <x v="66"/>
    <d v="2021-12-01T00:00:00"/>
    <n v="12"/>
    <s v="Dec"/>
    <x v="0"/>
  </r>
  <r>
    <s v="Midmarket"/>
    <x v="11"/>
    <x v="1"/>
    <s v="Low"/>
    <n v="221.4"/>
    <n v="8999.4"/>
    <n v="14999"/>
    <n v="3320778.6"/>
    <n v="166038.93000000002"/>
    <n v="3154739.67"/>
    <n v="2050580.7855"/>
    <x v="67"/>
    <d v="2021-03-01T00:00:00"/>
    <n v="3"/>
    <s v="Mar"/>
    <x v="0"/>
  </r>
  <r>
    <s v="Small Business"/>
    <x v="9"/>
    <x v="1"/>
    <s v="Low"/>
    <n v="230.10000000000002"/>
    <n v="8999.4"/>
    <n v="14999"/>
    <n v="3451269.9000000004"/>
    <n v="172563.49500000002"/>
    <n v="3278706.4050000003"/>
    <n v="2360668.6115999999"/>
    <x v="68"/>
    <d v="2021-04-01T00:00:00"/>
    <n v="4"/>
    <s v="Apr"/>
    <x v="0"/>
  </r>
  <r>
    <s v="Shoping Mall"/>
    <x v="1"/>
    <x v="1"/>
    <s v="Low"/>
    <n v="137.55000000000001"/>
    <n v="8999.4"/>
    <n v="14999"/>
    <n v="2063112.4500000002"/>
    <n v="103155.62250000001"/>
    <n v="1959956.8275000001"/>
    <n v="1528766.3254500001"/>
    <x v="69"/>
    <d v="2021-07-01T00:00:00"/>
    <n v="7"/>
    <s v="Jul"/>
    <x v="0"/>
  </r>
  <r>
    <s v="Shoping Mall"/>
    <x v="12"/>
    <x v="1"/>
    <s v="Low"/>
    <n v="183"/>
    <n v="8999.4"/>
    <n v="14999"/>
    <n v="2744817"/>
    <n v="137240.85"/>
    <n v="2607576.15"/>
    <n v="2033909.3969999999"/>
    <x v="70"/>
    <d v="2021-08-01T00:00:00"/>
    <n v="8"/>
    <s v="Aug"/>
    <x v="0"/>
  </r>
  <r>
    <s v="Small Business"/>
    <x v="0"/>
    <x v="1"/>
    <s v="Low"/>
    <n v="249.8"/>
    <n v="8999.4"/>
    <n v="14999"/>
    <n v="3746750.2"/>
    <n v="187337.51"/>
    <n v="3559412.6900000004"/>
    <n v="2562777.1368"/>
    <x v="71"/>
    <d v="2020-09-01T00:00:00"/>
    <n v="9"/>
    <s v="Sep"/>
    <x v="1"/>
  </r>
  <r>
    <s v="Enterprise"/>
    <x v="1"/>
    <x v="1"/>
    <s v="Low"/>
    <n v="66.3"/>
    <n v="8999.4"/>
    <n v="14999"/>
    <n v="994433.7"/>
    <n v="49721.684999999998"/>
    <n v="944712.0149999999"/>
    <n v="736875.3716999999"/>
    <x v="72"/>
    <d v="2020-10-01T00:00:00"/>
    <n v="10"/>
    <s v="Oct"/>
    <x v="1"/>
  </r>
  <r>
    <s v="Midmarket"/>
    <x v="2"/>
    <x v="2"/>
    <s v="Low"/>
    <n v="151.4"/>
    <n v="11999.4"/>
    <n v="19999"/>
    <n v="3027848.6"/>
    <n v="151392.43000000002"/>
    <n v="2876456.17"/>
    <n v="1869696.5105000001"/>
    <x v="73"/>
    <d v="2021-02-01T00:00:00"/>
    <n v="2"/>
    <s v="Feb"/>
    <x v="0"/>
  </r>
  <r>
    <s v="Shoping Mall"/>
    <x v="3"/>
    <x v="2"/>
    <s v="Low"/>
    <n v="449.25"/>
    <n v="11999.4"/>
    <n v="19999"/>
    <n v="8984550.75"/>
    <n v="449227.53750000003"/>
    <n v="8535323.2125000004"/>
    <n v="6657552.1057500001"/>
    <x v="74"/>
    <d v="2021-04-01T00:00:00"/>
    <n v="4"/>
    <s v="Apr"/>
    <x v="0"/>
  </r>
  <r>
    <s v="Enterprise"/>
    <x v="4"/>
    <x v="2"/>
    <s v="Low"/>
    <n v="72.7"/>
    <n v="11999.4"/>
    <n v="19999"/>
    <n v="1453927.3"/>
    <n v="72696.365000000005"/>
    <n v="1381230.9350000001"/>
    <n v="1077360.1293000001"/>
    <x v="75"/>
    <d v="2021-06-01T00:00:00"/>
    <n v="6"/>
    <s v="Jun"/>
    <x v="0"/>
  </r>
  <r>
    <s v="Enterprise"/>
    <x v="5"/>
    <x v="2"/>
    <s v="Low"/>
    <n v="78.7"/>
    <n v="11999.4"/>
    <n v="19999"/>
    <n v="1573921.3"/>
    <n v="78696.065000000002"/>
    <n v="1495225.2350000001"/>
    <n v="1166275.6833000001"/>
    <x v="76"/>
    <d v="2021-06-01T00:00:00"/>
    <n v="6"/>
    <s v="Jun"/>
    <x v="0"/>
  </r>
  <r>
    <s v="Enterprise"/>
    <x v="6"/>
    <x v="2"/>
    <s v="Low"/>
    <n v="182.3"/>
    <n v="11999.4"/>
    <n v="19999"/>
    <n v="3645817.7"/>
    <n v="182290.88500000001"/>
    <n v="3463526.8150000004"/>
    <n v="2701550.9157000002"/>
    <x v="77"/>
    <d v="2021-07-01T00:00:00"/>
    <n v="7"/>
    <s v="Jul"/>
    <x v="0"/>
  </r>
  <r>
    <s v="Midmarket"/>
    <x v="5"/>
    <x v="2"/>
    <s v="Low"/>
    <n v="74.7"/>
    <n v="11999.4"/>
    <n v="19999"/>
    <n v="1493925.3"/>
    <n v="74696.264999999999"/>
    <n v="1419229.0350000001"/>
    <n v="922498.8727500001"/>
    <x v="78"/>
    <d v="2021-09-01T00:00:00"/>
    <n v="9"/>
    <s v="Sep"/>
    <x v="0"/>
  </r>
  <r>
    <s v="Channel Partners"/>
    <x v="7"/>
    <x v="2"/>
    <s v="Low"/>
    <n v="76.600000000000009"/>
    <n v="11999.4"/>
    <n v="19999"/>
    <n v="1531923.4000000001"/>
    <n v="76596.170000000013"/>
    <n v="1455327.2300000002"/>
    <n v="873196.33800000011"/>
    <x v="79"/>
    <d v="2020-10-01T00:00:00"/>
    <n v="10"/>
    <s v="Oct"/>
    <x v="1"/>
  </r>
  <r>
    <s v="Small Business"/>
    <x v="4"/>
    <x v="2"/>
    <s v="Low"/>
    <n v="290.5"/>
    <n v="11999.4"/>
    <n v="19999"/>
    <n v="5809709.5"/>
    <n v="290485.47500000003"/>
    <n v="5519224.0250000004"/>
    <n v="3973841.298"/>
    <x v="80"/>
    <d v="2021-11-01T00:00:00"/>
    <n v="11"/>
    <s v="Nov"/>
    <x v="0"/>
  </r>
  <r>
    <s v="Shoping Mall"/>
    <x v="8"/>
    <x v="2"/>
    <s v="Low"/>
    <n v="215.5"/>
    <n v="11999.4"/>
    <n v="19999"/>
    <n v="4309784.5"/>
    <n v="215489.22500000001"/>
    <n v="4094295.2749999999"/>
    <n v="3193550.3144999999"/>
    <x v="81"/>
    <d v="2021-12-01T00:00:00"/>
    <n v="12"/>
    <s v="Dec"/>
    <x v="0"/>
  </r>
  <r>
    <s v="Shoping Mall"/>
    <x v="9"/>
    <x v="3"/>
    <s v="Low"/>
    <n v="386.40000000000003"/>
    <n v="19794"/>
    <n v="32990"/>
    <n v="12747336.000000002"/>
    <n v="637366.80000000016"/>
    <n v="12109969.200000001"/>
    <n v="9445775.9760000017"/>
    <x v="82"/>
    <d v="2021-04-01T00:00:00"/>
    <n v="4"/>
    <s v="Apr"/>
    <x v="0"/>
  </r>
  <r>
    <s v="Shoping Mall"/>
    <x v="10"/>
    <x v="3"/>
    <s v="Low"/>
    <n v="36.200000000000003"/>
    <n v="19794"/>
    <n v="32990"/>
    <n v="1194238"/>
    <n v="59711.9"/>
    <n v="1134526.1000000001"/>
    <n v="884930.35800000012"/>
    <x v="83"/>
    <d v="2021-05-01T00:00:00"/>
    <n v="5"/>
    <s v="May"/>
    <x v="0"/>
  </r>
  <r>
    <s v="Enterprise"/>
    <x v="2"/>
    <x v="3"/>
    <s v="Low"/>
    <n v="92.300000000000011"/>
    <n v="19794"/>
    <n v="32990"/>
    <n v="3044977.0000000005"/>
    <n v="152248.85000000003"/>
    <n v="2892728.1500000004"/>
    <n v="2256327.9570000004"/>
    <x v="84"/>
    <d v="2021-08-01T00:00:00"/>
    <n v="8"/>
    <s v="Aug"/>
    <x v="0"/>
  </r>
  <r>
    <s v="Enterprise"/>
    <x v="11"/>
    <x v="3"/>
    <s v="Low"/>
    <n v="66.3"/>
    <n v="19794"/>
    <n v="32990"/>
    <n v="2187237"/>
    <n v="109361.85"/>
    <n v="2077875.15"/>
    <n v="1620742.6170000001"/>
    <x v="85"/>
    <d v="2020-10-01T00:00:00"/>
    <n v="10"/>
    <s v="Oct"/>
    <x v="1"/>
  </r>
  <r>
    <s v="Shoping Mall"/>
    <x v="9"/>
    <x v="3"/>
    <s v="Low"/>
    <n v="209.20000000000002"/>
    <n v="19794"/>
    <n v="32990"/>
    <n v="6901508.0000000009"/>
    <n v="345075.40000000008"/>
    <n v="6556432.6000000006"/>
    <n v="5114017.4280000003"/>
    <x v="86"/>
    <d v="2020-11-01T00:00:00"/>
    <n v="11"/>
    <s v="Nov"/>
    <x v="1"/>
  </r>
  <r>
    <s v="Shoping Mall"/>
    <x v="1"/>
    <x v="4"/>
    <s v="Low"/>
    <n v="26.3"/>
    <n v="13938"/>
    <n v="23230"/>
    <n v="610949"/>
    <n v="30547.45"/>
    <n v="580401.55000000005"/>
    <n v="452713.20900000003"/>
    <x v="87"/>
    <d v="2021-03-01T00:00:00"/>
    <n v="3"/>
    <s v="Mar"/>
    <x v="0"/>
  </r>
  <r>
    <s v="Shoping Mall"/>
    <x v="12"/>
    <x v="4"/>
    <s v="Low"/>
    <n v="94.350000000000009"/>
    <n v="13938"/>
    <n v="23230"/>
    <n v="2191750.5"/>
    <n v="109587.52500000001"/>
    <n v="2082162.9750000001"/>
    <n v="1624087.1205000002"/>
    <x v="88"/>
    <d v="2021-04-01T00:00:00"/>
    <n v="4"/>
    <s v="Apr"/>
    <x v="0"/>
  </r>
  <r>
    <s v="Enterprise"/>
    <x v="0"/>
    <x v="4"/>
    <s v="Low"/>
    <n v="72.7"/>
    <n v="13938"/>
    <n v="23230"/>
    <n v="1688821"/>
    <n v="84441.05"/>
    <n v="1604379.95"/>
    <n v="1251416.361"/>
    <x v="89"/>
    <d v="2021-06-01T00:00:00"/>
    <n v="6"/>
    <s v="Jun"/>
    <x v="0"/>
  </r>
  <r>
    <s v="Enterprise"/>
    <x v="1"/>
    <x v="4"/>
    <s v="Low"/>
    <n v="78.7"/>
    <n v="13938"/>
    <n v="23230"/>
    <n v="1828201"/>
    <n v="91410.05"/>
    <n v="1736790.95"/>
    <n v="1354696.9410000001"/>
    <x v="90"/>
    <d v="2021-06-01T00:00:00"/>
    <n v="6"/>
    <s v="Jun"/>
    <x v="0"/>
  </r>
  <r>
    <s v="Small Business"/>
    <x v="2"/>
    <x v="4"/>
    <s v="Low"/>
    <n v="98.600000000000009"/>
    <n v="13938"/>
    <n v="23230"/>
    <n v="2290478"/>
    <n v="114523.90000000001"/>
    <n v="2175954.1"/>
    <n v="1566686.952"/>
    <x v="91"/>
    <d v="2021-09-01T00:00:00"/>
    <n v="9"/>
    <s v="Sep"/>
    <x v="0"/>
  </r>
  <r>
    <s v="Small Business"/>
    <x v="3"/>
    <x v="4"/>
    <s v="Low"/>
    <n v="49.400000000000006"/>
    <n v="13938"/>
    <n v="23230"/>
    <n v="1147562.0000000002"/>
    <n v="57378.100000000013"/>
    <n v="1090183.9000000001"/>
    <n v="784932.40800000005"/>
    <x v="92"/>
    <d v="2020-10-01T00:00:00"/>
    <n v="10"/>
    <s v="Oct"/>
    <x v="1"/>
  </r>
  <r>
    <s v="Shoping Mall"/>
    <x v="4"/>
    <x v="4"/>
    <s v="Low"/>
    <n v="139.70000000000002"/>
    <n v="13938"/>
    <n v="23230"/>
    <n v="3245231.0000000005"/>
    <n v="162261.55000000005"/>
    <n v="3082969.45"/>
    <n v="2404716.1710000001"/>
    <x v="93"/>
    <d v="2021-10-01T00:00:00"/>
    <n v="10"/>
    <s v="Oct"/>
    <x v="0"/>
  </r>
  <r>
    <s v="Enterprise"/>
    <x v="5"/>
    <x v="4"/>
    <s v="Low"/>
    <n v="174.4"/>
    <n v="13938"/>
    <n v="23230"/>
    <n v="4051312"/>
    <n v="202565.6"/>
    <n v="3848746.4"/>
    <n v="3002022.1919999998"/>
    <x v="94"/>
    <d v="2021-11-01T00:00:00"/>
    <n v="11"/>
    <s v="Nov"/>
    <x v="0"/>
  </r>
  <r>
    <s v="Channel Partners"/>
    <x v="6"/>
    <x v="5"/>
    <s v="Low"/>
    <n v="198.9"/>
    <n v="11999.4"/>
    <n v="19999"/>
    <n v="3977801.1"/>
    <n v="198890.05500000002"/>
    <n v="3778911.0449999999"/>
    <n v="2267346.6269999999"/>
    <x v="95"/>
    <d v="2020-09-01T00:00:00"/>
    <n v="9"/>
    <s v="Sep"/>
    <x v="1"/>
  </r>
  <r>
    <s v="Midmarket"/>
    <x v="5"/>
    <x v="5"/>
    <s v="Low"/>
    <n v="32.1"/>
    <n v="11999.4"/>
    <n v="19999"/>
    <n v="641967.9"/>
    <n v="32098.395000000004"/>
    <n v="609869.505"/>
    <n v="396415.17825"/>
    <x v="96"/>
    <d v="2020-11-01T00:00:00"/>
    <n v="11"/>
    <s v="Nov"/>
    <x v="1"/>
  </r>
  <r>
    <s v="Enterprise"/>
    <x v="7"/>
    <x v="0"/>
    <s v="Low"/>
    <n v="74.25"/>
    <n v="5579.4"/>
    <n v="9299"/>
    <n v="690450.75"/>
    <n v="34522.537499999999"/>
    <n v="655928.21250000002"/>
    <n v="511624.00575000001"/>
    <x v="97"/>
    <d v="2021-04-01T00:00:00"/>
    <n v="4"/>
    <s v="Apr"/>
    <x v="0"/>
  </r>
  <r>
    <s v="Channel Partners"/>
    <x v="4"/>
    <x v="0"/>
    <s v="Low"/>
    <n v="129.5"/>
    <n v="5579.4"/>
    <n v="9299"/>
    <n v="1204220.5"/>
    <n v="60211.025000000001"/>
    <n v="1144009.4750000001"/>
    <n v="686405.68500000006"/>
    <x v="98"/>
    <d v="2021-10-01T00:00:00"/>
    <n v="10"/>
    <s v="Oct"/>
    <x v="0"/>
  </r>
  <r>
    <s v="Small Business"/>
    <x v="8"/>
    <x v="0"/>
    <s v="Low"/>
    <n v="21.400000000000002"/>
    <n v="5579.4"/>
    <n v="9299"/>
    <n v="198998.6"/>
    <n v="9949.93"/>
    <n v="189048.67"/>
    <n v="136115.04240000001"/>
    <x v="99"/>
    <d v="2020-10-01T00:00:00"/>
    <n v="10"/>
    <s v="Oct"/>
    <x v="1"/>
  </r>
  <r>
    <s v="Shoping Mall"/>
    <x v="9"/>
    <x v="0"/>
    <s v="Low"/>
    <n v="214.5"/>
    <n v="5579.4"/>
    <n v="9299"/>
    <n v="1994635.5"/>
    <n v="99731.775000000009"/>
    <n v="1894903.7250000001"/>
    <n v="1478024.9055000001"/>
    <x v="100"/>
    <d v="2020-11-01T00:00:00"/>
    <n v="11"/>
    <s v="Nov"/>
    <x v="1"/>
  </r>
  <r>
    <s v="Shoping Mall"/>
    <x v="10"/>
    <x v="0"/>
    <s v="Low"/>
    <n v="285.2"/>
    <n v="5579.4"/>
    <n v="9299"/>
    <n v="2652074.7999999998"/>
    <n v="132603.74"/>
    <n v="2519471.0599999996"/>
    <n v="1965187.4267999998"/>
    <x v="101"/>
    <d v="2021-12-01T00:00:00"/>
    <n v="12"/>
    <s v="Dec"/>
    <x v="0"/>
  </r>
  <r>
    <s v="Channel Partners"/>
    <x v="2"/>
    <x v="1"/>
    <s v="Low"/>
    <n v="114.2"/>
    <n v="8999.4"/>
    <n v="14999"/>
    <n v="1712885.8"/>
    <n v="85644.290000000008"/>
    <n v="1627241.51"/>
    <n v="976344.90599999996"/>
    <x v="102"/>
    <d v="2021-06-01T00:00:00"/>
    <n v="6"/>
    <s v="Jun"/>
    <x v="0"/>
  </r>
  <r>
    <s v="Shoping Mall"/>
    <x v="11"/>
    <x v="1"/>
    <s v="Low"/>
    <n v="156.60000000000002"/>
    <n v="8999.4"/>
    <n v="14999"/>
    <n v="2348843.4000000004"/>
    <n v="117442.17000000003"/>
    <n v="2231401.2300000004"/>
    <n v="1740492.9594000005"/>
    <x v="103"/>
    <d v="2021-10-01T00:00:00"/>
    <n v="10"/>
    <s v="Oct"/>
    <x v="0"/>
  </r>
  <r>
    <s v="Channel Partners"/>
    <x v="9"/>
    <x v="1"/>
    <s v="Low"/>
    <n v="69"/>
    <n v="8999.4"/>
    <n v="14999"/>
    <n v="1034931"/>
    <n v="51746.55"/>
    <n v="983184.45"/>
    <n v="589910.66999999993"/>
    <x v="104"/>
    <d v="2021-11-01T00:00:00"/>
    <n v="11"/>
    <s v="Nov"/>
    <x v="0"/>
  </r>
  <r>
    <s v="Enterprise"/>
    <x v="1"/>
    <x v="1"/>
    <s v="Low"/>
    <n v="166"/>
    <n v="8999.4"/>
    <n v="14999"/>
    <n v="2489834"/>
    <n v="124491.70000000001"/>
    <n v="2365342.2999999998"/>
    <n v="1844966.9939999999"/>
    <x v="105"/>
    <d v="2020-11-01T00:00:00"/>
    <n v="11"/>
    <s v="Nov"/>
    <x v="1"/>
  </r>
  <r>
    <s v="Midmarket"/>
    <x v="12"/>
    <x v="2"/>
    <s v="Low"/>
    <n v="236.3"/>
    <n v="11999.4"/>
    <n v="19999"/>
    <n v="4725763.7"/>
    <n v="236288.18500000003"/>
    <n v="4489475.5150000006"/>
    <n v="2918159.0847500004"/>
    <x v="106"/>
    <d v="2021-02-01T00:00:00"/>
    <n v="2"/>
    <s v="Feb"/>
    <x v="0"/>
  </r>
  <r>
    <s v="Small Business"/>
    <x v="0"/>
    <x v="2"/>
    <s v="Low"/>
    <n v="91.800000000000011"/>
    <n v="11999.4"/>
    <n v="19999"/>
    <n v="1835908.2000000002"/>
    <n v="91795.410000000018"/>
    <n v="1744112.7900000003"/>
    <n v="1255761.2088000001"/>
    <x v="107"/>
    <d v="2021-05-01T00:00:00"/>
    <n v="5"/>
    <s v="May"/>
    <x v="0"/>
  </r>
  <r>
    <s v="Small Business"/>
    <x v="1"/>
    <x v="2"/>
    <s v="Low"/>
    <n v="172.8"/>
    <n v="11999.4"/>
    <n v="19999"/>
    <n v="3455827.2"/>
    <n v="172791.36000000002"/>
    <n v="3283035.8400000003"/>
    <n v="2363785.8048"/>
    <x v="108"/>
    <d v="2021-05-01T00:00:00"/>
    <n v="5"/>
    <s v="May"/>
    <x v="0"/>
  </r>
  <r>
    <s v="Channel Partners"/>
    <x v="2"/>
    <x v="2"/>
    <s v="Low"/>
    <n v="114.2"/>
    <n v="11999.4"/>
    <n v="19999"/>
    <n v="2283885.8000000003"/>
    <n v="114194.29000000002"/>
    <n v="2169691.5100000002"/>
    <n v="1301814.9060000002"/>
    <x v="109"/>
    <d v="2021-06-01T00:00:00"/>
    <n v="6"/>
    <s v="Jun"/>
    <x v="0"/>
  </r>
  <r>
    <s v="Enterprise"/>
    <x v="3"/>
    <x v="2"/>
    <s v="Low"/>
    <n v="66.2"/>
    <n v="11999.4"/>
    <n v="19999"/>
    <n v="1323933.8"/>
    <n v="66196.69"/>
    <n v="1257737.1100000001"/>
    <n v="981034.9458000001"/>
    <x v="110"/>
    <d v="2021-06-01T00:00:00"/>
    <n v="6"/>
    <s v="Jun"/>
    <x v="0"/>
  </r>
  <r>
    <s v="Channel Partners"/>
    <x v="4"/>
    <x v="2"/>
    <s v="Low"/>
    <n v="129.5"/>
    <n v="11999.4"/>
    <n v="19999"/>
    <n v="2589870.5"/>
    <n v="129493.52500000001"/>
    <n v="2460376.9750000001"/>
    <n v="1476226.1850000001"/>
    <x v="111"/>
    <d v="2021-10-01T00:00:00"/>
    <n v="10"/>
    <s v="Oct"/>
    <x v="0"/>
  </r>
  <r>
    <s v="Enterprise"/>
    <x v="5"/>
    <x v="2"/>
    <s v="Low"/>
    <n v="80.900000000000006"/>
    <n v="11999.4"/>
    <n v="19999"/>
    <n v="1617919.1"/>
    <n v="80895.955000000016"/>
    <n v="1537023.145"/>
    <n v="1198878.0531000001"/>
    <x v="112"/>
    <d v="2020-10-01T00:00:00"/>
    <n v="10"/>
    <s v="Oct"/>
    <x v="1"/>
  </r>
  <r>
    <s v="Enterprise"/>
    <x v="6"/>
    <x v="2"/>
    <s v="Low"/>
    <n v="214.5"/>
    <n v="11999.4"/>
    <n v="19999"/>
    <n v="4289785.5"/>
    <n v="214489.27500000002"/>
    <n v="4075296.2250000001"/>
    <n v="3178731.0555000002"/>
    <x v="113"/>
    <d v="2020-10-01T00:00:00"/>
    <n v="10"/>
    <s v="Oct"/>
    <x v="1"/>
  </r>
  <r>
    <s v="Channel Partners"/>
    <x v="5"/>
    <x v="2"/>
    <s v="Low"/>
    <n v="178.5"/>
    <n v="11999.4"/>
    <n v="19999"/>
    <n v="3569821.5"/>
    <n v="178491.07500000001"/>
    <n v="3391330.4249999998"/>
    <n v="2034798.2549999999"/>
    <x v="114"/>
    <d v="2020-11-01T00:00:00"/>
    <n v="11"/>
    <s v="Nov"/>
    <x v="1"/>
  </r>
  <r>
    <s v="Small Business"/>
    <x v="7"/>
    <x v="2"/>
    <s v="Low"/>
    <n v="191.60000000000002"/>
    <n v="11999.4"/>
    <n v="19999"/>
    <n v="3831808.4000000004"/>
    <n v="191590.42000000004"/>
    <n v="3640217.9800000004"/>
    <n v="2620956.9456000002"/>
    <x v="115"/>
    <d v="2021-12-01T00:00:00"/>
    <n v="12"/>
    <s v="Dec"/>
    <x v="0"/>
  </r>
  <r>
    <s v="Shoping Mall"/>
    <x v="4"/>
    <x v="2"/>
    <s v="Low"/>
    <n v="285.2"/>
    <n v="11999.4"/>
    <n v="19999"/>
    <n v="5703714.7999999998"/>
    <n v="285185.74"/>
    <n v="5418529.0599999996"/>
    <n v="4226452.6667999998"/>
    <x v="116"/>
    <d v="2021-12-01T00:00:00"/>
    <n v="12"/>
    <s v="Dec"/>
    <x v="0"/>
  </r>
  <r>
    <s v="Enterprise"/>
    <x v="8"/>
    <x v="2"/>
    <s v="Low"/>
    <n v="272.90000000000003"/>
    <n v="11999.4"/>
    <n v="19999"/>
    <n v="5457727.1000000006"/>
    <n v="272886.35500000004"/>
    <n v="5184840.7450000001"/>
    <n v="4044175.7811000003"/>
    <x v="117"/>
    <d v="2021-12-01T00:00:00"/>
    <n v="12"/>
    <s v="Dec"/>
    <x v="0"/>
  </r>
  <r>
    <s v="Midmarket"/>
    <x v="9"/>
    <x v="2"/>
    <s v="Low"/>
    <n v="192.5"/>
    <n v="11999.4"/>
    <n v="19999"/>
    <n v="3849807.5"/>
    <n v="192490.375"/>
    <n v="3657317.125"/>
    <n v="2377256.1312500001"/>
    <x v="118"/>
    <d v="2020-12-01T00:00:00"/>
    <n v="12"/>
    <s v="Dec"/>
    <x v="1"/>
  </r>
  <r>
    <s v="Shoping Mall"/>
    <x v="10"/>
    <x v="2"/>
    <s v="Low"/>
    <n v="201.3"/>
    <n v="11999.4"/>
    <n v="19999"/>
    <n v="4025798.7"/>
    <n v="201289.93500000003"/>
    <n v="3824508.7650000001"/>
    <n v="2983116.8367000003"/>
    <x v="119"/>
    <d v="2020-12-01T00:00:00"/>
    <n v="12"/>
    <s v="Dec"/>
    <x v="1"/>
  </r>
  <r>
    <s v="Channel Partners"/>
    <x v="2"/>
    <x v="2"/>
    <s v="Low"/>
    <n v="105.5"/>
    <n v="11999.4"/>
    <n v="19999"/>
    <n v="2109894.5"/>
    <n v="105494.72500000001"/>
    <n v="2004399.7749999999"/>
    <n v="1202639.865"/>
    <x v="120"/>
    <d v="2021-12-01T00:00:00"/>
    <n v="12"/>
    <s v="Dec"/>
    <x v="0"/>
  </r>
  <r>
    <s v="Channel Partners"/>
    <x v="11"/>
    <x v="2"/>
    <s v="Low"/>
    <n v="108.4"/>
    <n v="11999.4"/>
    <n v="19999"/>
    <n v="2167891.6"/>
    <n v="108394.58000000002"/>
    <n v="2059497.02"/>
    <n v="1235698.2120000001"/>
    <x v="121"/>
    <d v="2021-12-01T00:00:00"/>
    <n v="12"/>
    <s v="Dec"/>
    <x v="0"/>
  </r>
  <r>
    <s v="Shoping Mall"/>
    <x v="9"/>
    <x v="3"/>
    <s v="Low"/>
    <n v="156.60000000000002"/>
    <n v="19794"/>
    <n v="32990"/>
    <n v="5166234.0000000009"/>
    <n v="258311.70000000007"/>
    <n v="4907922.3000000007"/>
    <n v="3828179.3940000008"/>
    <x v="122"/>
    <d v="2021-10-01T00:00:00"/>
    <n v="10"/>
    <s v="Oct"/>
    <x v="0"/>
  </r>
  <r>
    <s v="Shoping Mall"/>
    <x v="1"/>
    <x v="3"/>
    <s v="Low"/>
    <n v="296.60000000000002"/>
    <n v="19794"/>
    <n v="32990"/>
    <n v="9784834"/>
    <n v="489241.7"/>
    <n v="9295592.3000000007"/>
    <n v="7250561.9940000009"/>
    <x v="123"/>
    <d v="2020-10-01T00:00:00"/>
    <n v="10"/>
    <s v="Oct"/>
    <x v="1"/>
  </r>
  <r>
    <s v="Shoping Mall"/>
    <x v="12"/>
    <x v="3"/>
    <s v="Low"/>
    <n v="287.7"/>
    <n v="19794"/>
    <n v="32990"/>
    <n v="9491223"/>
    <n v="474561.15"/>
    <n v="9016661.8499999996"/>
    <n v="7032996.2429999998"/>
    <x v="124"/>
    <d v="2021-10-01T00:00:00"/>
    <n v="10"/>
    <s v="Oct"/>
    <x v="0"/>
  </r>
  <r>
    <s v="Enterprise"/>
    <x v="0"/>
    <x v="3"/>
    <s v="Low"/>
    <n v="80.900000000000006"/>
    <n v="19794"/>
    <n v="32990"/>
    <n v="2668891"/>
    <n v="133444.55000000002"/>
    <n v="2535446.4500000002"/>
    <n v="1977648.2310000001"/>
    <x v="125"/>
    <d v="2020-10-01T00:00:00"/>
    <n v="10"/>
    <s v="Oct"/>
    <x v="1"/>
  </r>
  <r>
    <s v="Enterprise"/>
    <x v="1"/>
    <x v="3"/>
    <s v="Low"/>
    <n v="214.5"/>
    <n v="19794"/>
    <n v="32990"/>
    <n v="7076355"/>
    <n v="353817.75"/>
    <n v="6722537.25"/>
    <n v="5243579.0550000006"/>
    <x v="126"/>
    <d v="2020-10-01T00:00:00"/>
    <n v="10"/>
    <s v="Oct"/>
    <x v="1"/>
  </r>
  <r>
    <s v="Channel Partners"/>
    <x v="2"/>
    <x v="3"/>
    <s v="Low"/>
    <n v="105.5"/>
    <n v="19794"/>
    <n v="32990"/>
    <n v="3480445"/>
    <n v="174022.25"/>
    <n v="3306422.75"/>
    <n v="1983853.65"/>
    <x v="127"/>
    <d v="2021-12-01T00:00:00"/>
    <n v="12"/>
    <s v="Dec"/>
    <x v="0"/>
  </r>
  <r>
    <s v="Shoping Mall"/>
    <x v="3"/>
    <x v="3"/>
    <s v="Low"/>
    <n v="54.400000000000006"/>
    <n v="19794"/>
    <n v="32990"/>
    <n v="1794656.0000000002"/>
    <n v="89732.800000000017"/>
    <n v="1704923.2000000002"/>
    <n v="1329840.0960000001"/>
    <x v="128"/>
    <d v="2020-12-01T00:00:00"/>
    <n v="12"/>
    <s v="Dec"/>
    <x v="1"/>
  </r>
  <r>
    <s v="Channel Partners"/>
    <x v="4"/>
    <x v="3"/>
    <s v="Low"/>
    <n v="108.4"/>
    <n v="19794"/>
    <n v="32990"/>
    <n v="3576116"/>
    <n v="178805.80000000002"/>
    <n v="3397310.2"/>
    <n v="2038386.12"/>
    <x v="129"/>
    <d v="2021-12-01T00:00:00"/>
    <n v="12"/>
    <s v="Dec"/>
    <x v="0"/>
  </r>
  <r>
    <s v="Enterprise"/>
    <x v="5"/>
    <x v="4"/>
    <s v="Low"/>
    <n v="66.2"/>
    <n v="13938"/>
    <n v="23230"/>
    <n v="1537826"/>
    <n v="76891.3"/>
    <n v="1460934.7"/>
    <n v="1139529.0660000001"/>
    <x v="130"/>
    <d v="2021-06-01T00:00:00"/>
    <n v="6"/>
    <s v="Jun"/>
    <x v="0"/>
  </r>
  <r>
    <s v="Small Business"/>
    <x v="6"/>
    <x v="4"/>
    <s v="Low"/>
    <n v="21.400000000000002"/>
    <n v="13938"/>
    <n v="23230"/>
    <n v="497122.00000000006"/>
    <n v="24856.100000000006"/>
    <n v="472265.9"/>
    <n v="340031.44800000003"/>
    <x v="131"/>
    <d v="2020-10-01T00:00:00"/>
    <n v="10"/>
    <s v="Oct"/>
    <x v="1"/>
  </r>
  <r>
    <s v="Shoping Mall"/>
    <x v="5"/>
    <x v="4"/>
    <s v="Low"/>
    <n v="287.7"/>
    <n v="13938"/>
    <n v="23230"/>
    <n v="6683271"/>
    <n v="334163.55000000005"/>
    <n v="6349107.4500000002"/>
    <n v="4952303.8110000007"/>
    <x v="132"/>
    <d v="2021-10-01T00:00:00"/>
    <n v="10"/>
    <s v="Oct"/>
    <x v="0"/>
  </r>
  <r>
    <s v="Enterprise"/>
    <x v="7"/>
    <x v="4"/>
    <s v="Low"/>
    <n v="272.90000000000003"/>
    <n v="13938"/>
    <n v="23230"/>
    <n v="6339467.0000000009"/>
    <n v="316973.35000000009"/>
    <n v="6022493.6500000004"/>
    <n v="4697545.0470000003"/>
    <x v="133"/>
    <d v="2021-12-01T00:00:00"/>
    <n v="12"/>
    <s v="Dec"/>
    <x v="0"/>
  </r>
  <r>
    <s v="Shoping Mall"/>
    <x v="4"/>
    <x v="4"/>
    <s v="Low"/>
    <n v="26.6"/>
    <n v="13938"/>
    <n v="23230"/>
    <n v="617918"/>
    <n v="30895.9"/>
    <n v="587022.1"/>
    <n v="457877.23800000001"/>
    <x v="134"/>
    <d v="2020-12-01T00:00:00"/>
    <n v="12"/>
    <s v="Dec"/>
    <x v="1"/>
  </r>
  <r>
    <s v="Shoping Mall"/>
    <x v="8"/>
    <x v="4"/>
    <s v="Low"/>
    <n v="194"/>
    <n v="13938"/>
    <n v="23230"/>
    <n v="4506620"/>
    <n v="225331"/>
    <n v="4281289"/>
    <n v="3339405.42"/>
    <x v="135"/>
    <d v="2020-12-01T00:00:00"/>
    <n v="12"/>
    <s v="Dec"/>
    <x v="1"/>
  </r>
  <r>
    <s v="Small Business"/>
    <x v="9"/>
    <x v="5"/>
    <s v="Low"/>
    <n v="25.900000000000002"/>
    <n v="11999.4"/>
    <n v="19999"/>
    <n v="517974.10000000003"/>
    <n v="25898.705000000002"/>
    <n v="492075.39500000002"/>
    <n v="354294.2844"/>
    <x v="136"/>
    <d v="2021-03-01T00:00:00"/>
    <n v="3"/>
    <s v="Mar"/>
    <x v="0"/>
  </r>
  <r>
    <s v="Small Business"/>
    <x v="10"/>
    <x v="5"/>
    <s v="Low"/>
    <n v="110.10000000000001"/>
    <n v="11999.4"/>
    <n v="19999"/>
    <n v="2201889.9000000004"/>
    <n v="110094.49500000002"/>
    <n v="2091795.4050000003"/>
    <n v="1506092.6916"/>
    <x v="137"/>
    <d v="2021-03-01T00:00:00"/>
    <n v="3"/>
    <s v="Mar"/>
    <x v="0"/>
  </r>
  <r>
    <s v="Enterprise"/>
    <x v="2"/>
    <x v="5"/>
    <s v="Low"/>
    <n v="227.60000000000002"/>
    <n v="11999.4"/>
    <n v="19999"/>
    <n v="4551772.4000000004"/>
    <n v="227588.62000000002"/>
    <n v="4324183.78"/>
    <n v="3372863.3484000005"/>
    <x v="138"/>
    <d v="2021-05-01T00:00:00"/>
    <n v="5"/>
    <s v="May"/>
    <x v="0"/>
  </r>
  <r>
    <s v="Shoping Mall"/>
    <x v="11"/>
    <x v="5"/>
    <s v="Low"/>
    <n v="296.60000000000002"/>
    <n v="11999.4"/>
    <n v="19999"/>
    <n v="5931703.4000000004"/>
    <n v="296585.17000000004"/>
    <n v="5635118.2300000004"/>
    <n v="4395392.2194000008"/>
    <x v="139"/>
    <d v="2020-10-01T00:00:00"/>
    <n v="10"/>
    <s v="Oct"/>
    <x v="1"/>
  </r>
  <r>
    <s v="Shoping Mall"/>
    <x v="9"/>
    <x v="5"/>
    <s v="Low"/>
    <n v="123.60000000000001"/>
    <n v="11999.4"/>
    <n v="19999"/>
    <n v="2471876.4000000004"/>
    <n v="123593.82000000002"/>
    <n v="2348282.5800000005"/>
    <n v="1831660.4124000005"/>
    <x v="140"/>
    <d v="2021-11-01T00:00:00"/>
    <n v="11"/>
    <s v="Nov"/>
    <x v="0"/>
  </r>
  <r>
    <s v="Shoping Mall"/>
    <x v="1"/>
    <x v="5"/>
    <s v="Low"/>
    <n v="94.100000000000009"/>
    <n v="11999.4"/>
    <n v="19999"/>
    <n v="1881905.9000000001"/>
    <n v="94095.295000000013"/>
    <n v="1787810.6050000002"/>
    <n v="1394492.2719000003"/>
    <x v="141"/>
    <d v="2021-11-01T00:00:00"/>
    <n v="11"/>
    <s v="Nov"/>
    <x v="0"/>
  </r>
  <r>
    <s v="Small Business"/>
    <x v="12"/>
    <x v="5"/>
    <s v="Low"/>
    <n v="191.60000000000002"/>
    <n v="11999.4"/>
    <n v="19999"/>
    <n v="3831808.4000000004"/>
    <n v="191590.42000000004"/>
    <n v="3640217.9800000004"/>
    <n v="2620956.9456000002"/>
    <x v="115"/>
    <d v="2021-12-01T00:00:00"/>
    <n v="12"/>
    <s v="Dec"/>
    <x v="0"/>
  </r>
  <r>
    <s v="Enterprise"/>
    <x v="0"/>
    <x v="0"/>
    <s v="Low"/>
    <n v="424.35"/>
    <n v="5579.4"/>
    <n v="9299"/>
    <n v="3946030.6500000004"/>
    <n v="197301.53250000003"/>
    <n v="3748729.1175000002"/>
    <n v="2924008.7116500004"/>
    <x v="142"/>
    <d v="2021-04-01T00:00:00"/>
    <n v="4"/>
    <s v="Apr"/>
    <x v="0"/>
  </r>
  <r>
    <s v="Shoping Mall"/>
    <x v="1"/>
    <x v="0"/>
    <s v="Low"/>
    <n v="258"/>
    <n v="5579.4"/>
    <n v="9299"/>
    <n v="2399142"/>
    <n v="119957.1"/>
    <n v="2279184.9"/>
    <n v="1777764.2220000001"/>
    <x v="143"/>
    <d v="2021-04-01T00:00:00"/>
    <n v="4"/>
    <s v="Apr"/>
    <x v="0"/>
  </r>
  <r>
    <s v="Small Business"/>
    <x v="2"/>
    <x v="0"/>
    <s v="Low"/>
    <n v="68.900000000000006"/>
    <n v="5579.4"/>
    <n v="9299"/>
    <n v="640701.10000000009"/>
    <n v="32035.055000000008"/>
    <n v="608666.04500000004"/>
    <n v="438239.55239999999"/>
    <x v="144"/>
    <d v="2021-06-01T00:00:00"/>
    <n v="6"/>
    <s v="Jun"/>
    <x v="0"/>
  </r>
  <r>
    <s v="Channel Partners"/>
    <x v="3"/>
    <x v="0"/>
    <s v="Low"/>
    <n v="194.70000000000002"/>
    <n v="5579.4"/>
    <n v="9299"/>
    <n v="1810515.3"/>
    <n v="90525.765000000014"/>
    <n v="1719989.5350000001"/>
    <n v="1031993.721"/>
    <x v="145"/>
    <d v="2021-09-01T00:00:00"/>
    <n v="9"/>
    <s v="Sep"/>
    <x v="0"/>
  </r>
  <r>
    <s v="Channel Partners"/>
    <x v="4"/>
    <x v="0"/>
    <s v="Low"/>
    <n v="90.800000000000011"/>
    <n v="5579.4"/>
    <n v="9299"/>
    <n v="844349.20000000007"/>
    <n v="42217.460000000006"/>
    <n v="802131.74000000011"/>
    <n v="481279.04400000005"/>
    <x v="146"/>
    <d v="2020-12-01T00:00:00"/>
    <n v="12"/>
    <s v="Dec"/>
    <x v="1"/>
  </r>
  <r>
    <s v="Shoping Mall"/>
    <x v="5"/>
    <x v="1"/>
    <s v="Low"/>
    <n v="195.8"/>
    <n v="8999.4"/>
    <n v="14999"/>
    <n v="2936804.2"/>
    <n v="146840.21000000002"/>
    <n v="2789963.99"/>
    <n v="2176171.9122000001"/>
    <x v="147"/>
    <d v="2021-02-01T00:00:00"/>
    <n v="2"/>
    <s v="Feb"/>
    <x v="0"/>
  </r>
  <r>
    <s v="Channel Partners"/>
    <x v="6"/>
    <x v="1"/>
    <s v="Low"/>
    <n v="190.10000000000002"/>
    <n v="8999.4"/>
    <n v="14999"/>
    <n v="2851309.9000000004"/>
    <n v="142565.49500000002"/>
    <n v="2708744.4050000003"/>
    <n v="1625246.6430000002"/>
    <x v="148"/>
    <d v="2021-06-01T00:00:00"/>
    <n v="6"/>
    <s v="Jun"/>
    <x v="0"/>
  </r>
  <r>
    <s v="Shoping Mall"/>
    <x v="5"/>
    <x v="1"/>
    <s v="Low"/>
    <n v="54.400000000000006"/>
    <n v="8999.4"/>
    <n v="14999"/>
    <n v="815945.60000000009"/>
    <n v="40797.280000000006"/>
    <n v="775148.32000000007"/>
    <n v="604615.68960000004"/>
    <x v="149"/>
    <d v="2021-09-01T00:00:00"/>
    <n v="9"/>
    <s v="Sep"/>
    <x v="0"/>
  </r>
  <r>
    <s v="Shoping Mall"/>
    <x v="7"/>
    <x v="1"/>
    <s v="Low"/>
    <n v="179.70000000000002"/>
    <n v="8999.4"/>
    <n v="14999"/>
    <n v="2695320.3000000003"/>
    <n v="134766.01500000001"/>
    <n v="2560554.2850000001"/>
    <n v="1997232.3423000001"/>
    <x v="150"/>
    <d v="2020-09-01T00:00:00"/>
    <n v="9"/>
    <s v="Sep"/>
    <x v="1"/>
  </r>
  <r>
    <s v="Enterprise"/>
    <x v="4"/>
    <x v="1"/>
    <s v="Low"/>
    <n v="128.70000000000002"/>
    <n v="8999.4"/>
    <n v="14999"/>
    <n v="1930371.3000000003"/>
    <n v="96518.565000000017"/>
    <n v="1833852.7350000003"/>
    <n v="1430405.1333000003"/>
    <x v="151"/>
    <d v="2021-12-01T00:00:00"/>
    <n v="12"/>
    <s v="Dec"/>
    <x v="0"/>
  </r>
  <r>
    <s v="Enterprise"/>
    <x v="8"/>
    <x v="1"/>
    <s v="Low"/>
    <n v="170.60000000000002"/>
    <n v="8999.4"/>
    <n v="14999"/>
    <n v="2558829.4000000004"/>
    <n v="127941.47000000003"/>
    <n v="2430887.9300000002"/>
    <n v="1896092.5854000002"/>
    <x v="152"/>
    <d v="2021-12-01T00:00:00"/>
    <n v="12"/>
    <s v="Dec"/>
    <x v="0"/>
  </r>
  <r>
    <s v="Small Business"/>
    <x v="9"/>
    <x v="2"/>
    <s v="Low"/>
    <n v="243.45000000000002"/>
    <n v="11999.4"/>
    <n v="19999"/>
    <n v="4868756.5500000007"/>
    <n v="243437.82750000004"/>
    <n v="4625318.7225000011"/>
    <n v="3330229.4802000006"/>
    <x v="153"/>
    <d v="2021-01-01T00:00:00"/>
    <n v="1"/>
    <s v="Jan"/>
    <x v="0"/>
  </r>
  <r>
    <s v="Enterprise"/>
    <x v="10"/>
    <x v="2"/>
    <s v="Low"/>
    <n v="177.4"/>
    <n v="11999.4"/>
    <n v="19999"/>
    <n v="3547822.6"/>
    <n v="177391.13"/>
    <n v="3370431.47"/>
    <n v="2628936.5466000005"/>
    <x v="154"/>
    <d v="2021-03-01T00:00:00"/>
    <n v="3"/>
    <s v="Mar"/>
    <x v="0"/>
  </r>
  <r>
    <s v="Channel Partners"/>
    <x v="2"/>
    <x v="2"/>
    <s v="Low"/>
    <n v="190.10000000000002"/>
    <n v="11999.4"/>
    <n v="19999"/>
    <n v="3801809.9000000004"/>
    <n v="190090.49500000002"/>
    <n v="3611719.4050000003"/>
    <n v="2167031.6430000002"/>
    <x v="155"/>
    <d v="2021-06-01T00:00:00"/>
    <n v="6"/>
    <s v="Jun"/>
    <x v="0"/>
  </r>
  <r>
    <s v="Small Business"/>
    <x v="11"/>
    <x v="2"/>
    <s v="Low"/>
    <n v="68.900000000000006"/>
    <n v="11999.4"/>
    <n v="19999"/>
    <n v="1377931.1"/>
    <n v="68896.555000000008"/>
    <n v="1309034.5450000002"/>
    <n v="942504.87240000011"/>
    <x v="156"/>
    <d v="2021-06-01T00:00:00"/>
    <n v="6"/>
    <s v="Jun"/>
    <x v="0"/>
  </r>
  <r>
    <s v="Enterprise"/>
    <x v="9"/>
    <x v="2"/>
    <s v="Low"/>
    <n v="157"/>
    <n v="11999.4"/>
    <n v="19999"/>
    <n v="3139843"/>
    <n v="156992.15"/>
    <n v="2982850.85"/>
    <n v="2326623.6630000002"/>
    <x v="157"/>
    <d v="2021-06-01T00:00:00"/>
    <n v="6"/>
    <s v="Jun"/>
    <x v="0"/>
  </r>
  <r>
    <s v="Channel Partners"/>
    <x v="1"/>
    <x v="2"/>
    <s v="Low"/>
    <n v="136.95000000000002"/>
    <n v="11999.4"/>
    <n v="19999"/>
    <n v="2738863.0500000003"/>
    <n v="136943.15250000003"/>
    <n v="2601919.8975000004"/>
    <n v="1561151.9385000002"/>
    <x v="158"/>
    <d v="2021-07-01T00:00:00"/>
    <n v="7"/>
    <s v="Jul"/>
    <x v="0"/>
  </r>
  <r>
    <s v="Enterprise"/>
    <x v="12"/>
    <x v="2"/>
    <s v="Low"/>
    <n v="200.9"/>
    <n v="11999.4"/>
    <n v="19999"/>
    <n v="4017799.1"/>
    <n v="200889.95500000002"/>
    <n v="3816909.145"/>
    <n v="2977189.1331000002"/>
    <x v="159"/>
    <d v="2021-10-01T00:00:00"/>
    <n v="10"/>
    <s v="Oct"/>
    <x v="0"/>
  </r>
  <r>
    <s v="Midmarket"/>
    <x v="0"/>
    <x v="2"/>
    <s v="Low"/>
    <n v="194.5"/>
    <n v="11999.4"/>
    <n v="19999"/>
    <n v="3889805.5"/>
    <n v="194490.27500000002"/>
    <n v="3695315.2250000001"/>
    <n v="2401954.8962500002"/>
    <x v="160"/>
    <d v="2020-10-01T00:00:00"/>
    <n v="10"/>
    <s v="Oct"/>
    <x v="1"/>
  </r>
  <r>
    <s v="Enterprise"/>
    <x v="1"/>
    <x v="2"/>
    <s v="Low"/>
    <n v="128.70000000000002"/>
    <n v="11999.4"/>
    <n v="19999"/>
    <n v="2573871.3000000003"/>
    <n v="128693.56500000002"/>
    <n v="2445177.7350000003"/>
    <n v="1907238.6333000003"/>
    <x v="161"/>
    <d v="2021-12-01T00:00:00"/>
    <n v="12"/>
    <s v="Dec"/>
    <x v="0"/>
  </r>
  <r>
    <s v="Enterprise"/>
    <x v="2"/>
    <x v="2"/>
    <s v="Low"/>
    <n v="170.60000000000002"/>
    <n v="11999.4"/>
    <n v="19999"/>
    <n v="3411829.4000000004"/>
    <n v="170591.47000000003"/>
    <n v="3241237.93"/>
    <n v="2528165.5854000002"/>
    <x v="162"/>
    <d v="2021-12-01T00:00:00"/>
    <n v="12"/>
    <s v="Dec"/>
    <x v="0"/>
  </r>
  <r>
    <s v="Enterprise"/>
    <x v="3"/>
    <x v="3"/>
    <s v="Low"/>
    <n v="200.9"/>
    <n v="19794"/>
    <n v="32990"/>
    <n v="6627691"/>
    <n v="331384.55000000005"/>
    <n v="6296306.4500000002"/>
    <n v="4911119.0310000004"/>
    <x v="163"/>
    <d v="2021-10-01T00:00:00"/>
    <n v="10"/>
    <s v="Oct"/>
    <x v="0"/>
  </r>
  <r>
    <s v="Small Business"/>
    <x v="4"/>
    <x v="4"/>
    <s v="Low"/>
    <n v="284.40000000000003"/>
    <n v="13938"/>
    <n v="23230"/>
    <n v="6606612.0000000009"/>
    <n v="330330.60000000009"/>
    <n v="6276281.4000000004"/>
    <n v="4518922.608"/>
    <x v="164"/>
    <d v="2021-02-01T00:00:00"/>
    <n v="2"/>
    <s v="Feb"/>
    <x v="0"/>
  </r>
  <r>
    <s v="Channel Partners"/>
    <x v="5"/>
    <x v="4"/>
    <s v="Low"/>
    <n v="191.60000000000002"/>
    <n v="13938"/>
    <n v="23230"/>
    <n v="4450868.0000000009"/>
    <n v="222543.40000000005"/>
    <n v="4228324.6000000006"/>
    <n v="2536994.7600000002"/>
    <x v="165"/>
    <d v="2021-04-01T00:00:00"/>
    <n v="4"/>
    <s v="Apr"/>
    <x v="0"/>
  </r>
  <r>
    <s v="Enterprise"/>
    <x v="6"/>
    <x v="4"/>
    <s v="Low"/>
    <n v="157"/>
    <n v="13938"/>
    <n v="23230"/>
    <n v="3647110"/>
    <n v="182355.5"/>
    <n v="3464754.5"/>
    <n v="2702508.5100000002"/>
    <x v="166"/>
    <d v="2021-06-01T00:00:00"/>
    <n v="6"/>
    <s v="Jun"/>
    <x v="0"/>
  </r>
  <r>
    <s v="Small Business"/>
    <x v="5"/>
    <x v="4"/>
    <s v="Low"/>
    <n v="187.4"/>
    <n v="13938"/>
    <n v="23230"/>
    <n v="4353302"/>
    <n v="217665.1"/>
    <n v="4135636.9"/>
    <n v="2977658.568"/>
    <x v="167"/>
    <d v="2021-08-01T00:00:00"/>
    <n v="8"/>
    <s v="Aug"/>
    <x v="0"/>
  </r>
  <r>
    <s v="Shoping Mall"/>
    <x v="7"/>
    <x v="4"/>
    <s v="Low"/>
    <n v="164.20000000000002"/>
    <n v="13938"/>
    <n v="23230"/>
    <n v="3814366.0000000005"/>
    <n v="190718.30000000005"/>
    <n v="3623647.7"/>
    <n v="2826445.2060000002"/>
    <x v="168"/>
    <d v="2021-08-01T00:00:00"/>
    <n v="8"/>
    <s v="Aug"/>
    <x v="0"/>
  </r>
  <r>
    <s v="Midmarket"/>
    <x v="4"/>
    <x v="4"/>
    <s v="Low"/>
    <n v="194.5"/>
    <n v="13938"/>
    <n v="23230"/>
    <n v="4518235"/>
    <n v="225911.75"/>
    <n v="4292323.25"/>
    <n v="2790010.1125000003"/>
    <x v="169"/>
    <d v="2020-10-01T00:00:00"/>
    <n v="10"/>
    <s v="Oct"/>
    <x v="1"/>
  </r>
  <r>
    <s v="Shoping Mall"/>
    <x v="8"/>
    <x v="0"/>
    <s v="Low"/>
    <n v="83.100000000000009"/>
    <n v="5579.4"/>
    <n v="9299"/>
    <n v="772746.9"/>
    <n v="38637.345000000001"/>
    <n v="734109.55500000005"/>
    <n v="572605.45290000003"/>
    <x v="170"/>
    <d v="2021-05-01T00:00:00"/>
    <n v="5"/>
    <s v="May"/>
    <x v="0"/>
  </r>
  <r>
    <s v="Shoping Mall"/>
    <x v="9"/>
    <x v="2"/>
    <s v="Low"/>
    <n v="176"/>
    <n v="11999.4"/>
    <n v="19999"/>
    <n v="3519824"/>
    <n v="175991.2"/>
    <n v="3343832.8"/>
    <n v="2608189.5839999998"/>
    <x v="171"/>
    <d v="2020-09-01T00:00:00"/>
    <n v="9"/>
    <s v="Sep"/>
    <x v="1"/>
  </r>
  <r>
    <s v="Shoping Mall"/>
    <x v="10"/>
    <x v="3"/>
    <s v="Low"/>
    <n v="385.05"/>
    <n v="19794"/>
    <n v="32990"/>
    <n v="12702799.5"/>
    <n v="635139.97500000009"/>
    <n v="12067659.525"/>
    <n v="9412774.4295000006"/>
    <x v="172"/>
    <d v="2021-04-01T00:00:00"/>
    <n v="4"/>
    <s v="Apr"/>
    <x v="0"/>
  </r>
  <r>
    <s v="Channel Partners"/>
    <x v="2"/>
    <x v="4"/>
    <s v="Low"/>
    <n v="247.9"/>
    <n v="13938"/>
    <n v="23230"/>
    <n v="5758717"/>
    <n v="287935.85000000003"/>
    <n v="5470781.1500000004"/>
    <n v="3282468.69"/>
    <x v="173"/>
    <d v="2021-01-01T00:00:00"/>
    <n v="1"/>
    <s v="Jan"/>
    <x v="0"/>
  </r>
  <r>
    <s v="Midmarket"/>
    <x v="11"/>
    <x v="1"/>
    <s v="Low"/>
    <n v="203.10000000000002"/>
    <n v="8999.4"/>
    <n v="14999"/>
    <n v="3046296.9000000004"/>
    <n v="152314.84500000003"/>
    <n v="2893982.0550000002"/>
    <n v="1881088.3357500001"/>
    <x v="174"/>
    <d v="2021-10-01T00:00:00"/>
    <n v="10"/>
    <s v="Oct"/>
    <x v="0"/>
  </r>
  <r>
    <s v="Midmarket"/>
    <x v="9"/>
    <x v="2"/>
    <s v="Low"/>
    <n v="203.10000000000002"/>
    <n v="11999.4"/>
    <n v="19999"/>
    <n v="4061796.9000000004"/>
    <n v="203089.84500000003"/>
    <n v="3858707.0550000002"/>
    <n v="2508159.5857500001"/>
    <x v="175"/>
    <d v="2021-10-01T00:00:00"/>
    <n v="10"/>
    <s v="Oct"/>
    <x v="0"/>
  </r>
  <r>
    <s v="Midmarket"/>
    <x v="1"/>
    <x v="2"/>
    <s v="Low"/>
    <n v="226.10000000000002"/>
    <n v="11999.4"/>
    <n v="19999"/>
    <n v="4521773.9000000004"/>
    <n v="226088.69500000004"/>
    <n v="4295685.2050000001"/>
    <n v="2792195.38325"/>
    <x v="176"/>
    <d v="2020-12-01T00:00:00"/>
    <n v="12"/>
    <s v="Dec"/>
    <x v="1"/>
  </r>
  <r>
    <s v="Shoping Mall"/>
    <x v="12"/>
    <x v="3"/>
    <s v="Low"/>
    <n v="73.600000000000009"/>
    <n v="19794"/>
    <n v="32990"/>
    <n v="2428064.0000000005"/>
    <n v="121403.20000000003"/>
    <n v="2306660.8000000003"/>
    <n v="1799195.4240000003"/>
    <x v="177"/>
    <d v="2020-09-01T00:00:00"/>
    <n v="9"/>
    <s v="Sep"/>
    <x v="1"/>
  </r>
  <r>
    <s v="Shoping Mall"/>
    <x v="0"/>
    <x v="0"/>
    <s v="Low"/>
    <n v="285.10000000000002"/>
    <n v="5579.4"/>
    <n v="9299"/>
    <n v="2651144.9000000004"/>
    <n v="132557.24500000002"/>
    <n v="2518587.6550000003"/>
    <n v="1964498.3709000002"/>
    <x v="178"/>
    <d v="2020-10-01T00:00:00"/>
    <n v="10"/>
    <s v="Oct"/>
    <x v="1"/>
  </r>
  <r>
    <s v="Small Business"/>
    <x v="1"/>
    <x v="0"/>
    <s v="Low"/>
    <n v="202.10000000000002"/>
    <n v="5579.4"/>
    <n v="9299"/>
    <n v="1879327.9000000001"/>
    <n v="93966.395000000019"/>
    <n v="1785361.5050000001"/>
    <n v="1285460.2836"/>
    <x v="179"/>
    <d v="2021-10-01T00:00:00"/>
    <n v="10"/>
    <s v="Oct"/>
    <x v="0"/>
  </r>
  <r>
    <s v="Shoping Mall"/>
    <x v="2"/>
    <x v="0"/>
    <s v="Low"/>
    <n v="27.400000000000002"/>
    <n v="5579.4"/>
    <n v="9299"/>
    <n v="254792.6"/>
    <n v="12739.630000000001"/>
    <n v="242052.97"/>
    <n v="188801.31660000002"/>
    <x v="180"/>
    <d v="2021-12-01T00:00:00"/>
    <n v="12"/>
    <s v="Dec"/>
    <x v="0"/>
  </r>
  <r>
    <s v="Midmarket"/>
    <x v="3"/>
    <x v="1"/>
    <s v="Low"/>
    <n v="196.70000000000002"/>
    <n v="8999.4"/>
    <n v="14999"/>
    <n v="2950303.3000000003"/>
    <n v="147515.16500000001"/>
    <n v="2802788.1350000002"/>
    <n v="1821812.2877500001"/>
    <x v="181"/>
    <d v="2021-03-01T00:00:00"/>
    <n v="3"/>
    <s v="Mar"/>
    <x v="0"/>
  </r>
  <r>
    <s v="Small Business"/>
    <x v="4"/>
    <x v="1"/>
    <s v="Low"/>
    <n v="185.9"/>
    <n v="8999.4"/>
    <n v="14999"/>
    <n v="2788314.1"/>
    <n v="139415.70500000002"/>
    <n v="2648898.395"/>
    <n v="1907206.8443999998"/>
    <x v="182"/>
    <d v="2021-08-01T00:00:00"/>
    <n v="8"/>
    <s v="Aug"/>
    <x v="0"/>
  </r>
  <r>
    <s v="Shoping Mall"/>
    <x v="5"/>
    <x v="1"/>
    <s v="Low"/>
    <n v="285.10000000000002"/>
    <n v="8999.4"/>
    <n v="14999"/>
    <n v="4276214.9000000004"/>
    <n v="213810.74500000002"/>
    <n v="4062404.1550000003"/>
    <n v="3168675.2409000001"/>
    <x v="183"/>
    <d v="2020-10-01T00:00:00"/>
    <n v="10"/>
    <s v="Oct"/>
    <x v="1"/>
  </r>
  <r>
    <s v="Small Business"/>
    <x v="6"/>
    <x v="1"/>
    <s v="Low"/>
    <n v="202.10000000000002"/>
    <n v="8999.4"/>
    <n v="14999"/>
    <n v="3031297.9000000004"/>
    <n v="151564.89500000002"/>
    <n v="2879733.0050000004"/>
    <n v="2073407.7636000002"/>
    <x v="184"/>
    <d v="2021-10-01T00:00:00"/>
    <n v="10"/>
    <s v="Oct"/>
    <x v="0"/>
  </r>
  <r>
    <s v="Enterprise"/>
    <x v="5"/>
    <x v="1"/>
    <s v="Low"/>
    <n v="113.80000000000001"/>
    <n v="8999.4"/>
    <n v="14999"/>
    <n v="1706886.2000000002"/>
    <n v="85344.310000000012"/>
    <n v="1621541.8900000001"/>
    <n v="1264802.6742000002"/>
    <x v="185"/>
    <d v="2021-12-01T00:00:00"/>
    <n v="12"/>
    <s v="Dec"/>
    <x v="0"/>
  </r>
  <r>
    <s v="Shoping Mall"/>
    <x v="7"/>
    <x v="2"/>
    <s v="Low"/>
    <n v="425.1"/>
    <n v="11999.4"/>
    <n v="19999"/>
    <n v="8501574.9000000004"/>
    <n v="425078.74500000005"/>
    <n v="8076496.1550000003"/>
    <n v="6299667.0009000003"/>
    <x v="186"/>
    <d v="2021-01-01T00:00:00"/>
    <n v="1"/>
    <s v="Jan"/>
    <x v="0"/>
  </r>
  <r>
    <s v="Enterprise"/>
    <x v="4"/>
    <x v="2"/>
    <s v="Low"/>
    <n v="79.5"/>
    <n v="11999.4"/>
    <n v="19999"/>
    <n v="1589920.5"/>
    <n v="79496.025000000009"/>
    <n v="1510424.4750000001"/>
    <n v="1178131.0905000002"/>
    <x v="187"/>
    <d v="2021-03-01T00:00:00"/>
    <n v="3"/>
    <s v="Mar"/>
    <x v="0"/>
  </r>
  <r>
    <s v="Small Business"/>
    <x v="8"/>
    <x v="2"/>
    <s v="Low"/>
    <n v="141.45000000000002"/>
    <n v="11999.4"/>
    <n v="19999"/>
    <n v="2828858.5500000003"/>
    <n v="141442.92750000002"/>
    <n v="2687415.6225000001"/>
    <n v="1934939.2482"/>
    <x v="188"/>
    <d v="2021-04-01T00:00:00"/>
    <n v="4"/>
    <s v="Apr"/>
    <x v="0"/>
  </r>
  <r>
    <s v="Small Business"/>
    <x v="9"/>
    <x v="2"/>
    <s v="Low"/>
    <n v="291.8"/>
    <n v="11999.4"/>
    <n v="19999"/>
    <n v="5835708.2000000002"/>
    <n v="291785.41000000003"/>
    <n v="5543922.79"/>
    <n v="3991624.4087999999"/>
    <x v="189"/>
    <d v="2021-05-01T00:00:00"/>
    <n v="5"/>
    <s v="May"/>
    <x v="0"/>
  </r>
  <r>
    <s v="Shoping Mall"/>
    <x v="10"/>
    <x v="2"/>
    <s v="Low"/>
    <n v="345"/>
    <n v="11999.4"/>
    <n v="19999"/>
    <n v="6899655"/>
    <n v="344982.75"/>
    <n v="6554672.25"/>
    <n v="5112644.3550000004"/>
    <x v="190"/>
    <d v="2021-07-01T00:00:00"/>
    <n v="7"/>
    <s v="Jul"/>
    <x v="0"/>
  </r>
  <r>
    <s v="Enterprise"/>
    <x v="2"/>
    <x v="2"/>
    <s v="Low"/>
    <n v="298.8"/>
    <n v="11999.4"/>
    <n v="19999"/>
    <n v="5975701.2000000002"/>
    <n v="298785.06"/>
    <n v="5676916.1400000006"/>
    <n v="4427994.5892000003"/>
    <x v="191"/>
    <d v="2021-07-01T00:00:00"/>
    <n v="7"/>
    <s v="Jul"/>
    <x v="0"/>
  </r>
  <r>
    <s v="Midmarket"/>
    <x v="11"/>
    <x v="2"/>
    <s v="Low"/>
    <n v="21.8"/>
    <n v="11999.4"/>
    <n v="19999"/>
    <n v="435978.2"/>
    <n v="21798.910000000003"/>
    <n v="414179.29000000004"/>
    <n v="269216.53850000002"/>
    <x v="192"/>
    <d v="2021-09-01T00:00:00"/>
    <n v="9"/>
    <s v="Sep"/>
    <x v="0"/>
  </r>
  <r>
    <s v="Shoping Mall"/>
    <x v="9"/>
    <x v="2"/>
    <s v="Low"/>
    <n v="207.4"/>
    <n v="11999.4"/>
    <n v="19999"/>
    <n v="4147792.6"/>
    <n v="207389.63"/>
    <n v="3940402.97"/>
    <n v="3073514.3166000005"/>
    <x v="193"/>
    <d v="2021-09-01T00:00:00"/>
    <n v="9"/>
    <s v="Sep"/>
    <x v="0"/>
  </r>
  <r>
    <s v="Shoping Mall"/>
    <x v="1"/>
    <x v="2"/>
    <s v="Low"/>
    <n v="105.60000000000001"/>
    <n v="11999.4"/>
    <n v="19999"/>
    <n v="2111894.4000000004"/>
    <n v="105594.72000000003"/>
    <n v="2006299.6800000004"/>
    <n v="1564913.7504000003"/>
    <x v="194"/>
    <d v="2021-09-01T00:00:00"/>
    <n v="9"/>
    <s v="Sep"/>
    <x v="0"/>
  </r>
  <r>
    <s v="Midmarket"/>
    <x v="12"/>
    <x v="2"/>
    <s v="Low"/>
    <n v="67.100000000000009"/>
    <n v="11999.4"/>
    <n v="19999"/>
    <n v="1341932.9000000001"/>
    <n v="67096.645000000004"/>
    <n v="1274836.2550000001"/>
    <n v="828643.56575000007"/>
    <x v="195"/>
    <d v="2020-10-01T00:00:00"/>
    <n v="10"/>
    <s v="Oct"/>
    <x v="1"/>
  </r>
  <r>
    <s v="Midmarket"/>
    <x v="0"/>
    <x v="2"/>
    <s v="Low"/>
    <n v="151.4"/>
    <n v="11999.4"/>
    <n v="19999"/>
    <n v="3027848.6"/>
    <n v="151392.43000000002"/>
    <n v="2876456.17"/>
    <n v="1869696.5105000001"/>
    <x v="73"/>
    <d v="2020-10-01T00:00:00"/>
    <n v="10"/>
    <s v="Oct"/>
    <x v="1"/>
  </r>
  <r>
    <s v="Shoping Mall"/>
    <x v="1"/>
    <x v="2"/>
    <s v="Low"/>
    <n v="27.400000000000002"/>
    <n v="11999.4"/>
    <n v="19999"/>
    <n v="547972.60000000009"/>
    <n v="27398.630000000005"/>
    <n v="520573.97000000009"/>
    <n v="406047.69660000008"/>
    <x v="196"/>
    <d v="2021-12-01T00:00:00"/>
    <n v="12"/>
    <s v="Dec"/>
    <x v="0"/>
  </r>
  <r>
    <s v="Enterprise"/>
    <x v="2"/>
    <x v="2"/>
    <s v="Low"/>
    <n v="113.80000000000001"/>
    <n v="11999.4"/>
    <n v="19999"/>
    <n v="2275886.2000000002"/>
    <n v="113794.31000000001"/>
    <n v="2162091.89"/>
    <n v="1686431.6742000002"/>
    <x v="197"/>
    <d v="2021-12-01T00:00:00"/>
    <n v="12"/>
    <s v="Dec"/>
    <x v="0"/>
  </r>
  <r>
    <s v="Channel Partners"/>
    <x v="3"/>
    <x v="3"/>
    <s v="Low"/>
    <n v="146.5"/>
    <n v="19794"/>
    <n v="32990"/>
    <n v="4833035"/>
    <n v="241651.75"/>
    <n v="4591383.25"/>
    <n v="2754829.9499999997"/>
    <x v="198"/>
    <d v="2021-03-01T00:00:00"/>
    <n v="3"/>
    <s v="Mar"/>
    <x v="0"/>
  </r>
  <r>
    <s v="Shoping Mall"/>
    <x v="4"/>
    <x v="3"/>
    <s v="Low"/>
    <n v="264.60000000000002"/>
    <n v="19794"/>
    <n v="32990"/>
    <n v="8729154"/>
    <n v="436457.7"/>
    <n v="8292696.2999999998"/>
    <n v="6468303.1140000001"/>
    <x v="199"/>
    <d v="2020-09-01T00:00:00"/>
    <n v="9"/>
    <s v="Sep"/>
    <x v="1"/>
  </r>
  <r>
    <s v="Shoping Mall"/>
    <x v="5"/>
    <x v="3"/>
    <s v="Low"/>
    <n v="217.70000000000002"/>
    <n v="19794"/>
    <n v="32990"/>
    <n v="7181923.0000000009"/>
    <n v="359096.15000000008"/>
    <n v="6822826.8500000006"/>
    <n v="5321804.9430000009"/>
    <x v="200"/>
    <d v="2021-10-01T00:00:00"/>
    <n v="10"/>
    <s v="Oct"/>
    <x v="0"/>
  </r>
  <r>
    <s v="Channel Partners"/>
    <x v="6"/>
    <x v="4"/>
    <s v="Low"/>
    <n v="86.600000000000009"/>
    <n v="13938"/>
    <n v="23230"/>
    <n v="2011718.0000000002"/>
    <n v="100585.90000000002"/>
    <n v="1911132.1"/>
    <n v="1146679.26"/>
    <x v="201"/>
    <d v="2021-05-01T00:00:00"/>
    <n v="5"/>
    <s v="May"/>
    <x v="0"/>
  </r>
  <r>
    <s v="Shoping Mall"/>
    <x v="5"/>
    <x v="4"/>
    <s v="Low"/>
    <n v="34.9"/>
    <n v="13938"/>
    <n v="23230"/>
    <n v="810727"/>
    <n v="40536.350000000006"/>
    <n v="770190.65"/>
    <n v="600748.70700000005"/>
    <x v="202"/>
    <d v="2020-09-01T00:00:00"/>
    <n v="9"/>
    <s v="Sep"/>
    <x v="1"/>
  </r>
  <r>
    <s v="Shoping Mall"/>
    <x v="7"/>
    <x v="4"/>
    <s v="Low"/>
    <n v="217.70000000000002"/>
    <n v="13938"/>
    <n v="23230"/>
    <n v="5057171"/>
    <n v="252858.55000000002"/>
    <n v="4804312.45"/>
    <n v="3747363.7110000001"/>
    <x v="203"/>
    <d v="2021-10-01T00:00:00"/>
    <n v="10"/>
    <s v="Oct"/>
    <x v="0"/>
  </r>
  <r>
    <s v="Midmarket"/>
    <x v="4"/>
    <x v="4"/>
    <s v="Low"/>
    <n v="151.4"/>
    <n v="13938"/>
    <n v="23230"/>
    <n v="3517022"/>
    <n v="175851.1"/>
    <n v="3341170.9"/>
    <n v="2171761.085"/>
    <x v="204"/>
    <d v="2020-10-01T00:00:00"/>
    <n v="10"/>
    <s v="Oct"/>
    <x v="1"/>
  </r>
  <r>
    <s v="Shoping Mall"/>
    <x v="8"/>
    <x v="5"/>
    <s v="Low"/>
    <n v="186.5"/>
    <n v="11999.4"/>
    <n v="19999"/>
    <n v="3729813.5"/>
    <n v="186490.67500000002"/>
    <n v="3543322.8250000002"/>
    <n v="2763791.8035000004"/>
    <x v="205"/>
    <d v="2021-02-01T00:00:00"/>
    <n v="2"/>
    <s v="Feb"/>
    <x v="0"/>
  </r>
  <r>
    <s v="Enterprise"/>
    <x v="9"/>
    <x v="5"/>
    <s v="Low"/>
    <n v="107.4"/>
    <n v="11999.4"/>
    <n v="19999"/>
    <n v="2147892.6"/>
    <n v="107394.63"/>
    <n v="2040497.9700000002"/>
    <n v="1591588.4166000001"/>
    <x v="206"/>
    <d v="2021-04-01T00:00:00"/>
    <n v="4"/>
    <s v="Apr"/>
    <x v="0"/>
  </r>
  <r>
    <s v="Shoping Mall"/>
    <x v="10"/>
    <x v="5"/>
    <s v="Low"/>
    <n v="190.70000000000002"/>
    <n v="11999.4"/>
    <n v="19999"/>
    <n v="3813809.3000000003"/>
    <n v="190690.46500000003"/>
    <n v="3623118.8350000004"/>
    <n v="2826032.6913000005"/>
    <x v="207"/>
    <d v="2021-09-01T00:00:00"/>
    <n v="9"/>
    <s v="Sep"/>
    <x v="0"/>
  </r>
  <r>
    <s v="Midmarket"/>
    <x v="2"/>
    <x v="5"/>
    <s v="Low"/>
    <n v="67.100000000000009"/>
    <n v="11999.4"/>
    <n v="19999"/>
    <n v="1341932.9000000001"/>
    <n v="67096.645000000004"/>
    <n v="1274836.2550000001"/>
    <n v="828643.56575000007"/>
    <x v="195"/>
    <d v="2020-10-01T00:00:00"/>
    <n v="10"/>
    <s v="Oct"/>
    <x v="1"/>
  </r>
  <r>
    <s v="Shoping Mall"/>
    <x v="11"/>
    <x v="5"/>
    <s v="Low"/>
    <n v="177.8"/>
    <n v="11999.4"/>
    <n v="19999"/>
    <n v="3555822.2"/>
    <n v="177791.11000000002"/>
    <n v="3378031.0900000003"/>
    <n v="2634864.2502000001"/>
    <x v="208"/>
    <d v="2020-12-01T00:00:00"/>
    <n v="12"/>
    <s v="Dec"/>
    <x v="1"/>
  </r>
  <r>
    <s v="Shoping Mall"/>
    <x v="9"/>
    <x v="1"/>
    <s v="Medium"/>
    <n v="115.9"/>
    <n v="8999.4"/>
    <n v="14999"/>
    <n v="1738384.1"/>
    <n v="173838.41000000003"/>
    <n v="1564545.69"/>
    <n v="1220345.6381999999"/>
    <x v="209"/>
    <d v="2020-10-01T00:00:00"/>
    <n v="10"/>
    <s v="Oct"/>
    <x v="1"/>
  </r>
  <r>
    <s v="Shoping Mall"/>
    <x v="1"/>
    <x v="2"/>
    <s v="Medium"/>
    <n v="137.20000000000002"/>
    <n v="11999.4"/>
    <n v="19999"/>
    <n v="2743862.8000000003"/>
    <n v="274386.28000000003"/>
    <n v="2469476.5200000005"/>
    <n v="1926191.6856000004"/>
    <x v="210"/>
    <d v="2021-01-01T00:00:00"/>
    <n v="1"/>
    <s v="Jan"/>
    <x v="0"/>
  </r>
  <r>
    <s v="Shoping Mall"/>
    <x v="12"/>
    <x v="2"/>
    <s v="Medium"/>
    <n v="234.9"/>
    <n v="11999.4"/>
    <n v="19999"/>
    <n v="4697765.1000000006"/>
    <n v="469776.51000000007"/>
    <n v="4227988.5900000008"/>
    <n v="3297831.1002000007"/>
    <x v="211"/>
    <d v="2020-09-01T00:00:00"/>
    <n v="9"/>
    <s v="Sep"/>
    <x v="1"/>
  </r>
  <r>
    <s v="Shoping Mall"/>
    <x v="0"/>
    <x v="2"/>
    <s v="Medium"/>
    <n v="268.90000000000003"/>
    <n v="11999.4"/>
    <n v="19999"/>
    <n v="5377731.1000000006"/>
    <n v="537773.1100000001"/>
    <n v="4839957.99"/>
    <n v="3775167.2322000004"/>
    <x v="212"/>
    <d v="2021-10-01T00:00:00"/>
    <n v="10"/>
    <s v="Oct"/>
    <x v="0"/>
  </r>
  <r>
    <s v="Channel Partners"/>
    <x v="1"/>
    <x v="2"/>
    <s v="Medium"/>
    <n v="243.10000000000002"/>
    <n v="11999.4"/>
    <n v="19999"/>
    <n v="4861756.9000000004"/>
    <n v="486175.69000000006"/>
    <n v="4375581.21"/>
    <n v="2625348.7259999998"/>
    <x v="213"/>
    <d v="2021-12-01T00:00:00"/>
    <n v="12"/>
    <s v="Dec"/>
    <x v="0"/>
  </r>
  <r>
    <s v="Channel Partners"/>
    <x v="2"/>
    <x v="3"/>
    <s v="Medium"/>
    <n v="243.10000000000002"/>
    <n v="19794"/>
    <n v="32990"/>
    <n v="8019869.0000000009"/>
    <n v="801986.90000000014"/>
    <n v="7217882.1000000006"/>
    <n v="4330729.26"/>
    <x v="214"/>
    <d v="2021-12-01T00:00:00"/>
    <n v="12"/>
    <s v="Dec"/>
    <x v="0"/>
  </r>
  <r>
    <s v="Shoping Mall"/>
    <x v="3"/>
    <x v="4"/>
    <s v="Medium"/>
    <n v="268.90000000000003"/>
    <n v="13938"/>
    <n v="23230"/>
    <n v="6246547.0000000009"/>
    <n v="624654.70000000007"/>
    <n v="5621892.3000000007"/>
    <n v="4385075.9940000009"/>
    <x v="215"/>
    <d v="2021-10-01T00:00:00"/>
    <n v="10"/>
    <s v="Oct"/>
    <x v="0"/>
  </r>
  <r>
    <s v="Shoping Mall"/>
    <x v="4"/>
    <x v="5"/>
    <s v="Medium"/>
    <n v="168.3"/>
    <n v="11999.4"/>
    <n v="19999"/>
    <n v="3365831.7"/>
    <n v="336583.17000000004"/>
    <n v="3029248.5300000003"/>
    <n v="2362813.8534000004"/>
    <x v="216"/>
    <d v="2021-07-01T00:00:00"/>
    <n v="7"/>
    <s v="Jul"/>
    <x v="0"/>
  </r>
  <r>
    <s v="Channel Partners"/>
    <x v="5"/>
    <x v="5"/>
    <s v="Medium"/>
    <n v="112.30000000000001"/>
    <n v="11999.4"/>
    <n v="19999"/>
    <n v="2245887.7000000002"/>
    <n v="224588.77000000002"/>
    <n v="2021298.9300000002"/>
    <n v="1212779.358"/>
    <x v="217"/>
    <d v="2021-08-01T00:00:00"/>
    <n v="8"/>
    <s v="Aug"/>
    <x v="0"/>
  </r>
  <r>
    <s v="Shoping Mall"/>
    <x v="6"/>
    <x v="5"/>
    <s v="Medium"/>
    <n v="115.9"/>
    <n v="11999.4"/>
    <n v="19999"/>
    <n v="2317884.1"/>
    <n v="231788.41000000003"/>
    <n v="2086095.69"/>
    <n v="1627154.6381999999"/>
    <x v="218"/>
    <d v="2020-10-01T00:00:00"/>
    <n v="10"/>
    <s v="Oct"/>
    <x v="1"/>
  </r>
  <r>
    <s v="Channel Partners"/>
    <x v="5"/>
    <x v="0"/>
    <s v="Medium"/>
    <n v="186.5"/>
    <n v="5579.4"/>
    <n v="9299"/>
    <n v="1734263.5"/>
    <n v="173426.35"/>
    <n v="1560837.15"/>
    <n v="936502.28999999992"/>
    <x v="219"/>
    <d v="2021-02-01T00:00:00"/>
    <n v="2"/>
    <s v="Feb"/>
    <x v="0"/>
  </r>
  <r>
    <s v="Channel Partners"/>
    <x v="7"/>
    <x v="0"/>
    <s v="Medium"/>
    <n v="111.60000000000001"/>
    <n v="5579.4"/>
    <n v="9299"/>
    <n v="1037768.4"/>
    <n v="103776.84000000001"/>
    <n v="933991.56"/>
    <n v="560394.93599999999"/>
    <x v="220"/>
    <d v="2021-02-01T00:00:00"/>
    <n v="2"/>
    <s v="Feb"/>
    <x v="0"/>
  </r>
  <r>
    <s v="Shoping Mall"/>
    <x v="4"/>
    <x v="0"/>
    <s v="Medium"/>
    <n v="156.30000000000001"/>
    <n v="5579.4"/>
    <n v="9299"/>
    <n v="1453433.7000000002"/>
    <n v="145343.37000000002"/>
    <n v="1308090.33"/>
    <n v="1020310.4574000001"/>
    <x v="221"/>
    <d v="2021-05-01T00:00:00"/>
    <n v="5"/>
    <s v="May"/>
    <x v="0"/>
  </r>
  <r>
    <s v="Small Business"/>
    <x v="8"/>
    <x v="0"/>
    <s v="Medium"/>
    <n v="99.100000000000009"/>
    <n v="5579.4"/>
    <n v="9299"/>
    <n v="921530.9"/>
    <n v="92153.090000000011"/>
    <n v="829377.81"/>
    <n v="597152.02320000005"/>
    <x v="222"/>
    <d v="2021-06-01T00:00:00"/>
    <n v="6"/>
    <s v="Jun"/>
    <x v="0"/>
  </r>
  <r>
    <s v="Shoping Mall"/>
    <x v="9"/>
    <x v="0"/>
    <s v="Medium"/>
    <n v="101.60000000000001"/>
    <n v="5579.4"/>
    <n v="9299"/>
    <n v="944778.4"/>
    <n v="94477.840000000011"/>
    <n v="850300.56"/>
    <n v="663234.43680000002"/>
    <x v="223"/>
    <d v="2020-11-01T00:00:00"/>
    <n v="11"/>
    <s v="Nov"/>
    <x v="1"/>
  </r>
  <r>
    <s v="Midmarket"/>
    <x v="10"/>
    <x v="0"/>
    <s v="Medium"/>
    <n v="279.10000000000002"/>
    <n v="5579.4"/>
    <n v="9299"/>
    <n v="2595350.9000000004"/>
    <n v="259535.09000000005"/>
    <n v="2335815.8100000005"/>
    <n v="1518280.2765000004"/>
    <x v="224"/>
    <d v="2021-11-01T00:00:00"/>
    <n v="11"/>
    <s v="Nov"/>
    <x v="0"/>
  </r>
  <r>
    <s v="Shoping Mall"/>
    <x v="2"/>
    <x v="0"/>
    <s v="Medium"/>
    <n v="57"/>
    <n v="5579.4"/>
    <n v="9299"/>
    <n v="530043"/>
    <n v="53004.3"/>
    <n v="477038.7"/>
    <n v="372090.18600000005"/>
    <x v="225"/>
    <d v="2021-12-01T00:00:00"/>
    <n v="12"/>
    <s v="Dec"/>
    <x v="0"/>
  </r>
  <r>
    <s v="Shoping Mall"/>
    <x v="11"/>
    <x v="0"/>
    <s v="Medium"/>
    <n v="248.70000000000002"/>
    <n v="5579.4"/>
    <n v="9299"/>
    <n v="2312661.3000000003"/>
    <n v="231266.13000000003"/>
    <n v="2081395.1700000002"/>
    <n v="1623488.2326000002"/>
    <x v="226"/>
    <d v="2021-12-01T00:00:00"/>
    <n v="12"/>
    <s v="Dec"/>
    <x v="0"/>
  </r>
  <r>
    <s v="Shoping Mall"/>
    <x v="9"/>
    <x v="1"/>
    <s v="Medium"/>
    <n v="138.45000000000002"/>
    <n v="8999.4"/>
    <n v="14999"/>
    <n v="2076611.5500000003"/>
    <n v="207661.15500000003"/>
    <n v="1868950.3950000003"/>
    <n v="1457781.3081000003"/>
    <x v="227"/>
    <d v="2021-01-01T00:00:00"/>
    <n v="1"/>
    <s v="Jan"/>
    <x v="0"/>
  </r>
  <r>
    <s v="Enterprise"/>
    <x v="1"/>
    <x v="1"/>
    <s v="Medium"/>
    <n v="362.70000000000005"/>
    <n v="8999.4"/>
    <n v="14999"/>
    <n v="5440137.3000000007"/>
    <n v="544013.7300000001"/>
    <n v="4896123.57"/>
    <n v="3818976.3846000005"/>
    <x v="228"/>
    <d v="2021-07-01T00:00:00"/>
    <n v="7"/>
    <s v="Jul"/>
    <x v="0"/>
  </r>
  <r>
    <s v="Shoping Mall"/>
    <x v="12"/>
    <x v="1"/>
    <s v="Medium"/>
    <n v="72"/>
    <n v="8999.4"/>
    <n v="14999"/>
    <n v="1079928"/>
    <n v="107992.8"/>
    <n v="971935.2"/>
    <n v="758109.45600000001"/>
    <x v="229"/>
    <d v="2020-09-01T00:00:00"/>
    <n v="9"/>
    <s v="Sep"/>
    <x v="1"/>
  </r>
  <r>
    <s v="Channel Partners"/>
    <x v="0"/>
    <x v="1"/>
    <s v="Medium"/>
    <n v="234.20000000000002"/>
    <n v="8999.4"/>
    <n v="14999"/>
    <n v="3512765.8000000003"/>
    <n v="351276.58000000007"/>
    <n v="3161489.22"/>
    <n v="1896893.5320000001"/>
    <x v="230"/>
    <d v="2021-11-01T00:00:00"/>
    <n v="11"/>
    <s v="Nov"/>
    <x v="0"/>
  </r>
  <r>
    <s v="Small Business"/>
    <x v="1"/>
    <x v="1"/>
    <s v="Medium"/>
    <n v="110"/>
    <n v="8999.4"/>
    <n v="14999"/>
    <n v="1649890"/>
    <n v="164989"/>
    <n v="1484901"/>
    <n v="1069128.72"/>
    <x v="231"/>
    <d v="2020-12-01T00:00:00"/>
    <n v="12"/>
    <s v="Dec"/>
    <x v="1"/>
  </r>
  <r>
    <s v="Shoping Mall"/>
    <x v="2"/>
    <x v="2"/>
    <s v="Medium"/>
    <n v="130.30000000000001"/>
    <n v="11999.4"/>
    <n v="19999"/>
    <n v="2605869.7000000002"/>
    <n v="260586.97000000003"/>
    <n v="2345282.73"/>
    <n v="1829320.5294000001"/>
    <x v="232"/>
    <d v="2021-02-01T00:00:00"/>
    <n v="2"/>
    <s v="Feb"/>
    <x v="0"/>
  </r>
  <r>
    <s v="Enterprise"/>
    <x v="3"/>
    <x v="2"/>
    <s v="Medium"/>
    <n v="299.2"/>
    <n v="11999.4"/>
    <n v="19999"/>
    <n v="5983700.7999999998"/>
    <n v="598370.07999999996"/>
    <n v="5385330.7199999997"/>
    <n v="4200557.9616"/>
    <x v="233"/>
    <d v="2021-03-01T00:00:00"/>
    <n v="3"/>
    <s v="Mar"/>
    <x v="0"/>
  </r>
  <r>
    <s v="Enterprise"/>
    <x v="4"/>
    <x v="2"/>
    <s v="Medium"/>
    <n v="238.5"/>
    <n v="11999.4"/>
    <n v="19999"/>
    <n v="4769761.5"/>
    <n v="476976.15"/>
    <n v="4292785.3499999996"/>
    <n v="3348372.5729999999"/>
    <x v="234"/>
    <d v="2021-03-01T00:00:00"/>
    <n v="3"/>
    <s v="Mar"/>
    <x v="0"/>
  </r>
  <r>
    <s v="Small Business"/>
    <x v="5"/>
    <x v="2"/>
    <s v="Medium"/>
    <n v="160.70000000000002"/>
    <n v="11999.4"/>
    <n v="19999"/>
    <n v="3213839.3000000003"/>
    <n v="321383.93000000005"/>
    <n v="2892455.37"/>
    <n v="2082567.8663999999"/>
    <x v="235"/>
    <d v="2021-04-01T00:00:00"/>
    <n v="4"/>
    <s v="Apr"/>
    <x v="0"/>
  </r>
  <r>
    <s v="Shoping Mall"/>
    <x v="6"/>
    <x v="2"/>
    <s v="Medium"/>
    <n v="232.70000000000002"/>
    <n v="11999.4"/>
    <n v="19999"/>
    <n v="4653767.3000000007"/>
    <n v="465376.7300000001"/>
    <n v="4188390.5700000008"/>
    <n v="3266944.6446000007"/>
    <x v="236"/>
    <d v="2021-05-01T00:00:00"/>
    <n v="5"/>
    <s v="May"/>
    <x v="0"/>
  </r>
  <r>
    <s v="Small Business"/>
    <x v="5"/>
    <x v="2"/>
    <s v="Medium"/>
    <n v="99.100000000000009"/>
    <n v="11999.4"/>
    <n v="19999"/>
    <n v="1981900.9000000001"/>
    <n v="198190.09000000003"/>
    <n v="1783710.81"/>
    <n v="1284271.7831999999"/>
    <x v="237"/>
    <d v="2021-06-01T00:00:00"/>
    <n v="6"/>
    <s v="Jun"/>
    <x v="0"/>
  </r>
  <r>
    <s v="Shoping Mall"/>
    <x v="7"/>
    <x v="2"/>
    <s v="Medium"/>
    <n v="60.2"/>
    <n v="11999.4"/>
    <n v="19999"/>
    <n v="1203939.8"/>
    <n v="120393.98000000001"/>
    <n v="1083545.82"/>
    <n v="845165.73960000009"/>
    <x v="238"/>
    <d v="2021-06-01T00:00:00"/>
    <n v="6"/>
    <s v="Jun"/>
    <x v="0"/>
  </r>
  <r>
    <s v="Midmarket"/>
    <x v="4"/>
    <x v="2"/>
    <s v="Medium"/>
    <n v="262"/>
    <n v="11999.4"/>
    <n v="19999"/>
    <n v="5239738"/>
    <n v="523973.80000000005"/>
    <n v="4715764.2"/>
    <n v="3065246.7300000004"/>
    <x v="239"/>
    <d v="2021-09-01T00:00:00"/>
    <n v="9"/>
    <s v="Sep"/>
    <x v="0"/>
  </r>
  <r>
    <s v="Shoping Mall"/>
    <x v="8"/>
    <x v="2"/>
    <s v="Medium"/>
    <n v="122.80000000000001"/>
    <n v="11999.4"/>
    <n v="19999"/>
    <n v="2455877.2000000002"/>
    <n v="245587.72000000003"/>
    <n v="2210289.48"/>
    <n v="1724025.7944"/>
    <x v="240"/>
    <d v="2020-10-01T00:00:00"/>
    <n v="10"/>
    <s v="Oct"/>
    <x v="1"/>
  </r>
  <r>
    <s v="Shoping Mall"/>
    <x v="9"/>
    <x v="2"/>
    <s v="Medium"/>
    <n v="138.9"/>
    <n v="11999.4"/>
    <n v="19999"/>
    <n v="2777861.1"/>
    <n v="277786.11000000004"/>
    <n v="2500074.9900000002"/>
    <n v="1950058.4922000002"/>
    <x v="241"/>
    <d v="2020-10-01T00:00:00"/>
    <n v="10"/>
    <s v="Oct"/>
    <x v="1"/>
  </r>
  <r>
    <s v="Enterprise"/>
    <x v="10"/>
    <x v="2"/>
    <s v="Medium"/>
    <n v="86.100000000000009"/>
    <n v="11999.4"/>
    <n v="19999"/>
    <n v="1721913.9000000001"/>
    <n v="172191.39"/>
    <n v="1549722.5100000002"/>
    <n v="1208783.5578000003"/>
    <x v="242"/>
    <d v="2021-10-01T00:00:00"/>
    <n v="10"/>
    <s v="Oct"/>
    <x v="0"/>
  </r>
  <r>
    <s v="Enterprise"/>
    <x v="2"/>
    <x v="2"/>
    <s v="Medium"/>
    <n v="70.400000000000006"/>
    <n v="11999.4"/>
    <n v="19999"/>
    <n v="1407929.6"/>
    <n v="140792.96000000002"/>
    <n v="1267136.6400000001"/>
    <n v="988366.57920000015"/>
    <x v="243"/>
    <d v="2020-10-01T00:00:00"/>
    <n v="10"/>
    <s v="Oct"/>
    <x v="1"/>
  </r>
  <r>
    <s v="Shoping Mall"/>
    <x v="11"/>
    <x v="2"/>
    <s v="Medium"/>
    <n v="180.20000000000002"/>
    <n v="11999.4"/>
    <n v="19999"/>
    <n v="3603819.8000000003"/>
    <n v="360381.98000000004"/>
    <n v="3243437.8200000003"/>
    <n v="2529881.4996000002"/>
    <x v="244"/>
    <d v="2020-12-01T00:00:00"/>
    <n v="12"/>
    <s v="Dec"/>
    <x v="1"/>
  </r>
  <r>
    <s v="Shoping Mall"/>
    <x v="9"/>
    <x v="2"/>
    <s v="Medium"/>
    <n v="266.3"/>
    <n v="11999.4"/>
    <n v="19999"/>
    <n v="5325733.7"/>
    <n v="532573.37"/>
    <n v="4793160.33"/>
    <n v="3738665.0574000003"/>
    <x v="245"/>
    <d v="2021-12-01T00:00:00"/>
    <n v="12"/>
    <s v="Dec"/>
    <x v="0"/>
  </r>
  <r>
    <s v="Shoping Mall"/>
    <x v="1"/>
    <x v="2"/>
    <s v="Medium"/>
    <n v="213.60000000000002"/>
    <n v="11999.4"/>
    <n v="19999"/>
    <n v="4271786.4000000004"/>
    <n v="427178.64000000007"/>
    <n v="3844607.7600000002"/>
    <n v="2998794.0528000002"/>
    <x v="246"/>
    <d v="2020-12-01T00:00:00"/>
    <n v="12"/>
    <s v="Dec"/>
    <x v="1"/>
  </r>
  <r>
    <s v="Midmarket"/>
    <x v="12"/>
    <x v="2"/>
    <s v="Medium"/>
    <n v="211.60000000000002"/>
    <n v="11999.4"/>
    <n v="19999"/>
    <n v="4231788.4000000004"/>
    <n v="423178.84000000008"/>
    <n v="3808609.5600000005"/>
    <n v="2475596.2140000006"/>
    <x v="247"/>
    <d v="2020-12-01T00:00:00"/>
    <n v="12"/>
    <s v="Dec"/>
    <x v="1"/>
  </r>
  <r>
    <s v="Midmarket"/>
    <x v="0"/>
    <x v="3"/>
    <s v="Medium"/>
    <n v="55.5"/>
    <n v="19794"/>
    <n v="32990"/>
    <n v="1830945"/>
    <n v="183094.5"/>
    <n v="1647850.5"/>
    <n v="1071102.825"/>
    <x v="248"/>
    <d v="2021-01-01T00:00:00"/>
    <n v="1"/>
    <s v="Jan"/>
    <x v="0"/>
  </r>
  <r>
    <s v="Midmarket"/>
    <x v="1"/>
    <x v="3"/>
    <s v="Medium"/>
    <n v="286.10000000000002"/>
    <n v="19794"/>
    <n v="32990"/>
    <n v="9438439"/>
    <n v="943843.9"/>
    <n v="8494595.0999999996"/>
    <n v="5521486.8150000004"/>
    <x v="249"/>
    <d v="2021-01-01T00:00:00"/>
    <n v="1"/>
    <s v="Jan"/>
    <x v="0"/>
  </r>
  <r>
    <s v="Enterprise"/>
    <x v="2"/>
    <x v="3"/>
    <s v="Medium"/>
    <n v="80.7"/>
    <n v="19794"/>
    <n v="32990"/>
    <n v="2662293"/>
    <n v="266229.3"/>
    <n v="2396063.7000000002"/>
    <n v="1868929.6860000002"/>
    <x v="250"/>
    <d v="2021-02-01T00:00:00"/>
    <n v="2"/>
    <s v="Feb"/>
    <x v="0"/>
  </r>
  <r>
    <s v="Shoping Mall"/>
    <x v="3"/>
    <x v="3"/>
    <s v="Medium"/>
    <n v="60.2"/>
    <n v="19794"/>
    <n v="32990"/>
    <n v="1985998"/>
    <n v="198599.80000000002"/>
    <n v="1787398.2"/>
    <n v="1394170.5959999999"/>
    <x v="251"/>
    <d v="2021-06-01T00:00:00"/>
    <n v="6"/>
    <s v="Jun"/>
    <x v="0"/>
  </r>
  <r>
    <s v="Shoping Mall"/>
    <x v="4"/>
    <x v="3"/>
    <s v="Medium"/>
    <n v="283.2"/>
    <n v="19794"/>
    <n v="32990"/>
    <n v="9342768"/>
    <n v="934276.8"/>
    <n v="8408491.1999999993"/>
    <n v="6558623.1359999999"/>
    <x v="252"/>
    <d v="2021-08-01T00:00:00"/>
    <n v="8"/>
    <s v="Aug"/>
    <x v="0"/>
  </r>
  <r>
    <s v="Shoping Mall"/>
    <x v="5"/>
    <x v="3"/>
    <s v="Medium"/>
    <n v="157.9"/>
    <n v="19794"/>
    <n v="32990"/>
    <n v="5209121"/>
    <n v="520912.10000000003"/>
    <n v="4688208.9000000004"/>
    <n v="3656802.9420000003"/>
    <x v="253"/>
    <d v="2021-08-01T00:00:00"/>
    <n v="8"/>
    <s v="Aug"/>
    <x v="0"/>
  </r>
  <r>
    <s v="Enterprise"/>
    <x v="6"/>
    <x v="3"/>
    <s v="Medium"/>
    <n v="86.100000000000009"/>
    <n v="19794"/>
    <n v="32990"/>
    <n v="2840439.0000000005"/>
    <n v="284043.90000000008"/>
    <n v="2556395.1000000006"/>
    <n v="1993988.1780000005"/>
    <x v="254"/>
    <d v="2021-10-01T00:00:00"/>
    <n v="10"/>
    <s v="Oct"/>
    <x v="0"/>
  </r>
  <r>
    <s v="Enterprise"/>
    <x v="13"/>
    <x v="3"/>
    <s v="Medium"/>
    <n v="70.400000000000006"/>
    <n v="19794"/>
    <n v="32990"/>
    <n v="2322496"/>
    <n v="232249.60000000001"/>
    <n v="2090246.4"/>
    <n v="1630392.192"/>
    <x v="255"/>
    <d v="2020-10-01T00:00:00"/>
    <n v="10"/>
    <s v="Oct"/>
    <x v="1"/>
  </r>
  <r>
    <s v="Shoping Mall"/>
    <x v="7"/>
    <x v="3"/>
    <s v="Medium"/>
    <n v="103.30000000000001"/>
    <n v="19794"/>
    <n v="32990"/>
    <n v="3407867.0000000005"/>
    <n v="340786.70000000007"/>
    <n v="3067080.3000000003"/>
    <n v="2392322.6340000001"/>
    <x v="256"/>
    <d v="2020-12-01T00:00:00"/>
    <n v="12"/>
    <s v="Dec"/>
    <x v="1"/>
  </r>
  <r>
    <s v="Small Business"/>
    <x v="4"/>
    <x v="3"/>
    <s v="Medium"/>
    <n v="125"/>
    <n v="19794"/>
    <n v="32990"/>
    <n v="4123750"/>
    <n v="412375"/>
    <n v="3711375"/>
    <n v="2672190"/>
    <x v="257"/>
    <d v="2021-12-01T00:00:00"/>
    <n v="12"/>
    <s v="Dec"/>
    <x v="0"/>
  </r>
  <r>
    <s v="Shoping Mall"/>
    <x v="8"/>
    <x v="4"/>
    <s v="Medium"/>
    <n v="138.9"/>
    <n v="13938"/>
    <n v="23230"/>
    <n v="3226647"/>
    <n v="322664.7"/>
    <n v="2903982.3"/>
    <n v="2265106.1940000001"/>
    <x v="258"/>
    <d v="2020-10-01T00:00:00"/>
    <n v="10"/>
    <s v="Oct"/>
    <x v="1"/>
  </r>
  <r>
    <s v="Shoping Mall"/>
    <x v="9"/>
    <x v="4"/>
    <s v="Medium"/>
    <n v="126.5"/>
    <n v="13938"/>
    <n v="23230"/>
    <n v="2938595"/>
    <n v="293859.5"/>
    <n v="2644735.5"/>
    <n v="2062893.6900000002"/>
    <x v="259"/>
    <d v="2020-11-01T00:00:00"/>
    <n v="11"/>
    <s v="Nov"/>
    <x v="1"/>
  </r>
  <r>
    <s v="Shoping Mall"/>
    <x v="10"/>
    <x v="4"/>
    <s v="Medium"/>
    <n v="229.70000000000002"/>
    <n v="13938"/>
    <n v="23230"/>
    <n v="5335931"/>
    <n v="533593.1"/>
    <n v="4802337.9000000004"/>
    <n v="3745823.5620000004"/>
    <x v="260"/>
    <d v="2020-11-01T00:00:00"/>
    <n v="11"/>
    <s v="Nov"/>
    <x v="1"/>
  </r>
  <r>
    <s v="Shoping Mall"/>
    <x v="2"/>
    <x v="4"/>
    <s v="Medium"/>
    <n v="266.3"/>
    <n v="13938"/>
    <n v="23230"/>
    <n v="6186149"/>
    <n v="618614.9"/>
    <n v="5567534.0999999996"/>
    <n v="4342676.5980000002"/>
    <x v="261"/>
    <d v="2021-12-01T00:00:00"/>
    <n v="12"/>
    <s v="Dec"/>
    <x v="0"/>
  </r>
  <r>
    <s v="Shoping Mall"/>
    <x v="11"/>
    <x v="4"/>
    <s v="Medium"/>
    <n v="57"/>
    <n v="13938"/>
    <n v="23230"/>
    <n v="1324110"/>
    <n v="132411"/>
    <n v="1191699"/>
    <n v="929525.22000000009"/>
    <x v="262"/>
    <d v="2021-12-01T00:00:00"/>
    <n v="12"/>
    <s v="Dec"/>
    <x v="0"/>
  </r>
  <r>
    <s v="Shoping Mall"/>
    <x v="9"/>
    <x v="4"/>
    <s v="Medium"/>
    <n v="248.70000000000002"/>
    <n v="13938"/>
    <n v="23230"/>
    <n v="5777301"/>
    <n v="577730.1"/>
    <n v="5199570.9000000004"/>
    <n v="4055665.3020000006"/>
    <x v="263"/>
    <d v="2021-12-01T00:00:00"/>
    <n v="12"/>
    <s v="Dec"/>
    <x v="0"/>
  </r>
  <r>
    <s v="Shoping Mall"/>
    <x v="1"/>
    <x v="5"/>
    <s v="Medium"/>
    <n v="135"/>
    <n v="11999.4"/>
    <n v="19999"/>
    <n v="2699865"/>
    <n v="269986.5"/>
    <n v="2429878.5"/>
    <n v="1895305.23"/>
    <x v="264"/>
    <d v="2021-02-01T00:00:00"/>
    <n v="2"/>
    <s v="Feb"/>
    <x v="0"/>
  </r>
  <r>
    <s v="Shoping Mall"/>
    <x v="12"/>
    <x v="5"/>
    <s v="Medium"/>
    <n v="55.2"/>
    <n v="11999.4"/>
    <n v="19999"/>
    <n v="1103944.8"/>
    <n v="110394.48000000001"/>
    <n v="993550.32000000007"/>
    <n v="774969.2496000001"/>
    <x v="265"/>
    <d v="2021-08-01T00:00:00"/>
    <n v="8"/>
    <s v="Aug"/>
    <x v="0"/>
  </r>
  <r>
    <s v="Shoping Mall"/>
    <x v="0"/>
    <x v="5"/>
    <s v="Medium"/>
    <n v="122.80000000000001"/>
    <n v="11999.4"/>
    <n v="19999"/>
    <n v="2455877.2000000002"/>
    <n v="245587.72000000003"/>
    <n v="2210289.48"/>
    <n v="1724025.7944"/>
    <x v="240"/>
    <d v="2020-10-01T00:00:00"/>
    <n v="10"/>
    <s v="Oct"/>
    <x v="1"/>
  </r>
  <r>
    <s v="Small Business"/>
    <x v="1"/>
    <x v="5"/>
    <s v="Medium"/>
    <n v="125"/>
    <n v="11999.4"/>
    <n v="19999"/>
    <n v="2499875"/>
    <n v="249987.5"/>
    <n v="2249887.5"/>
    <n v="1619919"/>
    <x v="266"/>
    <d v="2021-12-01T00:00:00"/>
    <n v="12"/>
    <s v="Dec"/>
    <x v="0"/>
  </r>
  <r>
    <s v="Midmarket"/>
    <x v="2"/>
    <x v="2"/>
    <s v="Medium"/>
    <n v="380.1"/>
    <n v="11999.4"/>
    <n v="19999"/>
    <n v="7601619.9000000004"/>
    <n v="760161.99000000011"/>
    <n v="6841457.9100000001"/>
    <n v="4446947.6414999999"/>
    <x v="267"/>
    <d v="2021-04-01T00:00:00"/>
    <n v="4"/>
    <s v="Apr"/>
    <x v="0"/>
  </r>
  <r>
    <s v="Shoping Mall"/>
    <x v="3"/>
    <x v="0"/>
    <s v="Medium"/>
    <n v="111.75"/>
    <n v="5579.4"/>
    <n v="9299"/>
    <n v="1039163.25"/>
    <n v="103916.32500000001"/>
    <n v="935246.92500000005"/>
    <n v="729492.60150000011"/>
    <x v="268"/>
    <d v="2021-01-01T00:00:00"/>
    <n v="1"/>
    <s v="Jan"/>
    <x v="0"/>
  </r>
  <r>
    <s v="Midmarket"/>
    <x v="4"/>
    <x v="0"/>
    <s v="Medium"/>
    <n v="284.40000000000003"/>
    <n v="5579.4"/>
    <n v="9299"/>
    <n v="2644635.6"/>
    <n v="264463.56"/>
    <n v="2380172.04"/>
    <n v="1547111.8260000001"/>
    <x v="269"/>
    <d v="2021-06-01T00:00:00"/>
    <n v="6"/>
    <s v="Jun"/>
    <x v="0"/>
  </r>
  <r>
    <s v="Channel Partners"/>
    <x v="5"/>
    <x v="0"/>
    <s v="Medium"/>
    <n v="56.2"/>
    <n v="5579.4"/>
    <n v="9299"/>
    <n v="522603.80000000005"/>
    <n v="52260.380000000005"/>
    <n v="470343.42000000004"/>
    <n v="282206.05200000003"/>
    <x v="270"/>
    <d v="2021-09-01T00:00:00"/>
    <n v="9"/>
    <s v="Sep"/>
    <x v="0"/>
  </r>
  <r>
    <s v="Channel Partners"/>
    <x v="6"/>
    <x v="0"/>
    <s v="Medium"/>
    <n v="229.9"/>
    <n v="5579.4"/>
    <n v="9299"/>
    <n v="2137840.1"/>
    <n v="213784.01"/>
    <n v="1924056.09"/>
    <n v="1154433.6540000001"/>
    <x v="271"/>
    <d v="2020-10-01T00:00:00"/>
    <n v="10"/>
    <s v="Oct"/>
    <x v="1"/>
  </r>
  <r>
    <s v="Midmarket"/>
    <x v="13"/>
    <x v="0"/>
    <s v="Medium"/>
    <n v="203"/>
    <n v="5579.4"/>
    <n v="9299"/>
    <n v="1887697"/>
    <n v="188769.7"/>
    <n v="1698927.3"/>
    <n v="1104302.7450000001"/>
    <x v="272"/>
    <d v="2021-11-01T00:00:00"/>
    <n v="11"/>
    <s v="Nov"/>
    <x v="0"/>
  </r>
  <r>
    <s v="Shoping Mall"/>
    <x v="7"/>
    <x v="0"/>
    <s v="Medium"/>
    <n v="26.3"/>
    <n v="5579.4"/>
    <n v="9299"/>
    <n v="244563.7"/>
    <n v="24456.370000000003"/>
    <n v="220107.33000000002"/>
    <n v="171683.71740000002"/>
    <x v="273"/>
    <d v="2020-11-01T00:00:00"/>
    <n v="11"/>
    <s v="Nov"/>
    <x v="1"/>
  </r>
  <r>
    <s v="Enterprise"/>
    <x v="4"/>
    <x v="0"/>
    <s v="Medium"/>
    <n v="88.7"/>
    <n v="5579.4"/>
    <n v="9299"/>
    <n v="824821.3"/>
    <n v="82482.13"/>
    <n v="742339.17"/>
    <n v="579024.55260000005"/>
    <x v="274"/>
    <d v="2020-12-01T00:00:00"/>
    <n v="12"/>
    <s v="Dec"/>
    <x v="1"/>
  </r>
  <r>
    <s v="Shoping Mall"/>
    <x v="8"/>
    <x v="1"/>
    <s v="Medium"/>
    <n v="98"/>
    <n v="8999.4"/>
    <n v="14999"/>
    <n v="1469902"/>
    <n v="146990.20000000001"/>
    <n v="1322911.8"/>
    <n v="1031871.204"/>
    <x v="275"/>
    <d v="2021-04-01T00:00:00"/>
    <n v="4"/>
    <s v="Apr"/>
    <x v="0"/>
  </r>
  <r>
    <s v="Shoping Mall"/>
    <x v="9"/>
    <x v="1"/>
    <s v="Medium"/>
    <n v="146"/>
    <n v="8999.4"/>
    <n v="14999"/>
    <n v="2189854"/>
    <n v="218985.40000000002"/>
    <n v="1970868.6"/>
    <n v="1537277.5080000001"/>
    <x v="276"/>
    <d v="2021-05-01T00:00:00"/>
    <n v="5"/>
    <s v="May"/>
    <x v="0"/>
  </r>
  <r>
    <s v="Shoping Mall"/>
    <x v="10"/>
    <x v="1"/>
    <s v="Medium"/>
    <n v="140.30000000000001"/>
    <n v="8999.4"/>
    <n v="14999"/>
    <n v="2104359.7000000002"/>
    <n v="210435.97000000003"/>
    <n v="1893923.7300000002"/>
    <n v="1477260.5094000003"/>
    <x v="277"/>
    <d v="2020-10-01T00:00:00"/>
    <n v="10"/>
    <s v="Oct"/>
    <x v="1"/>
  </r>
  <r>
    <s v="Channel Partners"/>
    <x v="2"/>
    <x v="1"/>
    <s v="Medium"/>
    <n v="272.3"/>
    <n v="8999.4"/>
    <n v="14999"/>
    <n v="4084227.7"/>
    <n v="408422.77"/>
    <n v="3675804.93"/>
    <n v="2205482.9580000001"/>
    <x v="278"/>
    <d v="2021-11-01T00:00:00"/>
    <n v="11"/>
    <s v="Nov"/>
    <x v="0"/>
  </r>
  <r>
    <s v="Shoping Mall"/>
    <x v="11"/>
    <x v="2"/>
    <s v="Medium"/>
    <n v="149.6"/>
    <n v="11999.4"/>
    <n v="19999"/>
    <n v="2991850.4"/>
    <n v="299185.03999999998"/>
    <n v="2692665.36"/>
    <n v="2100278.9808"/>
    <x v="279"/>
    <d v="2021-06-01T00:00:00"/>
    <n v="6"/>
    <s v="Jun"/>
    <x v="0"/>
  </r>
  <r>
    <s v="Channel Partners"/>
    <x v="9"/>
    <x v="2"/>
    <s v="Medium"/>
    <n v="229.9"/>
    <n v="11999.4"/>
    <n v="19999"/>
    <n v="4597770.1000000006"/>
    <n v="459777.01000000007"/>
    <n v="4137993.0900000003"/>
    <n v="2482795.8540000003"/>
    <x v="280"/>
    <d v="2020-10-01T00:00:00"/>
    <n v="10"/>
    <s v="Oct"/>
    <x v="1"/>
  </r>
  <r>
    <s v="Shoping Mall"/>
    <x v="1"/>
    <x v="2"/>
    <s v="Medium"/>
    <n v="72.7"/>
    <n v="11999.4"/>
    <n v="19999"/>
    <n v="1453927.3"/>
    <n v="145392.73000000001"/>
    <n v="1308534.57"/>
    <n v="1020656.9646000001"/>
    <x v="281"/>
    <d v="2020-10-01T00:00:00"/>
    <n v="10"/>
    <s v="Oct"/>
    <x v="1"/>
  </r>
  <r>
    <s v="Enterprise"/>
    <x v="12"/>
    <x v="3"/>
    <s v="Medium"/>
    <n v="95.2"/>
    <n v="19794"/>
    <n v="32990"/>
    <n v="3140648"/>
    <n v="314064.8"/>
    <n v="2826583.2"/>
    <n v="2204734.8960000002"/>
    <x v="282"/>
    <d v="2021-02-01T00:00:00"/>
    <n v="2"/>
    <s v="Feb"/>
    <x v="0"/>
  </r>
  <r>
    <s v="Enterprise"/>
    <x v="0"/>
    <x v="3"/>
    <s v="Medium"/>
    <n v="275.5"/>
    <n v="19794"/>
    <n v="32990"/>
    <n v="9088745"/>
    <n v="908874.5"/>
    <n v="8179870.5"/>
    <n v="6380298.9900000002"/>
    <x v="283"/>
    <d v="2021-02-01T00:00:00"/>
    <n v="2"/>
    <s v="Feb"/>
    <x v="0"/>
  </r>
  <r>
    <s v="Midmarket"/>
    <x v="1"/>
    <x v="3"/>
    <s v="Medium"/>
    <n v="153"/>
    <n v="19794"/>
    <n v="32990"/>
    <n v="5047470"/>
    <n v="504747"/>
    <n v="4542723"/>
    <n v="2952769.95"/>
    <x v="284"/>
    <d v="2021-05-01T00:00:00"/>
    <n v="5"/>
    <s v="May"/>
    <x v="0"/>
  </r>
  <r>
    <s v="Shoping Mall"/>
    <x v="2"/>
    <x v="3"/>
    <s v="Medium"/>
    <n v="149.6"/>
    <n v="19794"/>
    <n v="32990"/>
    <n v="4935304"/>
    <n v="493530.4"/>
    <n v="4441773.5999999996"/>
    <n v="3464583.4079999998"/>
    <x v="285"/>
    <d v="2021-06-01T00:00:00"/>
    <n v="6"/>
    <s v="Jun"/>
    <x v="0"/>
  </r>
  <r>
    <s v="Shoping Mall"/>
    <x v="3"/>
    <x v="3"/>
    <s v="Medium"/>
    <n v="149.80000000000001"/>
    <n v="19794"/>
    <n v="32990"/>
    <n v="4941902"/>
    <n v="494190.2"/>
    <n v="4447711.8"/>
    <n v="3469215.2039999999"/>
    <x v="286"/>
    <d v="2021-06-01T00:00:00"/>
    <n v="6"/>
    <s v="Jun"/>
    <x v="0"/>
  </r>
  <r>
    <s v="Small Business"/>
    <x v="4"/>
    <x v="3"/>
    <s v="Medium"/>
    <n v="122.10000000000001"/>
    <n v="19794"/>
    <n v="32990"/>
    <n v="4028079.0000000005"/>
    <n v="402807.90000000008"/>
    <n v="3625271.1000000006"/>
    <n v="2610195.1920000003"/>
    <x v="287"/>
    <d v="2020-10-01T00:00:00"/>
    <n v="10"/>
    <s v="Oct"/>
    <x v="1"/>
  </r>
  <r>
    <s v="Shoping Mall"/>
    <x v="5"/>
    <x v="3"/>
    <s v="Medium"/>
    <n v="207.60000000000002"/>
    <n v="19794"/>
    <n v="32990"/>
    <n v="6848724.0000000009"/>
    <n v="684872.40000000014"/>
    <n v="6163851.6000000006"/>
    <n v="4807804.2480000006"/>
    <x v="288"/>
    <d v="2020-10-01T00:00:00"/>
    <n v="10"/>
    <s v="Oct"/>
    <x v="1"/>
  </r>
  <r>
    <s v="Midmarket"/>
    <x v="6"/>
    <x v="4"/>
    <s v="Medium"/>
    <n v="284.40000000000003"/>
    <n v="13938"/>
    <n v="23230"/>
    <n v="6606612.0000000009"/>
    <n v="660661.20000000019"/>
    <n v="5945950.8000000007"/>
    <n v="3864868.0200000005"/>
    <x v="289"/>
    <d v="2021-06-01T00:00:00"/>
    <n v="6"/>
    <s v="Jun"/>
    <x v="0"/>
  </r>
  <r>
    <s v="Shoping Mall"/>
    <x v="13"/>
    <x v="4"/>
    <s v="Medium"/>
    <n v="149.80000000000001"/>
    <n v="13938"/>
    <n v="23230"/>
    <n v="3479854.0000000005"/>
    <n v="347985.40000000008"/>
    <n v="3131868.6000000006"/>
    <n v="2442857.5080000004"/>
    <x v="290"/>
    <d v="2021-06-01T00:00:00"/>
    <n v="6"/>
    <s v="Jun"/>
    <x v="0"/>
  </r>
  <r>
    <s v="Small Business"/>
    <x v="7"/>
    <x v="4"/>
    <s v="Medium"/>
    <n v="122.10000000000001"/>
    <n v="13938"/>
    <n v="23230"/>
    <n v="2836383"/>
    <n v="283638.3"/>
    <n v="2552744.7000000002"/>
    <n v="1837976.1840000001"/>
    <x v="291"/>
    <d v="2020-10-01T00:00:00"/>
    <n v="10"/>
    <s v="Oct"/>
    <x v="1"/>
  </r>
  <r>
    <s v="Shoping Mall"/>
    <x v="4"/>
    <x v="4"/>
    <s v="Medium"/>
    <n v="112.30000000000001"/>
    <n v="13938"/>
    <n v="23230"/>
    <n v="2608729.0000000005"/>
    <n v="260872.90000000005"/>
    <n v="2347856.1000000006"/>
    <n v="1831327.7580000006"/>
    <x v="292"/>
    <d v="2020-11-01T00:00:00"/>
    <n v="11"/>
    <s v="Nov"/>
    <x v="1"/>
  </r>
  <r>
    <s v="Small Business"/>
    <x v="8"/>
    <x v="4"/>
    <s v="Medium"/>
    <n v="243.60000000000002"/>
    <n v="13938"/>
    <n v="23230"/>
    <n v="5658828.0000000009"/>
    <n v="565882.80000000016"/>
    <n v="5092945.2000000011"/>
    <n v="3666920.5440000007"/>
    <x v="293"/>
    <d v="2020-12-01T00:00:00"/>
    <n v="12"/>
    <s v="Dec"/>
    <x v="1"/>
  </r>
  <r>
    <s v="Enterprise"/>
    <x v="9"/>
    <x v="5"/>
    <s v="Medium"/>
    <n v="198.75"/>
    <n v="11999.4"/>
    <n v="19999"/>
    <n v="3974801.25"/>
    <n v="397480.125"/>
    <n v="3577321.125"/>
    <n v="2790310.4775"/>
    <x v="294"/>
    <d v="2021-01-01T00:00:00"/>
    <n v="1"/>
    <s v="Jan"/>
    <x v="0"/>
  </r>
  <r>
    <s v="Shoping Mall"/>
    <x v="10"/>
    <x v="5"/>
    <s v="Medium"/>
    <n v="167.9"/>
    <n v="11999.4"/>
    <n v="19999"/>
    <n v="3357832.1"/>
    <n v="335783.21"/>
    <n v="3022048.89"/>
    <n v="2357198.1342000002"/>
    <x v="295"/>
    <d v="2021-09-01T00:00:00"/>
    <n v="9"/>
    <s v="Sep"/>
    <x v="0"/>
  </r>
  <r>
    <s v="Shoping Mall"/>
    <x v="2"/>
    <x v="5"/>
    <s v="Medium"/>
    <n v="72.7"/>
    <n v="11999.4"/>
    <n v="19999"/>
    <n v="1453927.3"/>
    <n v="145392.73000000001"/>
    <n v="1308534.57"/>
    <n v="1020656.9646000001"/>
    <x v="281"/>
    <d v="2020-10-01T00:00:00"/>
    <n v="10"/>
    <s v="Oct"/>
    <x v="1"/>
  </r>
  <r>
    <s v="Shoping Mall"/>
    <x v="11"/>
    <x v="5"/>
    <s v="Medium"/>
    <n v="140.30000000000001"/>
    <n v="11999.4"/>
    <n v="19999"/>
    <n v="2805859.7"/>
    <n v="280585.97000000003"/>
    <n v="2525273.73"/>
    <n v="1969713.5094000001"/>
    <x v="296"/>
    <d v="2020-10-01T00:00:00"/>
    <n v="10"/>
    <s v="Oct"/>
    <x v="1"/>
  </r>
  <r>
    <s v="Shoping Mall"/>
    <x v="9"/>
    <x v="5"/>
    <s v="Medium"/>
    <n v="207.60000000000002"/>
    <n v="11999.4"/>
    <n v="19999"/>
    <n v="4151792.4000000004"/>
    <n v="415179.24000000005"/>
    <n v="3736613.16"/>
    <n v="2914558.2648"/>
    <x v="297"/>
    <d v="2020-10-01T00:00:00"/>
    <n v="10"/>
    <s v="Oct"/>
    <x v="1"/>
  </r>
  <r>
    <s v="Shoping Mall"/>
    <x v="1"/>
    <x v="1"/>
    <s v="Medium"/>
    <n v="175.70000000000002"/>
    <n v="8999.4"/>
    <n v="14999"/>
    <n v="2635324.3000000003"/>
    <n v="263532.43000000005"/>
    <n v="2371791.87"/>
    <n v="1849997.6586000002"/>
    <x v="298"/>
    <d v="2020-10-01T00:00:00"/>
    <n v="10"/>
    <s v="Oct"/>
    <x v="1"/>
  </r>
  <r>
    <s v="Midmarket"/>
    <x v="12"/>
    <x v="2"/>
    <s v="Medium"/>
    <n v="219.8"/>
    <n v="11999.4"/>
    <n v="19999"/>
    <n v="4395780.2"/>
    <n v="439578.02"/>
    <n v="3956202.18"/>
    <n v="2571531.4170000004"/>
    <x v="299"/>
    <d v="2021-08-01T00:00:00"/>
    <n v="8"/>
    <s v="Aug"/>
    <x v="0"/>
  </r>
  <r>
    <s v="Midmarket"/>
    <x v="0"/>
    <x v="2"/>
    <s v="Medium"/>
    <n v="174.3"/>
    <n v="11999.4"/>
    <n v="19999"/>
    <n v="3485825.7"/>
    <n v="348582.57000000007"/>
    <n v="3137243.13"/>
    <n v="2039208.0345000001"/>
    <x v="300"/>
    <d v="2021-08-01T00:00:00"/>
    <n v="8"/>
    <s v="Aug"/>
    <x v="0"/>
  </r>
  <r>
    <s v="Midmarket"/>
    <x v="1"/>
    <x v="2"/>
    <s v="Medium"/>
    <n v="115.30000000000001"/>
    <n v="11999.4"/>
    <n v="19999"/>
    <n v="2305884.7000000002"/>
    <n v="230588.47000000003"/>
    <n v="2075296.2300000002"/>
    <n v="1348942.5495000002"/>
    <x v="301"/>
    <d v="2021-10-01T00:00:00"/>
    <n v="10"/>
    <s v="Oct"/>
    <x v="0"/>
  </r>
  <r>
    <s v="Shoping Mall"/>
    <x v="2"/>
    <x v="2"/>
    <s v="Medium"/>
    <n v="175.70000000000002"/>
    <n v="11999.4"/>
    <n v="19999"/>
    <n v="3513824.3000000003"/>
    <n v="351382.43000000005"/>
    <n v="3162441.87"/>
    <n v="2466704.6586000002"/>
    <x v="302"/>
    <d v="2020-10-01T00:00:00"/>
    <n v="10"/>
    <s v="Oct"/>
    <x v="1"/>
  </r>
  <r>
    <s v="Shoping Mall"/>
    <x v="3"/>
    <x v="3"/>
    <s v="Medium"/>
    <n v="100.10000000000001"/>
    <n v="19794"/>
    <n v="32990"/>
    <n v="3302299.0000000005"/>
    <n v="330229.90000000008"/>
    <n v="2972069.1000000006"/>
    <n v="2318213.8980000005"/>
    <x v="303"/>
    <d v="2021-08-01T00:00:00"/>
    <n v="8"/>
    <s v="Aug"/>
    <x v="0"/>
  </r>
  <r>
    <s v="Shoping Mall"/>
    <x v="11"/>
    <x v="3"/>
    <s v="Medium"/>
    <n v="133.30000000000001"/>
    <n v="19794"/>
    <n v="32990"/>
    <n v="4397567"/>
    <n v="439756.7"/>
    <n v="3957810.3"/>
    <n v="3087092.034"/>
    <x v="304"/>
    <d v="2021-11-01T00:00:00"/>
    <n v="11"/>
    <s v="Nov"/>
    <x v="0"/>
  </r>
  <r>
    <s v="Midmarket"/>
    <x v="5"/>
    <x v="4"/>
    <s v="Medium"/>
    <n v="115.30000000000001"/>
    <n v="13938"/>
    <n v="23230"/>
    <n v="2678419.0000000005"/>
    <n v="267841.90000000008"/>
    <n v="2410577.1000000006"/>
    <n v="1566875.1150000005"/>
    <x v="305"/>
    <d v="2021-10-01T00:00:00"/>
    <n v="10"/>
    <s v="Oct"/>
    <x v="0"/>
  </r>
  <r>
    <s v="Channel Partners"/>
    <x v="6"/>
    <x v="0"/>
    <s v="Medium"/>
    <n v="72.7"/>
    <n v="5579.4"/>
    <n v="9299"/>
    <n v="676037.3"/>
    <n v="67603.73000000001"/>
    <n v="608433.57000000007"/>
    <n v="365060.14200000005"/>
    <x v="306"/>
    <d v="2021-02-01T00:00:00"/>
    <n v="2"/>
    <s v="Feb"/>
    <x v="0"/>
  </r>
  <r>
    <s v="Channel Partners"/>
    <x v="13"/>
    <x v="0"/>
    <s v="Medium"/>
    <n v="188.4"/>
    <n v="5579.4"/>
    <n v="9299"/>
    <n v="1751931.6"/>
    <n v="175193.16000000003"/>
    <n v="1576738.44"/>
    <n v="946043.0639999999"/>
    <x v="307"/>
    <d v="2021-08-01T00:00:00"/>
    <n v="8"/>
    <s v="Aug"/>
    <x v="0"/>
  </r>
  <r>
    <s v="Shoping Mall"/>
    <x v="7"/>
    <x v="0"/>
    <s v="Medium"/>
    <n v="183.4"/>
    <n v="5579.4"/>
    <n v="9299"/>
    <n v="1705436.6"/>
    <n v="170543.66000000003"/>
    <n v="1534892.94"/>
    <n v="1197216.4931999999"/>
    <x v="308"/>
    <d v="2020-09-01T00:00:00"/>
    <n v="9"/>
    <s v="Sep"/>
    <x v="1"/>
  </r>
  <r>
    <s v="Channel Partners"/>
    <x v="4"/>
    <x v="1"/>
    <s v="Medium"/>
    <n v="234"/>
    <n v="8999.4"/>
    <n v="14999"/>
    <n v="3509766"/>
    <n v="350976.60000000003"/>
    <n v="3158789.4"/>
    <n v="1895273.64"/>
    <x v="309"/>
    <d v="2021-01-01T00:00:00"/>
    <n v="1"/>
    <s v="Jan"/>
    <x v="0"/>
  </r>
  <r>
    <s v="Channel Partners"/>
    <x v="8"/>
    <x v="1"/>
    <s v="Medium"/>
    <n v="234.20000000000002"/>
    <n v="8999.4"/>
    <n v="14999"/>
    <n v="3512765.8000000003"/>
    <n v="351276.58000000007"/>
    <n v="3161489.22"/>
    <n v="1896893.5320000001"/>
    <x v="230"/>
    <d v="2021-11-01T00:00:00"/>
    <n v="11"/>
    <s v="Nov"/>
    <x v="0"/>
  </r>
  <r>
    <s v="Shoping Mall"/>
    <x v="9"/>
    <x v="2"/>
    <s v="Medium"/>
    <n v="103.10000000000001"/>
    <n v="11999.4"/>
    <n v="19999"/>
    <n v="2061896.9000000001"/>
    <n v="206189.69000000003"/>
    <n v="1855707.2100000002"/>
    <n v="1447451.6238000002"/>
    <x v="310"/>
    <d v="2020-09-01T00:00:00"/>
    <n v="9"/>
    <s v="Sep"/>
    <x v="1"/>
  </r>
  <r>
    <s v="Midmarket"/>
    <x v="10"/>
    <x v="3"/>
    <s v="Medium"/>
    <n v="126.2"/>
    <n v="19794"/>
    <n v="32990"/>
    <n v="4163338"/>
    <n v="416333.80000000005"/>
    <n v="3747004.2"/>
    <n v="2435552.73"/>
    <x v="311"/>
    <d v="2021-05-01T00:00:00"/>
    <n v="5"/>
    <s v="May"/>
    <x v="0"/>
  </r>
  <r>
    <s v="Shoping Mall"/>
    <x v="2"/>
    <x v="3"/>
    <s v="Medium"/>
    <n v="113.5"/>
    <n v="19794"/>
    <n v="32990"/>
    <n v="3744365"/>
    <n v="374436.5"/>
    <n v="3369928.5"/>
    <n v="2628544.23"/>
    <x v="312"/>
    <d v="2021-06-01T00:00:00"/>
    <n v="6"/>
    <s v="Jun"/>
    <x v="0"/>
  </r>
  <r>
    <s v="Shoping Mall"/>
    <x v="11"/>
    <x v="3"/>
    <s v="Medium"/>
    <n v="54.7"/>
    <n v="19794"/>
    <n v="32990"/>
    <n v="1804553"/>
    <n v="180455.30000000002"/>
    <n v="1624097.7"/>
    <n v="1266796.206"/>
    <x v="313"/>
    <d v="2021-11-01T00:00:00"/>
    <n v="11"/>
    <s v="Nov"/>
    <x v="0"/>
  </r>
  <r>
    <s v="Shoping Mall"/>
    <x v="9"/>
    <x v="3"/>
    <s v="Medium"/>
    <n v="158.20000000000002"/>
    <n v="19794"/>
    <n v="32990"/>
    <n v="5219018.0000000009"/>
    <n v="521901.8000000001"/>
    <n v="4697116.2000000011"/>
    <n v="3663750.6360000009"/>
    <x v="314"/>
    <d v="2021-12-01T00:00:00"/>
    <n v="12"/>
    <s v="Dec"/>
    <x v="0"/>
  </r>
  <r>
    <s v="Channel Partners"/>
    <x v="1"/>
    <x v="4"/>
    <s v="Medium"/>
    <n v="173.85000000000002"/>
    <n v="13938"/>
    <n v="23230"/>
    <n v="4038535.5000000005"/>
    <n v="403853.55000000005"/>
    <n v="3634681.95"/>
    <n v="2180809.17"/>
    <x v="315"/>
    <d v="2021-04-01T00:00:00"/>
    <n v="4"/>
    <s v="Apr"/>
    <x v="0"/>
  </r>
  <r>
    <s v="Channel Partners"/>
    <x v="12"/>
    <x v="4"/>
    <s v="Medium"/>
    <n v="221.5"/>
    <n v="13938"/>
    <n v="23230"/>
    <n v="5145445"/>
    <n v="514544.5"/>
    <n v="4630900.5"/>
    <n v="2778540.3"/>
    <x v="316"/>
    <d v="2020-09-01T00:00:00"/>
    <n v="9"/>
    <s v="Sep"/>
    <x v="1"/>
  </r>
  <r>
    <s v="Shoping Mall"/>
    <x v="0"/>
    <x v="4"/>
    <s v="Medium"/>
    <n v="158.20000000000002"/>
    <n v="13938"/>
    <n v="23230"/>
    <n v="3674986.0000000005"/>
    <n v="367498.60000000009"/>
    <n v="3307487.4000000004"/>
    <n v="2579840.1720000003"/>
    <x v="317"/>
    <d v="2021-12-01T00:00:00"/>
    <n v="12"/>
    <s v="Dec"/>
    <x v="0"/>
  </r>
  <r>
    <s v="Shoping Mall"/>
    <x v="1"/>
    <x v="5"/>
    <s v="Medium"/>
    <n v="113.5"/>
    <n v="11999.4"/>
    <n v="19999"/>
    <n v="2269886.5"/>
    <n v="226988.65000000002"/>
    <n v="2042897.85"/>
    <n v="1593460.3230000001"/>
    <x v="318"/>
    <d v="2021-06-01T00:00:00"/>
    <n v="6"/>
    <s v="Jun"/>
    <x v="0"/>
  </r>
  <r>
    <s v="Shoping Mall"/>
    <x v="2"/>
    <x v="0"/>
    <s v="Medium"/>
    <n v="176.10000000000002"/>
    <n v="5579.4"/>
    <n v="9299"/>
    <n v="1637553.9000000001"/>
    <n v="163755.39000000001"/>
    <n v="1473798.5100000002"/>
    <n v="1149562.8378000003"/>
    <x v="319"/>
    <d v="2021-03-01T00:00:00"/>
    <n v="3"/>
    <s v="Mar"/>
    <x v="0"/>
  </r>
  <r>
    <s v="Small Business"/>
    <x v="3"/>
    <x v="0"/>
    <s v="Medium"/>
    <n v="44.800000000000004"/>
    <n v="5579.4"/>
    <n v="9299"/>
    <n v="416595.20000000001"/>
    <n v="41659.520000000004"/>
    <n v="374935.68"/>
    <n v="269953.68959999998"/>
    <x v="320"/>
    <d v="2021-06-01T00:00:00"/>
    <n v="6"/>
    <s v="Jun"/>
    <x v="0"/>
  </r>
  <r>
    <s v="Small Business"/>
    <x v="11"/>
    <x v="0"/>
    <s v="Medium"/>
    <n v="218.10000000000002"/>
    <n v="5579.4"/>
    <n v="9299"/>
    <n v="2028111.9000000001"/>
    <n v="202811.19000000003"/>
    <n v="1825300.7100000002"/>
    <n v="1314216.5112000001"/>
    <x v="321"/>
    <d v="2021-10-01T00:00:00"/>
    <n v="10"/>
    <s v="Oct"/>
    <x v="0"/>
  </r>
  <r>
    <s v="Shoping Mall"/>
    <x v="5"/>
    <x v="1"/>
    <s v="Medium"/>
    <n v="197.60000000000002"/>
    <n v="8999.4"/>
    <n v="14999"/>
    <n v="2963802.4000000004"/>
    <n v="296380.24000000005"/>
    <n v="2667422.16"/>
    <n v="2080589.2848000003"/>
    <x v="322"/>
    <d v="2021-10-01T00:00:00"/>
    <n v="10"/>
    <s v="Oct"/>
    <x v="0"/>
  </r>
  <r>
    <s v="Small Business"/>
    <x v="6"/>
    <x v="1"/>
    <s v="Medium"/>
    <n v="218.10000000000002"/>
    <n v="8999.4"/>
    <n v="14999"/>
    <n v="3271281.9000000004"/>
    <n v="327128.19000000006"/>
    <n v="2944153.7100000004"/>
    <n v="2119790.6712000002"/>
    <x v="323"/>
    <d v="2021-10-01T00:00:00"/>
    <n v="10"/>
    <s v="Oct"/>
    <x v="0"/>
  </r>
  <r>
    <s v="Enterprise"/>
    <x v="13"/>
    <x v="1"/>
    <s v="Medium"/>
    <n v="250"/>
    <n v="8999.4"/>
    <n v="14999"/>
    <n v="3749750"/>
    <n v="374975"/>
    <n v="3374775"/>
    <n v="2632324.5"/>
    <x v="324"/>
    <d v="2020-11-01T00:00:00"/>
    <n v="11"/>
    <s v="Nov"/>
    <x v="1"/>
  </r>
  <r>
    <s v="Small Business"/>
    <x v="7"/>
    <x v="2"/>
    <s v="Medium"/>
    <n v="170.20000000000002"/>
    <n v="11999.4"/>
    <n v="19999"/>
    <n v="3403829.8000000003"/>
    <n v="340382.98000000004"/>
    <n v="3063446.8200000003"/>
    <n v="2205681.7104000002"/>
    <x v="325"/>
    <d v="2021-05-01T00:00:00"/>
    <n v="5"/>
    <s v="May"/>
    <x v="0"/>
  </r>
  <r>
    <s v="Small Business"/>
    <x v="4"/>
    <x v="2"/>
    <s v="Medium"/>
    <n v="44.800000000000004"/>
    <n v="11999.4"/>
    <n v="19999"/>
    <n v="895955.20000000007"/>
    <n v="89595.520000000019"/>
    <n v="806359.68"/>
    <n v="580578.96960000007"/>
    <x v="326"/>
    <d v="2021-06-01T00:00:00"/>
    <n v="6"/>
    <s v="Jun"/>
    <x v="0"/>
  </r>
  <r>
    <s v="Enterprise"/>
    <x v="8"/>
    <x v="2"/>
    <s v="Medium"/>
    <n v="351.3"/>
    <n v="11999.4"/>
    <n v="19999"/>
    <n v="7025648.7000000002"/>
    <n v="702564.87000000011"/>
    <n v="6323083.8300000001"/>
    <n v="4932005.3874000004"/>
    <x v="327"/>
    <d v="2021-07-01T00:00:00"/>
    <n v="7"/>
    <s v="Jul"/>
    <x v="0"/>
  </r>
  <r>
    <s v="Midmarket"/>
    <x v="9"/>
    <x v="2"/>
    <s v="Medium"/>
    <n v="210.10000000000002"/>
    <n v="11999.4"/>
    <n v="19999"/>
    <n v="4201789.9000000004"/>
    <n v="420178.99000000005"/>
    <n v="3781610.91"/>
    <n v="2458047.0915000001"/>
    <x v="328"/>
    <d v="2021-08-01T00:00:00"/>
    <n v="8"/>
    <s v="Aug"/>
    <x v="0"/>
  </r>
  <r>
    <s v="Midmarket"/>
    <x v="10"/>
    <x v="2"/>
    <s v="Medium"/>
    <n v="293.10000000000002"/>
    <n v="11999.4"/>
    <n v="19999"/>
    <n v="5861706.9000000004"/>
    <n v="586170.69000000006"/>
    <n v="5275536.21"/>
    <n v="3429098.5364999999"/>
    <x v="329"/>
    <d v="2020-09-01T00:00:00"/>
    <n v="9"/>
    <s v="Sep"/>
    <x v="1"/>
  </r>
  <r>
    <s v="Shoping Mall"/>
    <x v="2"/>
    <x v="2"/>
    <s v="Medium"/>
    <n v="153.5"/>
    <n v="11999.4"/>
    <n v="19999"/>
    <n v="3069846.5"/>
    <n v="306984.65000000002"/>
    <n v="2762861.85"/>
    <n v="2155032.2430000002"/>
    <x v="330"/>
    <d v="2021-09-01T00:00:00"/>
    <n v="9"/>
    <s v="Sep"/>
    <x v="0"/>
  </r>
  <r>
    <s v="Small Business"/>
    <x v="11"/>
    <x v="2"/>
    <s v="Medium"/>
    <n v="112.30000000000001"/>
    <n v="11999.4"/>
    <n v="19999"/>
    <n v="2245887.7000000002"/>
    <n v="224588.77000000002"/>
    <n v="2021298.9300000002"/>
    <n v="1455335.2296"/>
    <x v="331"/>
    <d v="2020-09-01T00:00:00"/>
    <n v="9"/>
    <s v="Sep"/>
    <x v="1"/>
  </r>
  <r>
    <s v="Small Business"/>
    <x v="9"/>
    <x v="2"/>
    <s v="Medium"/>
    <n v="140.4"/>
    <n v="11999.4"/>
    <n v="19999"/>
    <n v="2807859.6"/>
    <n v="280785.96000000002"/>
    <n v="2527073.64"/>
    <n v="1819493.0208000001"/>
    <x v="332"/>
    <d v="2020-11-01T00:00:00"/>
    <n v="11"/>
    <s v="Nov"/>
    <x v="1"/>
  </r>
  <r>
    <s v="Channel Partners"/>
    <x v="1"/>
    <x v="2"/>
    <s v="Medium"/>
    <n v="276.3"/>
    <n v="11999.4"/>
    <n v="19999"/>
    <n v="5525723.7000000002"/>
    <n v="552572.37"/>
    <n v="4973151.33"/>
    <n v="2983890.798"/>
    <x v="333"/>
    <d v="2020-11-01T00:00:00"/>
    <n v="11"/>
    <s v="Nov"/>
    <x v="1"/>
  </r>
  <r>
    <s v="Shoping Mall"/>
    <x v="12"/>
    <x v="2"/>
    <s v="Medium"/>
    <n v="212.5"/>
    <n v="11999.4"/>
    <n v="19999"/>
    <n v="4249787.5"/>
    <n v="424978.75"/>
    <n v="3824808.75"/>
    <n v="2983350.8250000002"/>
    <x v="334"/>
    <d v="2020-12-01T00:00:00"/>
    <n v="12"/>
    <s v="Dec"/>
    <x v="1"/>
  </r>
  <r>
    <s v="Small Business"/>
    <x v="0"/>
    <x v="3"/>
    <s v="Medium"/>
    <n v="165.9"/>
    <n v="19794"/>
    <n v="32990"/>
    <n v="5473041"/>
    <n v="547304.1"/>
    <n v="4925736.9000000004"/>
    <n v="3546530.568"/>
    <x v="335"/>
    <d v="2021-07-01T00:00:00"/>
    <n v="7"/>
    <s v="Jul"/>
    <x v="0"/>
  </r>
  <r>
    <s v="Shoping Mall"/>
    <x v="1"/>
    <x v="3"/>
    <s v="Medium"/>
    <n v="60.900000000000006"/>
    <n v="19794"/>
    <n v="32990"/>
    <n v="2009091.0000000002"/>
    <n v="200909.10000000003"/>
    <n v="1808181.9000000001"/>
    <n v="1410381.8820000002"/>
    <x v="336"/>
    <d v="2021-08-01T00:00:00"/>
    <n v="8"/>
    <s v="Aug"/>
    <x v="0"/>
  </r>
  <r>
    <s v="Enterprise"/>
    <x v="2"/>
    <x v="3"/>
    <s v="Medium"/>
    <n v="208.70000000000002"/>
    <n v="19794"/>
    <n v="32990"/>
    <n v="6885013.0000000009"/>
    <n v="688501.30000000016"/>
    <n v="6196511.7000000011"/>
    <n v="4833279.1260000011"/>
    <x v="337"/>
    <d v="2021-09-01T00:00:00"/>
    <n v="9"/>
    <s v="Sep"/>
    <x v="0"/>
  </r>
  <r>
    <s v="Shoping Mall"/>
    <x v="3"/>
    <x v="3"/>
    <s v="Medium"/>
    <n v="197.60000000000002"/>
    <n v="19794"/>
    <n v="32990"/>
    <n v="6518824.0000000009"/>
    <n v="651882.40000000014"/>
    <n v="5866941.6000000006"/>
    <n v="4576214.4480000008"/>
    <x v="338"/>
    <d v="2021-10-01T00:00:00"/>
    <n v="10"/>
    <s v="Oct"/>
    <x v="0"/>
  </r>
  <r>
    <s v="Shoping Mall"/>
    <x v="11"/>
    <x v="3"/>
    <s v="Medium"/>
    <n v="142.1"/>
    <n v="19794"/>
    <n v="32990"/>
    <n v="4687879"/>
    <n v="468787.9"/>
    <n v="4219091.0999999996"/>
    <n v="3290891.0579999997"/>
    <x v="339"/>
    <d v="2020-12-01T00:00:00"/>
    <n v="12"/>
    <s v="Dec"/>
    <x v="1"/>
  </r>
  <r>
    <s v="Small Business"/>
    <x v="5"/>
    <x v="3"/>
    <s v="Medium"/>
    <n v="137.20000000000002"/>
    <n v="19794"/>
    <n v="32990"/>
    <n v="4526228.0000000009"/>
    <n v="452622.8000000001"/>
    <n v="4073605.2000000007"/>
    <n v="2932995.7440000004"/>
    <x v="340"/>
    <d v="2021-12-01T00:00:00"/>
    <n v="12"/>
    <s v="Dec"/>
    <x v="0"/>
  </r>
  <r>
    <s v="Shoping Mall"/>
    <x v="6"/>
    <x v="3"/>
    <s v="Medium"/>
    <n v="58.800000000000004"/>
    <n v="19794"/>
    <n v="32990"/>
    <n v="1939812.0000000002"/>
    <n v="193981.20000000004"/>
    <n v="1745830.8000000003"/>
    <n v="1361748.0240000002"/>
    <x v="341"/>
    <d v="2020-12-01T00:00:00"/>
    <n v="12"/>
    <s v="Dec"/>
    <x v="1"/>
  </r>
  <r>
    <s v="Channel Partners"/>
    <x v="13"/>
    <x v="4"/>
    <s v="Medium"/>
    <n v="324.45000000000005"/>
    <n v="13938"/>
    <n v="23230"/>
    <n v="7536973.5000000009"/>
    <n v="753697.35000000009"/>
    <n v="6783276.1500000004"/>
    <n v="4069965.69"/>
    <x v="342"/>
    <d v="2021-01-01T00:00:00"/>
    <n v="1"/>
    <s v="Jan"/>
    <x v="0"/>
  </r>
  <r>
    <s v="Small Business"/>
    <x v="7"/>
    <x v="4"/>
    <s v="Medium"/>
    <n v="95.9"/>
    <n v="13938"/>
    <n v="23230"/>
    <n v="2227757"/>
    <n v="222775.7"/>
    <n v="2004981.3"/>
    <n v="1443586.5360000001"/>
    <x v="343"/>
    <d v="2021-02-01T00:00:00"/>
    <n v="2"/>
    <s v="Feb"/>
    <x v="0"/>
  </r>
  <r>
    <s v="Small Business"/>
    <x v="4"/>
    <x v="4"/>
    <s v="Medium"/>
    <n v="274.7"/>
    <n v="13938"/>
    <n v="23230"/>
    <n v="6381281"/>
    <n v="638128.10000000009"/>
    <n v="5743152.9000000004"/>
    <n v="4135070.088"/>
    <x v="344"/>
    <d v="2021-02-01T00:00:00"/>
    <n v="2"/>
    <s v="Feb"/>
    <x v="0"/>
  </r>
  <r>
    <s v="Enterprise"/>
    <x v="8"/>
    <x v="5"/>
    <s v="Medium"/>
    <n v="164.5"/>
    <n v="11999.4"/>
    <n v="19999"/>
    <n v="3289835.5"/>
    <n v="328983.55000000005"/>
    <n v="2960851.95"/>
    <n v="2309464.5210000002"/>
    <x v="345"/>
    <d v="2021-05-01T00:00:00"/>
    <n v="5"/>
    <s v="May"/>
    <x v="0"/>
  </r>
  <r>
    <s v="Shoping Mall"/>
    <x v="9"/>
    <x v="5"/>
    <s v="Medium"/>
    <n v="287.60000000000002"/>
    <n v="11999.4"/>
    <n v="19999"/>
    <n v="5751712.4000000004"/>
    <n v="575171.24000000011"/>
    <n v="5176541.16"/>
    <n v="4037702.1048000003"/>
    <x v="346"/>
    <d v="2021-09-01T00:00:00"/>
    <n v="9"/>
    <s v="Sep"/>
    <x v="0"/>
  </r>
  <r>
    <s v="Enterprise"/>
    <x v="10"/>
    <x v="5"/>
    <s v="Medium"/>
    <n v="99.4"/>
    <n v="11999.4"/>
    <n v="19999"/>
    <n v="1987900.6"/>
    <n v="198790.06000000003"/>
    <n v="1789110.54"/>
    <n v="1395506.2212"/>
    <x v="347"/>
    <d v="2020-09-01T00:00:00"/>
    <n v="9"/>
    <s v="Sep"/>
    <x v="1"/>
  </r>
  <r>
    <s v="Shoping Mall"/>
    <x v="2"/>
    <x v="5"/>
    <s v="Medium"/>
    <n v="111.80000000000001"/>
    <n v="11999.4"/>
    <n v="19999"/>
    <n v="2235888.2000000002"/>
    <n v="223588.82000000004"/>
    <n v="2012299.3800000001"/>
    <n v="1569593.5164000001"/>
    <x v="348"/>
    <d v="2021-11-01T00:00:00"/>
    <n v="11"/>
    <s v="Nov"/>
    <x v="0"/>
  </r>
  <r>
    <s v="Small Business"/>
    <x v="11"/>
    <x v="5"/>
    <s v="Medium"/>
    <n v="137.20000000000002"/>
    <n v="11999.4"/>
    <n v="19999"/>
    <n v="2743862.8000000003"/>
    <n v="274386.28000000003"/>
    <n v="2469476.5200000005"/>
    <n v="1778023.0944000003"/>
    <x v="349"/>
    <d v="2021-12-01T00:00:00"/>
    <n v="12"/>
    <s v="Dec"/>
    <x v="0"/>
  </r>
  <r>
    <s v="Shoping Mall"/>
    <x v="9"/>
    <x v="1"/>
    <s v="Medium"/>
    <n v="48.800000000000004"/>
    <n v="8999.4"/>
    <n v="14999"/>
    <n v="731951.20000000007"/>
    <n v="73195.12000000001"/>
    <n v="658756.08000000007"/>
    <n v="513829.7424000001"/>
    <x v="350"/>
    <d v="2021-02-01T00:00:00"/>
    <n v="2"/>
    <s v="Feb"/>
    <x v="0"/>
  </r>
  <r>
    <s v="Shoping Mall"/>
    <x v="1"/>
    <x v="1"/>
    <s v="Medium"/>
    <n v="128.20000000000002"/>
    <n v="8999.4"/>
    <n v="14999"/>
    <n v="1922871.8000000003"/>
    <n v="192287.18000000005"/>
    <n v="1730584.62"/>
    <n v="1349856.0036000002"/>
    <x v="351"/>
    <d v="2021-06-01T00:00:00"/>
    <n v="6"/>
    <s v="Jun"/>
    <x v="0"/>
  </r>
  <r>
    <s v="Shoping Mall"/>
    <x v="12"/>
    <x v="2"/>
    <s v="Medium"/>
    <n v="25.700000000000003"/>
    <n v="11999.4"/>
    <n v="19999"/>
    <n v="513974.30000000005"/>
    <n v="51397.430000000008"/>
    <n v="462576.87000000005"/>
    <n v="360809.95860000007"/>
    <x v="352"/>
    <d v="2021-05-01T00:00:00"/>
    <n v="5"/>
    <s v="May"/>
    <x v="0"/>
  </r>
  <r>
    <s v="Shoping Mall"/>
    <x v="0"/>
    <x v="5"/>
    <s v="Medium"/>
    <n v="128.20000000000002"/>
    <n v="11999.4"/>
    <n v="19999"/>
    <n v="2563871.8000000003"/>
    <n v="256387.18000000005"/>
    <n v="2307484.62"/>
    <n v="1799838.0036000002"/>
    <x v="353"/>
    <d v="2021-06-01T00:00:00"/>
    <n v="6"/>
    <s v="Jun"/>
    <x v="0"/>
  </r>
  <r>
    <s v="Enterprise"/>
    <x v="1"/>
    <x v="0"/>
    <s v="Medium"/>
    <n v="154"/>
    <n v="5579.4"/>
    <n v="9299"/>
    <n v="1432046"/>
    <n v="143204.6"/>
    <n v="1288841.3999999999"/>
    <n v="1005296.292"/>
    <x v="354"/>
    <d v="2021-08-01T00:00:00"/>
    <n v="8"/>
    <s v="Aug"/>
    <x v="0"/>
  </r>
  <r>
    <s v="Midmarket"/>
    <x v="2"/>
    <x v="0"/>
    <s v="Medium"/>
    <n v="49"/>
    <n v="5579.4"/>
    <n v="9299"/>
    <n v="455651"/>
    <n v="45565.100000000006"/>
    <n v="410085.9"/>
    <n v="266555.83500000002"/>
    <x v="355"/>
    <d v="2021-11-01T00:00:00"/>
    <n v="11"/>
    <s v="Nov"/>
    <x v="0"/>
  </r>
  <r>
    <s v="Shoping Mall"/>
    <x v="3"/>
    <x v="0"/>
    <s v="Medium"/>
    <n v="136.20000000000002"/>
    <n v="5579.4"/>
    <n v="9299"/>
    <n v="1266523.8"/>
    <n v="126652.38"/>
    <n v="1139871.42"/>
    <n v="889099.70759999997"/>
    <x v="356"/>
    <d v="2021-12-01T00:00:00"/>
    <n v="12"/>
    <s v="Dec"/>
    <x v="0"/>
  </r>
  <r>
    <s v="Midmarket"/>
    <x v="11"/>
    <x v="1"/>
    <s v="Medium"/>
    <n v="250.10000000000002"/>
    <n v="8999.4"/>
    <n v="14999"/>
    <n v="3751249.9000000004"/>
    <n v="375124.99000000005"/>
    <n v="3376124.91"/>
    <n v="2194481.1915000002"/>
    <x v="357"/>
    <d v="2021-03-01T00:00:00"/>
    <n v="3"/>
    <s v="Mar"/>
    <x v="0"/>
  </r>
  <r>
    <s v="Shoping Mall"/>
    <x v="5"/>
    <x v="1"/>
    <s v="Medium"/>
    <n v="70.8"/>
    <n v="8999.4"/>
    <n v="14999"/>
    <n v="1061929.2"/>
    <n v="106192.92"/>
    <n v="955736.27999999991"/>
    <n v="745474.29839999997"/>
    <x v="358"/>
    <d v="2021-06-01T00:00:00"/>
    <n v="6"/>
    <s v="Jun"/>
    <x v="0"/>
  </r>
  <r>
    <s v="Shoping Mall"/>
    <x v="6"/>
    <x v="1"/>
    <s v="Medium"/>
    <n v="64.5"/>
    <n v="8999.4"/>
    <n v="14999"/>
    <n v="967435.5"/>
    <n v="96743.55"/>
    <n v="870691.95"/>
    <n v="679139.72100000002"/>
    <x v="359"/>
    <d v="2021-07-01T00:00:00"/>
    <n v="7"/>
    <s v="Jul"/>
    <x v="0"/>
  </r>
  <r>
    <s v="Small Business"/>
    <x v="13"/>
    <x v="1"/>
    <s v="Medium"/>
    <n v="156.20000000000002"/>
    <n v="8999.4"/>
    <n v="14999"/>
    <n v="2342843.8000000003"/>
    <n v="234284.38000000003"/>
    <n v="2108559.4200000004"/>
    <n v="1518162.7824000001"/>
    <x v="360"/>
    <d v="2021-08-01T00:00:00"/>
    <n v="8"/>
    <s v="Aug"/>
    <x v="0"/>
  </r>
  <r>
    <s v="Small Business"/>
    <x v="7"/>
    <x v="1"/>
    <s v="Medium"/>
    <n v="128.30000000000001"/>
    <n v="8999.4"/>
    <n v="14999"/>
    <n v="1924371.7000000002"/>
    <n v="192437.17000000004"/>
    <n v="1731934.5300000003"/>
    <n v="1246992.8616000002"/>
    <x v="361"/>
    <d v="2020-09-01T00:00:00"/>
    <n v="9"/>
    <s v="Sep"/>
    <x v="1"/>
  </r>
  <r>
    <s v="Midmarket"/>
    <x v="4"/>
    <x v="1"/>
    <s v="Medium"/>
    <n v="71.100000000000009"/>
    <n v="8999.4"/>
    <n v="14999"/>
    <n v="1066428.9000000001"/>
    <n v="106642.89000000001"/>
    <n v="959786.01000000013"/>
    <n v="623860.90650000016"/>
    <x v="362"/>
    <d v="2021-12-01T00:00:00"/>
    <n v="12"/>
    <s v="Dec"/>
    <x v="0"/>
  </r>
  <r>
    <s v="Enterprise"/>
    <x v="8"/>
    <x v="2"/>
    <s v="Medium"/>
    <n v="111.4"/>
    <n v="11999.4"/>
    <n v="19999"/>
    <n v="2227888.6"/>
    <n v="222788.86000000002"/>
    <n v="2005099.74"/>
    <n v="1563977.7972000001"/>
    <x v="363"/>
    <d v="2021-03-01T00:00:00"/>
    <n v="3"/>
    <s v="Mar"/>
    <x v="0"/>
  </r>
  <r>
    <s v="Shoping Mall"/>
    <x v="9"/>
    <x v="2"/>
    <s v="Medium"/>
    <n v="125.9"/>
    <n v="11999.4"/>
    <n v="19999"/>
    <n v="2517874.1"/>
    <n v="251787.41000000003"/>
    <n v="2266086.69"/>
    <n v="1767547.6181999999"/>
    <x v="364"/>
    <d v="2021-04-01T00:00:00"/>
    <n v="4"/>
    <s v="Apr"/>
    <x v="0"/>
  </r>
  <r>
    <s v="Shoping Mall"/>
    <x v="10"/>
    <x v="2"/>
    <s v="Medium"/>
    <n v="109.5"/>
    <n v="11999.4"/>
    <n v="19999"/>
    <n v="2189890.5"/>
    <n v="218989.05000000002"/>
    <n v="1970901.45"/>
    <n v="1537303.1310000001"/>
    <x v="365"/>
    <d v="2021-05-01T00:00:00"/>
    <n v="5"/>
    <s v="May"/>
    <x v="0"/>
  </r>
  <r>
    <s v="Shoping Mall"/>
    <x v="2"/>
    <x v="2"/>
    <s v="Medium"/>
    <n v="136.6"/>
    <n v="11999.4"/>
    <n v="19999"/>
    <n v="2731863.4"/>
    <n v="273186.34000000003"/>
    <n v="2458677.06"/>
    <n v="1917768.1068000002"/>
    <x v="366"/>
    <d v="2021-06-01T00:00:00"/>
    <n v="6"/>
    <s v="Jun"/>
    <x v="0"/>
  </r>
  <r>
    <s v="Small Business"/>
    <x v="11"/>
    <x v="2"/>
    <s v="Medium"/>
    <n v="246"/>
    <n v="11999.4"/>
    <n v="19999"/>
    <n v="4919754"/>
    <n v="491975.4"/>
    <n v="4427778.5999999996"/>
    <n v="3188000.5919999997"/>
    <x v="367"/>
    <d v="2021-06-01T00:00:00"/>
    <n v="6"/>
    <s v="Jun"/>
    <x v="0"/>
  </r>
  <r>
    <s v="Shoping Mall"/>
    <x v="9"/>
    <x v="2"/>
    <s v="Medium"/>
    <n v="67.8"/>
    <n v="11999.4"/>
    <n v="19999"/>
    <n v="1355932.2"/>
    <n v="135593.22"/>
    <n v="1220338.98"/>
    <n v="951864.4044"/>
    <x v="368"/>
    <d v="2021-08-01T00:00:00"/>
    <n v="8"/>
    <s v="Aug"/>
    <x v="0"/>
  </r>
  <r>
    <s v="Shoping Mall"/>
    <x v="1"/>
    <x v="2"/>
    <s v="Medium"/>
    <n v="159.80000000000001"/>
    <n v="11999.4"/>
    <n v="19999"/>
    <n v="3195840.2"/>
    <n v="319584.02"/>
    <n v="2876256.18"/>
    <n v="2243479.8204000001"/>
    <x v="369"/>
    <d v="2021-08-01T00:00:00"/>
    <n v="8"/>
    <s v="Aug"/>
    <x v="0"/>
  </r>
  <r>
    <s v="Shoping Mall"/>
    <x v="12"/>
    <x v="2"/>
    <s v="Medium"/>
    <n v="240.9"/>
    <n v="11999.4"/>
    <n v="19999"/>
    <n v="4817759.1000000006"/>
    <n v="481775.91000000009"/>
    <n v="4335983.1900000004"/>
    <n v="3382066.8882000004"/>
    <x v="370"/>
    <d v="2020-09-01T00:00:00"/>
    <n v="9"/>
    <s v="Sep"/>
    <x v="1"/>
  </r>
  <r>
    <s v="Shoping Mall"/>
    <x v="0"/>
    <x v="2"/>
    <s v="Medium"/>
    <n v="193.4"/>
    <n v="11999.4"/>
    <n v="19999"/>
    <n v="3867806.6"/>
    <n v="386780.66000000003"/>
    <n v="3481025.94"/>
    <n v="2715200.2332000001"/>
    <x v="371"/>
    <d v="2021-09-01T00:00:00"/>
    <n v="9"/>
    <s v="Sep"/>
    <x v="0"/>
  </r>
  <r>
    <s v="Shoping Mall"/>
    <x v="1"/>
    <x v="2"/>
    <s v="Medium"/>
    <n v="299.3"/>
    <n v="11999.4"/>
    <n v="19999"/>
    <n v="5985700.7000000002"/>
    <n v="598570.07000000007"/>
    <n v="5387130.6299999999"/>
    <n v="4201961.8914000001"/>
    <x v="372"/>
    <d v="2021-09-01T00:00:00"/>
    <n v="9"/>
    <s v="Sep"/>
    <x v="0"/>
  </r>
  <r>
    <s v="Shoping Mall"/>
    <x v="2"/>
    <x v="2"/>
    <s v="Medium"/>
    <n v="214.60000000000002"/>
    <n v="11999.4"/>
    <n v="19999"/>
    <n v="4291785.4000000004"/>
    <n v="429178.54000000004"/>
    <n v="3862606.8600000003"/>
    <n v="3012833.3508000006"/>
    <x v="373"/>
    <d v="2020-11-01T00:00:00"/>
    <n v="11"/>
    <s v="Nov"/>
    <x v="1"/>
  </r>
  <r>
    <s v="Shoping Mall"/>
    <x v="3"/>
    <x v="2"/>
    <s v="Medium"/>
    <n v="194.60000000000002"/>
    <n v="11999.4"/>
    <n v="19999"/>
    <n v="3891805.4000000004"/>
    <n v="389180.54000000004"/>
    <n v="3502624.8600000003"/>
    <n v="2732047.3908000002"/>
    <x v="374"/>
    <d v="2020-12-01T00:00:00"/>
    <n v="12"/>
    <s v="Dec"/>
    <x v="1"/>
  </r>
  <r>
    <s v="Shoping Mall"/>
    <x v="11"/>
    <x v="2"/>
    <s v="Medium"/>
    <n v="136.20000000000002"/>
    <n v="11999.4"/>
    <n v="19999"/>
    <n v="2723863.8000000003"/>
    <n v="272386.38000000006"/>
    <n v="2451477.4200000004"/>
    <n v="1912152.3876000005"/>
    <x v="375"/>
    <d v="2021-12-01T00:00:00"/>
    <n v="12"/>
    <s v="Dec"/>
    <x v="0"/>
  </r>
  <r>
    <s v="Channel Partners"/>
    <x v="5"/>
    <x v="3"/>
    <s v="Medium"/>
    <n v="59.800000000000004"/>
    <n v="19794"/>
    <n v="32990"/>
    <n v="1972802.0000000002"/>
    <n v="197280.20000000004"/>
    <n v="1775521.8000000003"/>
    <n v="1065313.08"/>
    <x v="376"/>
    <d v="2021-03-01T00:00:00"/>
    <n v="3"/>
    <s v="Mar"/>
    <x v="0"/>
  </r>
  <r>
    <s v="Shoping Mall"/>
    <x v="6"/>
    <x v="3"/>
    <s v="Medium"/>
    <n v="290.7"/>
    <n v="19794"/>
    <n v="32990"/>
    <n v="9590193"/>
    <n v="959019.3"/>
    <n v="8631173.6999999993"/>
    <n v="6732315.4859999996"/>
    <x v="377"/>
    <d v="2021-06-01T00:00:00"/>
    <n v="6"/>
    <s v="Jun"/>
    <x v="0"/>
  </r>
  <r>
    <s v="Shoping Mall"/>
    <x v="13"/>
    <x v="3"/>
    <s v="Medium"/>
    <n v="233.8"/>
    <n v="19794"/>
    <n v="32990"/>
    <n v="7713062"/>
    <n v="771306.20000000007"/>
    <n v="6941755.7999999998"/>
    <n v="5414569.5240000002"/>
    <x v="378"/>
    <d v="2021-06-01T00:00:00"/>
    <n v="6"/>
    <s v="Jun"/>
    <x v="0"/>
  </r>
  <r>
    <s v="Small Business"/>
    <x v="7"/>
    <x v="3"/>
    <s v="Medium"/>
    <n v="38.6"/>
    <n v="19794"/>
    <n v="32990"/>
    <n v="1273414"/>
    <n v="127341.40000000001"/>
    <n v="1146072.6000000001"/>
    <n v="825172.272"/>
    <x v="379"/>
    <d v="2020-11-01T00:00:00"/>
    <n v="11"/>
    <s v="Nov"/>
    <x v="1"/>
  </r>
  <r>
    <s v="Small Business"/>
    <x v="4"/>
    <x v="3"/>
    <s v="Medium"/>
    <n v="63.5"/>
    <n v="19794"/>
    <n v="32990"/>
    <n v="2094865"/>
    <n v="209486.5"/>
    <n v="1885378.5"/>
    <n v="1357472.52"/>
    <x v="380"/>
    <d v="2021-12-01T00:00:00"/>
    <n v="12"/>
    <s v="Dec"/>
    <x v="0"/>
  </r>
  <r>
    <s v="Shoping Mall"/>
    <x v="8"/>
    <x v="4"/>
    <s v="Medium"/>
    <n v="57.45"/>
    <n v="13938"/>
    <n v="23230"/>
    <n v="1334563.5"/>
    <n v="133456.35"/>
    <n v="1201107.1499999999"/>
    <n v="936863.57699999993"/>
    <x v="381"/>
    <d v="2021-04-01T00:00:00"/>
    <n v="4"/>
    <s v="Apr"/>
    <x v="0"/>
  </r>
  <r>
    <s v="Shoping Mall"/>
    <x v="9"/>
    <x v="4"/>
    <s v="Medium"/>
    <n v="233.8"/>
    <n v="13938"/>
    <n v="23230"/>
    <n v="5431174"/>
    <n v="543117.4"/>
    <n v="4888056.5999999996"/>
    <n v="3812684.148"/>
    <x v="382"/>
    <d v="2021-06-01T00:00:00"/>
    <n v="6"/>
    <s v="Jun"/>
    <x v="0"/>
  </r>
  <r>
    <s v="Shoping Mall"/>
    <x v="10"/>
    <x v="4"/>
    <s v="Medium"/>
    <n v="38.1"/>
    <n v="13938"/>
    <n v="23230"/>
    <n v="885063"/>
    <n v="88506.3"/>
    <n v="796556.7"/>
    <n v="621314.22600000002"/>
    <x v="383"/>
    <d v="2021-08-01T00:00:00"/>
    <n v="8"/>
    <s v="Aug"/>
    <x v="0"/>
  </r>
  <r>
    <s v="Shoping Mall"/>
    <x v="2"/>
    <x v="4"/>
    <s v="Medium"/>
    <n v="42.2"/>
    <n v="13938"/>
    <n v="23230"/>
    <n v="980306.00000000012"/>
    <n v="98030.60000000002"/>
    <n v="882275.40000000014"/>
    <n v="688174.81200000015"/>
    <x v="384"/>
    <d v="2021-08-01T00:00:00"/>
    <n v="8"/>
    <s v="Aug"/>
    <x v="0"/>
  </r>
  <r>
    <s v="Small Business"/>
    <x v="11"/>
    <x v="4"/>
    <s v="Medium"/>
    <n v="213.4"/>
    <n v="13938"/>
    <n v="23230"/>
    <n v="4957282"/>
    <n v="495728.2"/>
    <n v="4461553.8"/>
    <n v="3212318.7359999996"/>
    <x v="385"/>
    <d v="2021-09-01T00:00:00"/>
    <n v="9"/>
    <s v="Sep"/>
    <x v="0"/>
  </r>
  <r>
    <s v="Small Business"/>
    <x v="9"/>
    <x v="4"/>
    <s v="Medium"/>
    <n v="80.800000000000011"/>
    <n v="13938"/>
    <n v="23230"/>
    <n v="1876984.0000000002"/>
    <n v="187698.40000000002"/>
    <n v="1689285.6"/>
    <n v="1216285.632"/>
    <x v="386"/>
    <d v="2020-12-01T00:00:00"/>
    <n v="12"/>
    <s v="Dec"/>
    <x v="1"/>
  </r>
  <r>
    <s v="Shoping Mall"/>
    <x v="1"/>
    <x v="5"/>
    <s v="Medium"/>
    <n v="70.8"/>
    <n v="11999.4"/>
    <n v="19999"/>
    <n v="1415929.2"/>
    <n v="141592.92000000001"/>
    <n v="1274336.28"/>
    <n v="993982.29840000009"/>
    <x v="387"/>
    <d v="2021-06-01T00:00:00"/>
    <n v="6"/>
    <s v="Jun"/>
    <x v="0"/>
  </r>
  <r>
    <s v="Shoping Mall"/>
    <x v="12"/>
    <x v="5"/>
    <s v="Medium"/>
    <n v="290.7"/>
    <n v="11999.4"/>
    <n v="19999"/>
    <n v="5813709.2999999998"/>
    <n v="581370.93000000005"/>
    <n v="5232338.37"/>
    <n v="4081223.9286000002"/>
    <x v="388"/>
    <d v="2021-06-01T00:00:00"/>
    <n v="6"/>
    <s v="Jun"/>
    <x v="0"/>
  </r>
  <r>
    <s v="Shoping Mall"/>
    <x v="0"/>
    <x v="5"/>
    <s v="Medium"/>
    <n v="136.6"/>
    <n v="11999.4"/>
    <n v="19999"/>
    <n v="2731863.4"/>
    <n v="273186.34000000003"/>
    <n v="2458677.06"/>
    <n v="1917768.1068000002"/>
    <x v="366"/>
    <d v="2021-06-01T00:00:00"/>
    <n v="6"/>
    <s v="Jun"/>
    <x v="0"/>
  </r>
  <r>
    <s v="Small Business"/>
    <x v="1"/>
    <x v="5"/>
    <s v="Medium"/>
    <n v="246"/>
    <n v="11999.4"/>
    <n v="19999"/>
    <n v="4919754"/>
    <n v="491975.4"/>
    <n v="4427778.5999999996"/>
    <n v="3188000.5919999997"/>
    <x v="367"/>
    <d v="2021-06-01T00:00:00"/>
    <n v="6"/>
    <s v="Jun"/>
    <x v="0"/>
  </r>
  <r>
    <s v="Shoping Mall"/>
    <x v="2"/>
    <x v="5"/>
    <s v="Medium"/>
    <n v="152"/>
    <n v="11999.4"/>
    <n v="19999"/>
    <n v="3039848"/>
    <n v="303984.8"/>
    <n v="2735863.2"/>
    <n v="2133973.2960000001"/>
    <x v="389"/>
    <d v="2021-11-01T00:00:00"/>
    <n v="11"/>
    <s v="Nov"/>
    <x v="0"/>
  </r>
  <r>
    <s v="Midmarket"/>
    <x v="3"/>
    <x v="5"/>
    <s v="Medium"/>
    <n v="71.100000000000009"/>
    <n v="11999.4"/>
    <n v="19999"/>
    <n v="1421928.9000000001"/>
    <n v="142192.89000000001"/>
    <n v="1279736.0100000002"/>
    <n v="831828.40650000016"/>
    <x v="390"/>
    <d v="2021-12-01T00:00:00"/>
    <n v="12"/>
    <s v="Dec"/>
    <x v="0"/>
  </r>
  <r>
    <s v="Channel Partners"/>
    <x v="11"/>
    <x v="5"/>
    <s v="Medium"/>
    <n v="137.5"/>
    <n v="11999.4"/>
    <n v="19999"/>
    <n v="2749862.5"/>
    <n v="274986.25"/>
    <n v="2474876.25"/>
    <n v="1484925.75"/>
    <x v="391"/>
    <d v="2020-12-01T00:00:00"/>
    <n v="12"/>
    <s v="Dec"/>
    <x v="1"/>
  </r>
  <r>
    <s v="Small Business"/>
    <x v="5"/>
    <x v="5"/>
    <s v="Medium"/>
    <n v="63.5"/>
    <n v="11999.4"/>
    <n v="19999"/>
    <n v="1269936.5"/>
    <n v="126993.65000000001"/>
    <n v="1142942.8500000001"/>
    <n v="822918.85200000007"/>
    <x v="392"/>
    <d v="2021-12-01T00:00:00"/>
    <n v="12"/>
    <s v="Dec"/>
    <x v="0"/>
  </r>
  <r>
    <s v="Shoping Mall"/>
    <x v="6"/>
    <x v="4"/>
    <s v="Medium"/>
    <n v="43.650000000000006"/>
    <n v="13938"/>
    <n v="23230"/>
    <n v="1013989.5000000001"/>
    <n v="101398.95000000001"/>
    <n v="912590.55"/>
    <n v="711820.62900000007"/>
    <x v="393"/>
    <d v="2021-07-01T00:00:00"/>
    <n v="7"/>
    <s v="Jul"/>
    <x v="0"/>
  </r>
  <r>
    <s v="Small Business"/>
    <x v="13"/>
    <x v="0"/>
    <s v="Medium"/>
    <n v="109.4"/>
    <n v="5579.4"/>
    <n v="9299"/>
    <n v="1017310.6000000001"/>
    <n v="101731.06000000001"/>
    <n v="915579.54"/>
    <n v="659217.26879999996"/>
    <x v="394"/>
    <d v="2021-06-01T00:00:00"/>
    <n v="6"/>
    <s v="Jun"/>
    <x v="0"/>
  </r>
  <r>
    <s v="Channel Partners"/>
    <x v="7"/>
    <x v="0"/>
    <s v="Medium"/>
    <n v="36.700000000000003"/>
    <n v="5579.4"/>
    <n v="9299"/>
    <n v="341273.30000000005"/>
    <n v="34127.330000000009"/>
    <n v="307145.97000000003"/>
    <n v="184287.58200000002"/>
    <x v="395"/>
    <d v="2020-10-01T00:00:00"/>
    <n v="10"/>
    <s v="Oct"/>
    <x v="1"/>
  </r>
  <r>
    <s v="Small Business"/>
    <x v="4"/>
    <x v="1"/>
    <s v="Medium"/>
    <n v="380.25"/>
    <n v="8999.4"/>
    <n v="14999"/>
    <n v="5703369.75"/>
    <n v="570336.97499999998"/>
    <n v="5133032.7750000004"/>
    <n v="3695783.5980000002"/>
    <x v="396"/>
    <d v="2021-04-01T00:00:00"/>
    <n v="4"/>
    <s v="Apr"/>
    <x v="0"/>
  </r>
  <r>
    <s v="Shoping Mall"/>
    <x v="8"/>
    <x v="1"/>
    <s v="Medium"/>
    <n v="166.60000000000002"/>
    <n v="8999.4"/>
    <n v="14999"/>
    <n v="2498833.4000000004"/>
    <n v="249883.34000000005"/>
    <n v="2248950.0600000005"/>
    <n v="1754181.0468000004"/>
    <x v="397"/>
    <d v="2021-05-01T00:00:00"/>
    <n v="5"/>
    <s v="May"/>
    <x v="0"/>
  </r>
  <r>
    <s v="Small Business"/>
    <x v="9"/>
    <x v="1"/>
    <s v="Medium"/>
    <n v="32.200000000000003"/>
    <n v="8999.4"/>
    <n v="14999"/>
    <n v="482967.80000000005"/>
    <n v="48296.780000000006"/>
    <n v="434671.02"/>
    <n v="312963.13439999998"/>
    <x v="398"/>
    <d v="2020-09-01T00:00:00"/>
    <n v="9"/>
    <s v="Sep"/>
    <x v="1"/>
  </r>
  <r>
    <s v="Channel Partners"/>
    <x v="10"/>
    <x v="1"/>
    <s v="Medium"/>
    <n v="232.10000000000002"/>
    <n v="8999.4"/>
    <n v="14999"/>
    <n v="3481267.9000000004"/>
    <n v="348126.79000000004"/>
    <n v="3133141.1100000003"/>
    <n v="1879884.6660000002"/>
    <x v="399"/>
    <d v="2021-11-01T00:00:00"/>
    <n v="11"/>
    <s v="Nov"/>
    <x v="0"/>
  </r>
  <r>
    <s v="Enterprise"/>
    <x v="2"/>
    <x v="1"/>
    <s v="Medium"/>
    <n v="185.70000000000002"/>
    <n v="8999.4"/>
    <n v="14999"/>
    <n v="2785314.3000000003"/>
    <n v="278531.43000000005"/>
    <n v="2506782.87"/>
    <n v="1955290.6386000002"/>
    <x v="400"/>
    <d v="2020-11-01T00:00:00"/>
    <n v="11"/>
    <s v="Nov"/>
    <x v="1"/>
  </r>
  <r>
    <s v="Shoping Mall"/>
    <x v="11"/>
    <x v="1"/>
    <s v="Medium"/>
    <n v="161.10000000000002"/>
    <n v="8999.4"/>
    <n v="14999"/>
    <n v="2416338.9000000004"/>
    <n v="241633.89000000004"/>
    <n v="2174705.0100000002"/>
    <n v="1696269.9078000002"/>
    <x v="401"/>
    <d v="2020-12-01T00:00:00"/>
    <n v="12"/>
    <s v="Dec"/>
    <x v="1"/>
  </r>
  <r>
    <s v="Enterprise"/>
    <x v="9"/>
    <x v="1"/>
    <s v="Medium"/>
    <n v="279.7"/>
    <n v="8999.4"/>
    <n v="14999"/>
    <n v="4195220.3"/>
    <n v="419522.03"/>
    <n v="3775698.2699999996"/>
    <n v="2945044.6505999998"/>
    <x v="402"/>
    <d v="2021-12-01T00:00:00"/>
    <n v="12"/>
    <s v="Dec"/>
    <x v="0"/>
  </r>
  <r>
    <s v="Small Business"/>
    <x v="1"/>
    <x v="1"/>
    <s v="Medium"/>
    <n v="33.4"/>
    <n v="8999.4"/>
    <n v="14999"/>
    <n v="500966.6"/>
    <n v="50096.66"/>
    <n v="450869.93999999994"/>
    <n v="324626.35679999995"/>
    <x v="403"/>
    <d v="2020-12-01T00:00:00"/>
    <n v="12"/>
    <s v="Dec"/>
    <x v="1"/>
  </r>
  <r>
    <s v="Small Business"/>
    <x v="12"/>
    <x v="2"/>
    <s v="Medium"/>
    <n v="256.5"/>
    <n v="11999.4"/>
    <n v="19999"/>
    <n v="5129743.5"/>
    <n v="512974.35000000003"/>
    <n v="4616769.1500000004"/>
    <n v="3324073.7880000002"/>
    <x v="404"/>
    <d v="2021-01-01T00:00:00"/>
    <n v="1"/>
    <s v="Jan"/>
    <x v="0"/>
  </r>
  <r>
    <s v="Shoping Mall"/>
    <x v="0"/>
    <x v="2"/>
    <s v="Medium"/>
    <n v="241.70000000000002"/>
    <n v="11999.4"/>
    <n v="19999"/>
    <n v="4833758.3000000007"/>
    <n v="483375.83000000007"/>
    <n v="4350382.4700000007"/>
    <n v="3393298.3266000007"/>
    <x v="405"/>
    <d v="2021-01-01T00:00:00"/>
    <n v="1"/>
    <s v="Jan"/>
    <x v="0"/>
  </r>
  <r>
    <s v="Midmarket"/>
    <x v="1"/>
    <x v="2"/>
    <s v="Medium"/>
    <n v="367.5"/>
    <n v="11999.4"/>
    <n v="19999"/>
    <n v="7349632.5"/>
    <n v="734963.25"/>
    <n v="6614669.25"/>
    <n v="4299535.0125000002"/>
    <x v="406"/>
    <d v="2021-04-01T00:00:00"/>
    <n v="4"/>
    <s v="Apr"/>
    <x v="0"/>
  </r>
  <r>
    <s v="Small Business"/>
    <x v="2"/>
    <x v="2"/>
    <s v="Medium"/>
    <n v="109.4"/>
    <n v="11999.4"/>
    <n v="19999"/>
    <n v="2187890.6"/>
    <n v="218789.06000000003"/>
    <n v="1969101.54"/>
    <n v="1417753.1088"/>
    <x v="407"/>
    <d v="2021-06-01T00:00:00"/>
    <n v="6"/>
    <s v="Jun"/>
    <x v="0"/>
  </r>
  <r>
    <s v="Midmarket"/>
    <x v="3"/>
    <x v="2"/>
    <s v="Medium"/>
    <n v="122.7"/>
    <n v="11999.4"/>
    <n v="19999"/>
    <n v="2453877.3000000003"/>
    <n v="245387.73000000004"/>
    <n v="2208489.5700000003"/>
    <n v="1435518.2205000003"/>
    <x v="408"/>
    <d v="2021-10-01T00:00:00"/>
    <n v="10"/>
    <s v="Oct"/>
    <x v="0"/>
  </r>
  <r>
    <s v="Channel Partners"/>
    <x v="11"/>
    <x v="2"/>
    <s v="Medium"/>
    <n v="36.700000000000003"/>
    <n v="11999.4"/>
    <n v="19999"/>
    <n v="733963.3"/>
    <n v="73396.33"/>
    <n v="660566.97000000009"/>
    <n v="396340.18200000003"/>
    <x v="409"/>
    <d v="2020-10-01T00:00:00"/>
    <n v="10"/>
    <s v="Oct"/>
    <x v="1"/>
  </r>
  <r>
    <s v="Small Business"/>
    <x v="5"/>
    <x v="2"/>
    <s v="Medium"/>
    <n v="132.4"/>
    <n v="11999.4"/>
    <n v="19999"/>
    <n v="2647867.6"/>
    <n v="264786.76"/>
    <n v="2383080.84"/>
    <n v="1715818.2047999997"/>
    <x v="410"/>
    <d v="2021-11-01T00:00:00"/>
    <n v="11"/>
    <s v="Nov"/>
    <x v="0"/>
  </r>
  <r>
    <s v="Channel Partners"/>
    <x v="6"/>
    <x v="2"/>
    <s v="Medium"/>
    <n v="177.5"/>
    <n v="11999.4"/>
    <n v="19999"/>
    <n v="3549822.5"/>
    <n v="354982.25"/>
    <n v="3194840.25"/>
    <n v="1916904.15"/>
    <x v="411"/>
    <d v="2020-11-01T00:00:00"/>
    <n v="11"/>
    <s v="Nov"/>
    <x v="1"/>
  </r>
  <r>
    <s v="Enterprise"/>
    <x v="13"/>
    <x v="2"/>
    <s v="Medium"/>
    <n v="279.7"/>
    <n v="11999.4"/>
    <n v="19999"/>
    <n v="5593720.2999999998"/>
    <n v="559372.03"/>
    <n v="5034348.2699999996"/>
    <n v="3926791.6505999998"/>
    <x v="412"/>
    <d v="2021-12-01T00:00:00"/>
    <n v="12"/>
    <s v="Dec"/>
    <x v="0"/>
  </r>
  <r>
    <s v="Midmarket"/>
    <x v="7"/>
    <x v="3"/>
    <s v="Medium"/>
    <n v="24.5"/>
    <n v="19794"/>
    <n v="32990"/>
    <n v="808255"/>
    <n v="80825.5"/>
    <n v="727429.5"/>
    <n v="472829.17499999999"/>
    <x v="413"/>
    <d v="2021-05-01T00:00:00"/>
    <n v="5"/>
    <s v="May"/>
    <x v="0"/>
  </r>
  <r>
    <s v="Small Business"/>
    <x v="4"/>
    <x v="3"/>
    <s v="Medium"/>
    <n v="379.35"/>
    <n v="19794"/>
    <n v="32990"/>
    <n v="12514756.5"/>
    <n v="1251475.6500000001"/>
    <n v="11263280.85"/>
    <n v="8109562.2119999994"/>
    <x v="414"/>
    <d v="2021-07-01T00:00:00"/>
    <n v="7"/>
    <s v="Jul"/>
    <x v="0"/>
  </r>
  <r>
    <s v="Shoping Mall"/>
    <x v="8"/>
    <x v="3"/>
    <s v="Medium"/>
    <n v="130.70000000000002"/>
    <n v="19794"/>
    <n v="32990"/>
    <n v="4311793.0000000009"/>
    <n v="431179.3000000001"/>
    <n v="3880613.7000000007"/>
    <n v="3026878.6860000007"/>
    <x v="415"/>
    <d v="2021-07-01T00:00:00"/>
    <n v="7"/>
    <s v="Jul"/>
    <x v="0"/>
  </r>
  <r>
    <s v="Enterprise"/>
    <x v="9"/>
    <x v="3"/>
    <s v="Medium"/>
    <n v="56.7"/>
    <n v="19794"/>
    <n v="32990"/>
    <n v="1870533"/>
    <n v="187053.30000000002"/>
    <n v="1683479.7"/>
    <n v="1313114.166"/>
    <x v="416"/>
    <d v="2021-09-01T00:00:00"/>
    <n v="9"/>
    <s v="Sep"/>
    <x v="0"/>
  </r>
  <r>
    <s v="Enterprise"/>
    <x v="10"/>
    <x v="3"/>
    <s v="Medium"/>
    <n v="211"/>
    <n v="19794"/>
    <n v="32990"/>
    <n v="6960890"/>
    <n v="696089"/>
    <n v="6264801"/>
    <n v="4886544.78"/>
    <x v="417"/>
    <d v="2021-09-01T00:00:00"/>
    <n v="9"/>
    <s v="Sep"/>
    <x v="0"/>
  </r>
  <r>
    <s v="Shoping Mall"/>
    <x v="2"/>
    <x v="3"/>
    <s v="Medium"/>
    <n v="126.9"/>
    <n v="19794"/>
    <n v="32990"/>
    <n v="4186431"/>
    <n v="418643.10000000003"/>
    <n v="3767787.9"/>
    <n v="2938874.5619999999"/>
    <x v="418"/>
    <d v="2021-10-01T00:00:00"/>
    <n v="10"/>
    <s v="Oct"/>
    <x v="0"/>
  </r>
  <r>
    <s v="Channel Partners"/>
    <x v="11"/>
    <x v="4"/>
    <s v="Medium"/>
    <n v="195.60000000000002"/>
    <n v="13938"/>
    <n v="23230"/>
    <n v="4543788.0000000009"/>
    <n v="454378.8000000001"/>
    <n v="4089409.2000000007"/>
    <n v="2453645.5200000005"/>
    <x v="419"/>
    <d v="2021-01-01T00:00:00"/>
    <n v="1"/>
    <s v="Jan"/>
    <x v="0"/>
  </r>
  <r>
    <s v="Small Business"/>
    <x v="9"/>
    <x v="4"/>
    <s v="Medium"/>
    <n v="265.90000000000003"/>
    <n v="13938"/>
    <n v="23230"/>
    <n v="6176857.0000000009"/>
    <n v="617685.70000000007"/>
    <n v="5559171.3000000007"/>
    <n v="4002603.3360000006"/>
    <x v="420"/>
    <d v="2021-02-01T00:00:00"/>
    <n v="2"/>
    <s v="Feb"/>
    <x v="0"/>
  </r>
  <r>
    <s v="Shoping Mall"/>
    <x v="1"/>
    <x v="4"/>
    <s v="Medium"/>
    <n v="135.15"/>
    <n v="13938"/>
    <n v="23230"/>
    <n v="3139534.5"/>
    <n v="313953.45"/>
    <n v="2825581.05"/>
    <n v="2203953.219"/>
    <x v="421"/>
    <d v="2021-04-01T00:00:00"/>
    <n v="4"/>
    <s v="Apr"/>
    <x v="0"/>
  </r>
  <r>
    <s v="Channel Partners"/>
    <x v="12"/>
    <x v="4"/>
    <s v="Medium"/>
    <n v="88"/>
    <n v="13938"/>
    <n v="23230"/>
    <n v="2044240"/>
    <n v="204424"/>
    <n v="1839816"/>
    <n v="1103889.5999999999"/>
    <x v="422"/>
    <d v="2021-05-01T00:00:00"/>
    <n v="5"/>
    <s v="May"/>
    <x v="0"/>
  </r>
  <r>
    <s v="Small Business"/>
    <x v="0"/>
    <x v="4"/>
    <s v="Medium"/>
    <n v="186.70000000000002"/>
    <n v="13938"/>
    <n v="23230"/>
    <n v="4337041"/>
    <n v="433704.10000000003"/>
    <n v="3903336.9"/>
    <n v="2810402.568"/>
    <x v="423"/>
    <d v="2021-09-01T00:00:00"/>
    <n v="9"/>
    <s v="Sep"/>
    <x v="0"/>
  </r>
  <r>
    <s v="Channel Partners"/>
    <x v="1"/>
    <x v="4"/>
    <s v="Medium"/>
    <n v="223.4"/>
    <n v="13938"/>
    <n v="23230"/>
    <n v="5189582"/>
    <n v="518958.2"/>
    <n v="4670623.8"/>
    <n v="2802374.28"/>
    <x v="424"/>
    <d v="2020-09-01T00:00:00"/>
    <n v="9"/>
    <s v="Sep"/>
    <x v="1"/>
  </r>
  <r>
    <s v="Midmarket"/>
    <x v="2"/>
    <x v="4"/>
    <s v="Medium"/>
    <n v="122.7"/>
    <n v="13938"/>
    <n v="23230"/>
    <n v="2850321"/>
    <n v="285032.10000000003"/>
    <n v="2565288.9"/>
    <n v="1667437.7849999999"/>
    <x v="425"/>
    <d v="2021-10-01T00:00:00"/>
    <n v="10"/>
    <s v="Oct"/>
    <x v="0"/>
  </r>
  <r>
    <s v="Enterprise"/>
    <x v="3"/>
    <x v="4"/>
    <s v="Medium"/>
    <n v="87.7"/>
    <n v="13938"/>
    <n v="23230"/>
    <n v="2037271"/>
    <n v="203727.1"/>
    <n v="1833543.9"/>
    <n v="1430164.2420000001"/>
    <x v="426"/>
    <d v="2021-11-01T00:00:00"/>
    <n v="11"/>
    <s v="Nov"/>
    <x v="0"/>
  </r>
  <r>
    <s v="Shoping Mall"/>
    <x v="11"/>
    <x v="5"/>
    <s v="Medium"/>
    <n v="207.10000000000002"/>
    <n v="11999.4"/>
    <n v="19999"/>
    <n v="4141792.9000000004"/>
    <n v="414179.29000000004"/>
    <n v="3727613.6100000003"/>
    <n v="2907538.6158000003"/>
    <x v="427"/>
    <d v="2021-09-01T00:00:00"/>
    <n v="9"/>
    <s v="Sep"/>
    <x v="0"/>
  </r>
  <r>
    <s v="Shoping Mall"/>
    <x v="5"/>
    <x v="5"/>
    <s v="Medium"/>
    <n v="126.9"/>
    <n v="11999.4"/>
    <n v="19999"/>
    <n v="2537873.1"/>
    <n v="253787.31000000003"/>
    <n v="2284085.79"/>
    <n v="1781586.9162000001"/>
    <x v="428"/>
    <d v="2021-10-01T00:00:00"/>
    <n v="10"/>
    <s v="Oct"/>
    <x v="0"/>
  </r>
  <r>
    <s v="Midmarket"/>
    <x v="6"/>
    <x v="5"/>
    <s v="Medium"/>
    <n v="97"/>
    <n v="11999.4"/>
    <n v="19999"/>
    <n v="1939903"/>
    <n v="193990.30000000002"/>
    <n v="1745912.7"/>
    <n v="1134843.2550000001"/>
    <x v="429"/>
    <d v="2020-11-01T00:00:00"/>
    <n v="11"/>
    <s v="Nov"/>
    <x v="1"/>
  </r>
  <r>
    <s v="Shoping Mall"/>
    <x v="13"/>
    <x v="5"/>
    <s v="Medium"/>
    <n v="169.4"/>
    <n v="11999.4"/>
    <n v="19999"/>
    <n v="3387830.6"/>
    <n v="338783.06000000006"/>
    <n v="3049047.54"/>
    <n v="2378257.0811999999"/>
    <x v="430"/>
    <d v="2021-11-01T00:00:00"/>
    <n v="11"/>
    <s v="Nov"/>
    <x v="0"/>
  </r>
  <r>
    <s v="Shoping Mall"/>
    <x v="7"/>
    <x v="0"/>
    <s v="Medium"/>
    <n v="66.3"/>
    <n v="5579.4"/>
    <n v="9299"/>
    <n v="616523.69999999995"/>
    <n v="61652.369999999995"/>
    <n v="554871.32999999996"/>
    <n v="432799.63740000001"/>
    <x v="431"/>
    <d v="2021-05-01T00:00:00"/>
    <n v="5"/>
    <s v="May"/>
    <x v="0"/>
  </r>
  <r>
    <s v="Shoping Mall"/>
    <x v="4"/>
    <x v="0"/>
    <s v="Medium"/>
    <n v="81.900000000000006"/>
    <n v="5579.4"/>
    <n v="9299"/>
    <n v="761588.10000000009"/>
    <n v="76158.810000000012"/>
    <n v="685429.29"/>
    <n v="534634.84620000003"/>
    <x v="432"/>
    <d v="2021-07-01T00:00:00"/>
    <n v="7"/>
    <s v="Jul"/>
    <x v="0"/>
  </r>
  <r>
    <s v="Channel Partners"/>
    <x v="8"/>
    <x v="0"/>
    <s v="Medium"/>
    <n v="158"/>
    <n v="5579.4"/>
    <n v="9299"/>
    <n v="1469242"/>
    <n v="146924.20000000001"/>
    <n v="1322317.8"/>
    <n v="793390.68"/>
    <x v="433"/>
    <d v="2021-09-01T00:00:00"/>
    <n v="9"/>
    <s v="Sep"/>
    <x v="0"/>
  </r>
  <r>
    <s v="Shoping Mall"/>
    <x v="14"/>
    <x v="0"/>
    <s v="Medium"/>
    <n v="52.1"/>
    <n v="5579.4"/>
    <n v="9299"/>
    <n v="484477.9"/>
    <n v="48447.790000000008"/>
    <n v="436030.11"/>
    <n v="340103.48580000002"/>
    <x v="434"/>
    <d v="2021-12-01T00:00:00"/>
    <n v="12"/>
    <s v="Dec"/>
    <x v="0"/>
  </r>
  <r>
    <s v="Shoping Mall"/>
    <x v="10"/>
    <x v="2"/>
    <s v="Medium"/>
    <n v="97.300000000000011"/>
    <n v="11999.4"/>
    <n v="19999"/>
    <n v="1945902.7000000002"/>
    <n v="194590.27000000002"/>
    <n v="1751312.4300000002"/>
    <n v="1366023.6954000001"/>
    <x v="435"/>
    <d v="2021-03-01T00:00:00"/>
    <n v="3"/>
    <s v="Mar"/>
    <x v="0"/>
  </r>
  <r>
    <s v="Shoping Mall"/>
    <x v="2"/>
    <x v="2"/>
    <s v="Medium"/>
    <n v="103.80000000000001"/>
    <n v="11999.4"/>
    <n v="19999"/>
    <n v="2075896.2000000002"/>
    <n v="207589.62000000002"/>
    <n v="1868306.58"/>
    <n v="1457279.1324"/>
    <x v="436"/>
    <d v="2021-06-01T00:00:00"/>
    <n v="6"/>
    <s v="Jun"/>
    <x v="0"/>
  </r>
  <r>
    <s v="Shoping Mall"/>
    <x v="11"/>
    <x v="2"/>
    <s v="Medium"/>
    <n v="36"/>
    <n v="11999.4"/>
    <n v="19999"/>
    <n v="719964"/>
    <n v="71996.400000000009"/>
    <n v="647967.6"/>
    <n v="505414.728"/>
    <x v="437"/>
    <d v="2021-10-01T00:00:00"/>
    <n v="10"/>
    <s v="Oct"/>
    <x v="0"/>
  </r>
  <r>
    <s v="Channel Partners"/>
    <x v="9"/>
    <x v="3"/>
    <s v="Medium"/>
    <n v="196.70000000000002"/>
    <n v="19794"/>
    <n v="32990"/>
    <n v="6489133.0000000009"/>
    <n v="648913.30000000016"/>
    <n v="5840219.7000000011"/>
    <n v="3504131.8200000008"/>
    <x v="438"/>
    <d v="2021-03-01T00:00:00"/>
    <n v="3"/>
    <s v="Mar"/>
    <x v="0"/>
  </r>
  <r>
    <s v="Midmarket"/>
    <x v="1"/>
    <x v="3"/>
    <s v="Medium"/>
    <n v="262.8"/>
    <n v="19794"/>
    <n v="32990"/>
    <n v="8669772"/>
    <n v="866977.20000000007"/>
    <n v="7802794.7999999998"/>
    <n v="5071816.62"/>
    <x v="439"/>
    <d v="2021-04-01T00:00:00"/>
    <n v="4"/>
    <s v="Apr"/>
    <x v="0"/>
  </r>
  <r>
    <s v="Shoping Mall"/>
    <x v="12"/>
    <x v="4"/>
    <s v="Medium"/>
    <n v="36"/>
    <n v="13938"/>
    <n v="23230"/>
    <n v="836280"/>
    <n v="83628"/>
    <n v="752652"/>
    <n v="587068.56000000006"/>
    <x v="440"/>
    <d v="2021-10-01T00:00:00"/>
    <n v="10"/>
    <s v="Oct"/>
    <x v="0"/>
  </r>
  <r>
    <s v="Shoping Mall"/>
    <x v="0"/>
    <x v="4"/>
    <s v="Medium"/>
    <n v="268.2"/>
    <n v="13938"/>
    <n v="23230"/>
    <n v="6230286"/>
    <n v="623028.6"/>
    <n v="5607257.4000000004"/>
    <n v="4373660.7720000008"/>
    <x v="441"/>
    <d v="2020-11-01T00:00:00"/>
    <n v="11"/>
    <s v="Nov"/>
    <x v="1"/>
  </r>
  <r>
    <s v="Shoping Mall"/>
    <x v="1"/>
    <x v="4"/>
    <s v="Medium"/>
    <n v="52.1"/>
    <n v="13938"/>
    <n v="23230"/>
    <n v="1210283"/>
    <n v="121028.3"/>
    <n v="1089254.7"/>
    <n v="849618.66599999997"/>
    <x v="442"/>
    <d v="2021-12-01T00:00:00"/>
    <n v="12"/>
    <s v="Dec"/>
    <x v="0"/>
  </r>
  <r>
    <s v="Shoping Mall"/>
    <x v="2"/>
    <x v="5"/>
    <s v="Medium"/>
    <n v="103.80000000000001"/>
    <n v="11999.4"/>
    <n v="19999"/>
    <n v="2075896.2000000002"/>
    <n v="207589.62000000002"/>
    <n v="1868306.58"/>
    <n v="1457279.1324"/>
    <x v="436"/>
    <d v="2021-06-01T00:00:00"/>
    <n v="6"/>
    <s v="Jun"/>
    <x v="0"/>
  </r>
  <r>
    <s v="Midmarket"/>
    <x v="3"/>
    <x v="5"/>
    <s v="Medium"/>
    <n v="163.05000000000001"/>
    <n v="11999.4"/>
    <n v="19999"/>
    <n v="3260836.95"/>
    <n v="326083.69500000007"/>
    <n v="2934753.2549999999"/>
    <n v="1907589.6157499999"/>
    <x v="443"/>
    <d v="2021-07-01T00:00:00"/>
    <n v="7"/>
    <s v="Jul"/>
    <x v="0"/>
  </r>
  <r>
    <s v="Channel Partners"/>
    <x v="11"/>
    <x v="5"/>
    <s v="Medium"/>
    <n v="30.6"/>
    <n v="11999.4"/>
    <n v="19999"/>
    <n v="611969.4"/>
    <n v="61196.94"/>
    <n v="550772.46"/>
    <n v="330463.47599999997"/>
    <x v="444"/>
    <d v="2020-12-01T00:00:00"/>
    <n v="12"/>
    <s v="Dec"/>
    <x v="1"/>
  </r>
  <r>
    <s v="Channel Partners"/>
    <x v="5"/>
    <x v="0"/>
    <s v="High"/>
    <n v="38.6"/>
    <n v="5579.4"/>
    <n v="9299"/>
    <n v="358941.4"/>
    <n v="53841.21"/>
    <n v="305100.19"/>
    <n v="183060.114"/>
    <x v="445"/>
    <d v="2020-10-01T00:00:00"/>
    <n v="10"/>
    <s v="Oct"/>
    <x v="1"/>
  </r>
  <r>
    <s v="Shoping Mall"/>
    <x v="6"/>
    <x v="1"/>
    <s v="High"/>
    <n v="232.8"/>
    <n v="8999.4"/>
    <n v="14999"/>
    <n v="3491767.2"/>
    <n v="523765.08"/>
    <n v="2968002.12"/>
    <n v="2315041.6536000003"/>
    <x v="446"/>
    <d v="2021-09-01T00:00:00"/>
    <n v="9"/>
    <s v="Sep"/>
    <x v="0"/>
  </r>
  <r>
    <s v="Channel Partners"/>
    <x v="13"/>
    <x v="2"/>
    <s v="High"/>
    <n v="38.6"/>
    <n v="11999.4"/>
    <n v="19999"/>
    <n v="771961.4"/>
    <n v="115794.21"/>
    <n v="656167.19000000006"/>
    <n v="393700.31400000001"/>
    <x v="447"/>
    <d v="2020-10-01T00:00:00"/>
    <n v="10"/>
    <s v="Oct"/>
    <x v="1"/>
  </r>
  <r>
    <s v="Enterprise"/>
    <x v="7"/>
    <x v="0"/>
    <s v="High"/>
    <n v="344.55"/>
    <n v="5579.4"/>
    <n v="9299"/>
    <n v="3203970.45"/>
    <n v="480595.5675"/>
    <n v="2723374.8825000003"/>
    <n v="2124232.4083500002"/>
    <x v="448"/>
    <d v="2021-04-01T00:00:00"/>
    <n v="4"/>
    <s v="Apr"/>
    <x v="0"/>
  </r>
  <r>
    <s v="Enterprise"/>
    <x v="4"/>
    <x v="0"/>
    <s v="High"/>
    <n v="148.20000000000002"/>
    <n v="5579.4"/>
    <n v="9299"/>
    <n v="1378111.8"/>
    <n v="206716.77"/>
    <n v="1171395.03"/>
    <n v="913688.12340000004"/>
    <x v="449"/>
    <d v="2020-12-01T00:00:00"/>
    <n v="12"/>
    <s v="Dec"/>
    <x v="1"/>
  </r>
  <r>
    <s v="Shoping Mall"/>
    <x v="8"/>
    <x v="1"/>
    <s v="High"/>
    <n v="231.3"/>
    <n v="8999.4"/>
    <n v="14999"/>
    <n v="3469268.7"/>
    <n v="520390.30499999999"/>
    <n v="2948878.395"/>
    <n v="2300125.1480999999"/>
    <x v="450"/>
    <d v="2021-05-01T00:00:00"/>
    <n v="5"/>
    <s v="May"/>
    <x v="0"/>
  </r>
  <r>
    <s v="Enterprise"/>
    <x v="14"/>
    <x v="1"/>
    <s v="High"/>
    <n v="180.4"/>
    <n v="8999.4"/>
    <n v="14999"/>
    <n v="2705819.6"/>
    <n v="405872.94"/>
    <n v="2299946.66"/>
    <n v="1793958.3948000001"/>
    <x v="451"/>
    <d v="2020-11-01T00:00:00"/>
    <n v="11"/>
    <s v="Nov"/>
    <x v="1"/>
  </r>
  <r>
    <s v="Midmarket"/>
    <x v="10"/>
    <x v="1"/>
    <s v="High"/>
    <n v="207.20000000000002"/>
    <n v="8999.4"/>
    <n v="14999"/>
    <n v="3107792.8000000003"/>
    <n v="466168.92000000004"/>
    <n v="2641623.8800000004"/>
    <n v="1717055.5220000003"/>
    <x v="452"/>
    <d v="2021-12-01T00:00:00"/>
    <n v="12"/>
    <s v="Dec"/>
    <x v="0"/>
  </r>
  <r>
    <s v="Shoping Mall"/>
    <x v="2"/>
    <x v="2"/>
    <s v="High"/>
    <n v="195.4"/>
    <n v="11999.4"/>
    <n v="19999"/>
    <n v="3907804.6"/>
    <n v="586170.68999999994"/>
    <n v="3321633.91"/>
    <n v="2590874.4498000001"/>
    <x v="453"/>
    <d v="2021-03-01T00:00:00"/>
    <n v="3"/>
    <s v="Mar"/>
    <x v="0"/>
  </r>
  <r>
    <s v="Small Business"/>
    <x v="11"/>
    <x v="2"/>
    <s v="High"/>
    <n v="59.1"/>
    <n v="11999.4"/>
    <n v="19999"/>
    <n v="1181940.9000000001"/>
    <n v="177291.13500000001"/>
    <n v="1004649.7650000001"/>
    <n v="723347.83080000011"/>
    <x v="454"/>
    <d v="2021-05-01T00:00:00"/>
    <n v="5"/>
    <s v="May"/>
    <x v="0"/>
  </r>
  <r>
    <s v="Midmarket"/>
    <x v="9"/>
    <x v="2"/>
    <s v="High"/>
    <n v="216.70000000000002"/>
    <n v="11999.4"/>
    <n v="19999"/>
    <n v="4333783.3000000007"/>
    <n v="650067.49500000011"/>
    <n v="3683715.8050000006"/>
    <n v="2394415.2732500006"/>
    <x v="455"/>
    <d v="2020-10-01T00:00:00"/>
    <n v="10"/>
    <s v="Oct"/>
    <x v="1"/>
  </r>
  <r>
    <s v="Shoping Mall"/>
    <x v="1"/>
    <x v="2"/>
    <s v="High"/>
    <n v="24.1"/>
    <n v="11999.4"/>
    <n v="19999"/>
    <n v="481975.9"/>
    <n v="72296.384999999995"/>
    <n v="409679.51500000001"/>
    <n v="319550.02170000004"/>
    <x v="456"/>
    <d v="2021-10-01T00:00:00"/>
    <n v="10"/>
    <s v="Oct"/>
    <x v="0"/>
  </r>
  <r>
    <s v="Midmarket"/>
    <x v="12"/>
    <x v="3"/>
    <s v="High"/>
    <n v="68.100000000000009"/>
    <n v="19794"/>
    <n v="32990"/>
    <n v="2246619.0000000005"/>
    <n v="336992.85000000003"/>
    <n v="1909626.1500000004"/>
    <n v="1241256.9975000003"/>
    <x v="457"/>
    <d v="2021-01-01T00:00:00"/>
    <n v="1"/>
    <s v="Jan"/>
    <x v="0"/>
  </r>
  <r>
    <s v="Midmarket"/>
    <x v="0"/>
    <x v="3"/>
    <s v="High"/>
    <n v="51"/>
    <n v="19794"/>
    <n v="32990"/>
    <n v="1682490"/>
    <n v="252373.5"/>
    <n v="1430116.5"/>
    <n v="929575.72499999998"/>
    <x v="458"/>
    <d v="2021-04-01T00:00:00"/>
    <n v="4"/>
    <s v="Apr"/>
    <x v="0"/>
  </r>
  <r>
    <s v="Midmarket"/>
    <x v="1"/>
    <x v="3"/>
    <s v="High"/>
    <n v="79"/>
    <n v="19794"/>
    <n v="32990"/>
    <n v="2606210"/>
    <n v="390931.5"/>
    <n v="2215278.5"/>
    <n v="1439931.0250000001"/>
    <x v="459"/>
    <d v="2021-05-01T00:00:00"/>
    <n v="5"/>
    <s v="May"/>
    <x v="0"/>
  </r>
  <r>
    <s v="Shoping Mall"/>
    <x v="2"/>
    <x v="3"/>
    <s v="High"/>
    <n v="63.900000000000006"/>
    <n v="19794"/>
    <n v="32990"/>
    <n v="2108061"/>
    <n v="316209.14999999997"/>
    <n v="1791851.85"/>
    <n v="1397644.4430000002"/>
    <x v="460"/>
    <d v="2021-07-01T00:00:00"/>
    <n v="7"/>
    <s v="Jul"/>
    <x v="0"/>
  </r>
  <r>
    <s v="Enterprise"/>
    <x v="3"/>
    <x v="3"/>
    <s v="High"/>
    <n v="159.60000000000002"/>
    <n v="19794"/>
    <n v="32990"/>
    <n v="5265204.0000000009"/>
    <n v="789780.60000000009"/>
    <n v="4475423.4000000004"/>
    <n v="3490830.2520000003"/>
    <x v="461"/>
    <d v="2021-09-01T00:00:00"/>
    <n v="9"/>
    <s v="Sep"/>
    <x v="0"/>
  </r>
  <r>
    <s v="Small Business"/>
    <x v="11"/>
    <x v="3"/>
    <s v="High"/>
    <n v="229.4"/>
    <n v="19794"/>
    <n v="32990"/>
    <n v="7567906"/>
    <n v="1135185.8999999999"/>
    <n v="6432720.0999999996"/>
    <n v="4631558.4719999991"/>
    <x v="462"/>
    <d v="2020-10-01T00:00:00"/>
    <n v="10"/>
    <s v="Oct"/>
    <x v="1"/>
  </r>
  <r>
    <s v="Shoping Mall"/>
    <x v="5"/>
    <x v="3"/>
    <s v="High"/>
    <n v="24.1"/>
    <n v="19794"/>
    <n v="32990"/>
    <n v="795059"/>
    <n v="119258.84999999999"/>
    <n v="675800.15"/>
    <n v="527124.11700000009"/>
    <x v="463"/>
    <d v="2021-10-01T00:00:00"/>
    <n v="10"/>
    <s v="Oct"/>
    <x v="0"/>
  </r>
  <r>
    <s v="Shoping Mall"/>
    <x v="6"/>
    <x v="3"/>
    <s v="High"/>
    <n v="266.5"/>
    <n v="19794"/>
    <n v="32990"/>
    <n v="8791835"/>
    <n v="1318775.25"/>
    <n v="7473059.75"/>
    <n v="5828986.6050000004"/>
    <x v="464"/>
    <d v="2021-11-01T00:00:00"/>
    <n v="11"/>
    <s v="Nov"/>
    <x v="0"/>
  </r>
  <r>
    <s v="Enterprise"/>
    <x v="13"/>
    <x v="3"/>
    <s v="High"/>
    <n v="191.60000000000002"/>
    <n v="19794"/>
    <n v="32990"/>
    <n v="6320884.0000000009"/>
    <n v="948132.60000000009"/>
    <n v="5372751.4000000004"/>
    <n v="4190746.0920000006"/>
    <x v="465"/>
    <d v="2020-12-01T00:00:00"/>
    <n v="12"/>
    <s v="Dec"/>
    <x v="1"/>
  </r>
  <r>
    <s v="Small Business"/>
    <x v="7"/>
    <x v="3"/>
    <s v="High"/>
    <n v="85.300000000000011"/>
    <n v="19794"/>
    <n v="32990"/>
    <n v="2814047.0000000005"/>
    <n v="422107.05000000005"/>
    <n v="2391939.9500000002"/>
    <n v="1722196.764"/>
    <x v="466"/>
    <d v="2021-12-01T00:00:00"/>
    <n v="12"/>
    <s v="Dec"/>
    <x v="0"/>
  </r>
  <r>
    <s v="Enterprise"/>
    <x v="4"/>
    <x v="4"/>
    <s v="High"/>
    <n v="34.1"/>
    <n v="13938"/>
    <n v="23230"/>
    <n v="792143"/>
    <n v="118821.45"/>
    <n v="673321.55"/>
    <n v="525190.80900000001"/>
    <x v="467"/>
    <d v="2021-05-01T00:00:00"/>
    <n v="5"/>
    <s v="May"/>
    <x v="0"/>
  </r>
  <r>
    <s v="Midmarket"/>
    <x v="8"/>
    <x v="4"/>
    <s v="High"/>
    <n v="64.100000000000009"/>
    <n v="13938"/>
    <n v="23230"/>
    <n v="1489043.0000000002"/>
    <n v="223356.45000000004"/>
    <n v="1265686.5500000003"/>
    <n v="822696.25750000018"/>
    <x v="468"/>
    <d v="2021-07-01T00:00:00"/>
    <n v="7"/>
    <s v="Jul"/>
    <x v="0"/>
  </r>
  <r>
    <s v="Shoping Mall"/>
    <x v="14"/>
    <x v="4"/>
    <s v="High"/>
    <n v="280.7"/>
    <n v="13938"/>
    <n v="23230"/>
    <n v="6520661"/>
    <n v="978099.14999999991"/>
    <n v="5542561.8499999996"/>
    <n v="4323198.2429999998"/>
    <x v="469"/>
    <d v="2021-08-01T00:00:00"/>
    <n v="8"/>
    <s v="Aug"/>
    <x v="0"/>
  </r>
  <r>
    <s v="Small Business"/>
    <x v="10"/>
    <x v="4"/>
    <s v="High"/>
    <n v="43.2"/>
    <n v="13938"/>
    <n v="23230"/>
    <n v="1003536.0000000001"/>
    <n v="150530.40000000002"/>
    <n v="853005.60000000009"/>
    <n v="614164.03200000001"/>
    <x v="470"/>
    <d v="2021-09-01T00:00:00"/>
    <n v="9"/>
    <s v="Sep"/>
    <x v="0"/>
  </r>
  <r>
    <s v="Small Business"/>
    <x v="2"/>
    <x v="4"/>
    <s v="High"/>
    <n v="229.4"/>
    <n v="13938"/>
    <n v="23230"/>
    <n v="5328962"/>
    <n v="799344.29999999993"/>
    <n v="4529617.7"/>
    <n v="3261324.7439999999"/>
    <x v="471"/>
    <d v="2020-10-01T00:00:00"/>
    <n v="10"/>
    <s v="Oct"/>
    <x v="1"/>
  </r>
  <r>
    <s v="Midmarket"/>
    <x v="11"/>
    <x v="4"/>
    <s v="High"/>
    <n v="216.70000000000002"/>
    <n v="13938"/>
    <n v="23230"/>
    <n v="5033941"/>
    <n v="755091.15"/>
    <n v="4278849.8499999996"/>
    <n v="2781252.4024999999"/>
    <x v="472"/>
    <d v="2020-10-01T00:00:00"/>
    <n v="10"/>
    <s v="Oct"/>
    <x v="1"/>
  </r>
  <r>
    <s v="Enterprise"/>
    <x v="9"/>
    <x v="4"/>
    <s v="High"/>
    <n v="252.9"/>
    <n v="13938"/>
    <n v="23230"/>
    <n v="5874867"/>
    <n v="881230.04999999993"/>
    <n v="4993636.95"/>
    <n v="3895036.8210000005"/>
    <x v="473"/>
    <d v="2021-11-01T00:00:00"/>
    <n v="11"/>
    <s v="Nov"/>
    <x v="0"/>
  </r>
  <r>
    <s v="Shoping Mall"/>
    <x v="1"/>
    <x v="4"/>
    <s v="High"/>
    <n v="187"/>
    <n v="13938"/>
    <n v="23230"/>
    <n v="4344010"/>
    <n v="651601.5"/>
    <n v="3692408.5"/>
    <n v="2880078.63"/>
    <x v="474"/>
    <d v="2020-12-01T00:00:00"/>
    <n v="12"/>
    <s v="Dec"/>
    <x v="1"/>
  </r>
  <r>
    <s v="Enterprise"/>
    <x v="12"/>
    <x v="5"/>
    <s v="High"/>
    <n v="57.900000000000006"/>
    <n v="11999.4"/>
    <n v="19999"/>
    <n v="1157942.1000000001"/>
    <n v="173691.315"/>
    <n v="984250.78500000015"/>
    <n v="767715.61230000015"/>
    <x v="475"/>
    <d v="2021-01-01T00:00:00"/>
    <n v="1"/>
    <s v="Jan"/>
    <x v="0"/>
  </r>
  <r>
    <s v="Shoping Mall"/>
    <x v="0"/>
    <x v="5"/>
    <s v="High"/>
    <n v="224"/>
    <n v="11999.4"/>
    <n v="19999"/>
    <n v="4479776"/>
    <n v="671966.4"/>
    <n v="3807809.6"/>
    <n v="2970091.4880000004"/>
    <x v="476"/>
    <d v="2021-02-01T00:00:00"/>
    <n v="2"/>
    <s v="Feb"/>
    <x v="0"/>
  </r>
  <r>
    <s v="Small Business"/>
    <x v="1"/>
    <x v="5"/>
    <s v="High"/>
    <n v="299.3"/>
    <n v="11999.4"/>
    <n v="19999"/>
    <n v="5985700.7000000002"/>
    <n v="897855.10499999998"/>
    <n v="5087845.5950000007"/>
    <n v="3663248.8284000005"/>
    <x v="477"/>
    <d v="2021-03-01T00:00:00"/>
    <n v="3"/>
    <s v="Mar"/>
    <x v="0"/>
  </r>
  <r>
    <s v="Channel Partners"/>
    <x v="2"/>
    <x v="5"/>
    <s v="High"/>
    <n v="352.05"/>
    <n v="11999.4"/>
    <n v="19999"/>
    <n v="7040647.9500000002"/>
    <n v="1056097.1924999999"/>
    <n v="5984550.7575000003"/>
    <n v="3590730.4545"/>
    <x v="478"/>
    <d v="2021-04-01T00:00:00"/>
    <n v="4"/>
    <s v="Apr"/>
    <x v="0"/>
  </r>
  <r>
    <s v="Shoping Mall"/>
    <x v="3"/>
    <x v="5"/>
    <s v="High"/>
    <n v="203.9"/>
    <n v="11999.4"/>
    <n v="19999"/>
    <n v="4077796.1"/>
    <n v="611669.41500000004"/>
    <n v="3466126.6850000001"/>
    <n v="2703578.8143000002"/>
    <x v="479"/>
    <d v="2021-05-01T00:00:00"/>
    <n v="5"/>
    <s v="May"/>
    <x v="0"/>
  </r>
  <r>
    <s v="Channel Partners"/>
    <x v="15"/>
    <x v="5"/>
    <s v="High"/>
    <n v="257.40000000000003"/>
    <n v="11999.4"/>
    <n v="19999"/>
    <n v="5147742.6000000006"/>
    <n v="772161.39"/>
    <n v="4375581.2100000009"/>
    <n v="2625348.7260000003"/>
    <x v="480"/>
    <d v="2021-08-01T00:00:00"/>
    <n v="8"/>
    <s v="Aug"/>
    <x v="0"/>
  </r>
  <r>
    <s v="Shoping Mall"/>
    <x v="5"/>
    <x v="5"/>
    <s v="High"/>
    <n v="70.7"/>
    <n v="11999.4"/>
    <n v="19999"/>
    <n v="1413929.3"/>
    <n v="212089.39499999999"/>
    <n v="1201839.905"/>
    <n v="937435.1259000001"/>
    <x v="481"/>
    <d v="2021-09-01T00:00:00"/>
    <n v="9"/>
    <s v="Sep"/>
    <x v="0"/>
  </r>
  <r>
    <s v="Midmarket"/>
    <x v="6"/>
    <x v="5"/>
    <s v="High"/>
    <n v="207.20000000000002"/>
    <n v="11999.4"/>
    <n v="19999"/>
    <n v="4143792.8000000003"/>
    <n v="621568.92000000004"/>
    <n v="3522223.8800000004"/>
    <n v="2289445.5220000003"/>
    <x v="482"/>
    <d v="2021-12-01T00:00:00"/>
    <n v="12"/>
    <s v="Dec"/>
    <x v="0"/>
  </r>
  <r>
    <s v="Small Business"/>
    <x v="13"/>
    <x v="5"/>
    <s v="High"/>
    <n v="85.300000000000011"/>
    <n v="11999.4"/>
    <n v="19999"/>
    <n v="1705914.7000000002"/>
    <n v="255887.20500000002"/>
    <n v="1450027.4950000001"/>
    <n v="1044019.7964"/>
    <x v="483"/>
    <d v="2021-12-01T00:00:00"/>
    <n v="12"/>
    <s v="Dec"/>
    <x v="0"/>
  </r>
  <r>
    <s v="Channel Partners"/>
    <x v="7"/>
    <x v="0"/>
    <s v="High"/>
    <n v="119.80000000000001"/>
    <n v="5579.4"/>
    <n v="9299"/>
    <n v="1114020.2000000002"/>
    <n v="167103.03000000003"/>
    <n v="946917.17000000016"/>
    <n v="568150.30200000003"/>
    <x v="484"/>
    <d v="2020-10-01T00:00:00"/>
    <n v="10"/>
    <s v="Oct"/>
    <x v="1"/>
  </r>
  <r>
    <s v="Shoping Mall"/>
    <x v="4"/>
    <x v="2"/>
    <s v="High"/>
    <n v="253.20000000000002"/>
    <n v="11999.4"/>
    <n v="19999"/>
    <n v="5063746.8000000007"/>
    <n v="759562.02000000014"/>
    <n v="4304184.78"/>
    <n v="3357264.1284000003"/>
    <x v="485"/>
    <d v="2021-04-01T00:00:00"/>
    <n v="4"/>
    <s v="Apr"/>
    <x v="0"/>
  </r>
  <r>
    <s v="Channel Partners"/>
    <x v="8"/>
    <x v="2"/>
    <s v="High"/>
    <n v="119.80000000000001"/>
    <n v="11999.4"/>
    <n v="19999"/>
    <n v="2395880.2000000002"/>
    <n v="359382.03"/>
    <n v="2036498.1700000002"/>
    <n v="1221898.902"/>
    <x v="486"/>
    <d v="2020-10-01T00:00:00"/>
    <n v="10"/>
    <s v="Oct"/>
    <x v="1"/>
  </r>
  <r>
    <s v="Midmarket"/>
    <x v="14"/>
    <x v="3"/>
    <s v="High"/>
    <n v="38.400000000000006"/>
    <n v="19794"/>
    <n v="32990"/>
    <n v="1266816.0000000002"/>
    <n v="190022.40000000002"/>
    <n v="1076793.6000000001"/>
    <n v="699915.84000000008"/>
    <x v="487"/>
    <d v="2021-01-01T00:00:00"/>
    <n v="1"/>
    <s v="Jan"/>
    <x v="0"/>
  </r>
  <r>
    <s v="Channel Partners"/>
    <x v="10"/>
    <x v="3"/>
    <s v="High"/>
    <n v="47.2"/>
    <n v="19794"/>
    <n v="32990"/>
    <n v="1557128"/>
    <n v="233569.19999999998"/>
    <n v="1323558.8"/>
    <n v="794135.28"/>
    <x v="488"/>
    <d v="2021-10-01T00:00:00"/>
    <n v="10"/>
    <s v="Oct"/>
    <x v="0"/>
  </r>
  <r>
    <s v="Shoping Mall"/>
    <x v="2"/>
    <x v="4"/>
    <s v="High"/>
    <n v="157.9"/>
    <n v="13938"/>
    <n v="23230"/>
    <n v="3668017"/>
    <n v="550202.54999999993"/>
    <n v="3117814.45"/>
    <n v="2431895.2710000002"/>
    <x v="489"/>
    <d v="2021-03-01T00:00:00"/>
    <n v="3"/>
    <s v="Mar"/>
    <x v="0"/>
  </r>
  <r>
    <s v="Channel Partners"/>
    <x v="11"/>
    <x v="4"/>
    <s v="High"/>
    <n v="100.5"/>
    <n v="13938"/>
    <n v="23230"/>
    <n v="2334615"/>
    <n v="350192.25"/>
    <n v="1984422.75"/>
    <n v="1190653.6499999999"/>
    <x v="490"/>
    <d v="2020-09-01T00:00:00"/>
    <n v="9"/>
    <s v="Sep"/>
    <x v="1"/>
  </r>
  <r>
    <s v="Midmarket"/>
    <x v="9"/>
    <x v="5"/>
    <s v="High"/>
    <n v="319.95000000000005"/>
    <n v="11999.4"/>
    <n v="19999"/>
    <n v="6398680.0500000007"/>
    <n v="959802.00750000007"/>
    <n v="5438878.0425000004"/>
    <n v="3535270.7276250003"/>
    <x v="491"/>
    <d v="2021-07-01T00:00:00"/>
    <n v="7"/>
    <s v="Jul"/>
    <x v="0"/>
  </r>
  <r>
    <s v="Channel Partners"/>
    <x v="1"/>
    <x v="5"/>
    <s v="High"/>
    <n v="47.2"/>
    <n v="11999.4"/>
    <n v="19999"/>
    <n v="943952.8"/>
    <n v="141592.92000000001"/>
    <n v="802359.88"/>
    <n v="481415.92799999996"/>
    <x v="492"/>
    <d v="2021-10-01T00:00:00"/>
    <n v="10"/>
    <s v="Oct"/>
    <x v="0"/>
  </r>
  <r>
    <s v="Channel Partners"/>
    <x v="12"/>
    <x v="0"/>
    <s v="High"/>
    <n v="193.70000000000002"/>
    <n v="5579.4"/>
    <n v="9299"/>
    <n v="1801216.3"/>
    <n v="270182.44500000001"/>
    <n v="1531033.855"/>
    <n v="918620.31299999997"/>
    <x v="493"/>
    <d v="2021-02-01T00:00:00"/>
    <n v="2"/>
    <s v="Feb"/>
    <x v="0"/>
  </r>
  <r>
    <s v="Shoping Mall"/>
    <x v="0"/>
    <x v="0"/>
    <s v="High"/>
    <n v="79.2"/>
    <n v="5579.4"/>
    <n v="9299"/>
    <n v="736480.8"/>
    <n v="110472.12000000001"/>
    <n v="626008.68000000005"/>
    <n v="488286.77040000004"/>
    <x v="494"/>
    <d v="2021-03-01T00:00:00"/>
    <n v="3"/>
    <s v="Mar"/>
    <x v="0"/>
  </r>
  <r>
    <s v="Small Business"/>
    <x v="1"/>
    <x v="0"/>
    <s v="High"/>
    <n v="281.10000000000002"/>
    <n v="5579.4"/>
    <n v="9299"/>
    <n v="2613948.9000000004"/>
    <n v="392092.33500000002"/>
    <n v="2221856.5650000004"/>
    <n v="1599736.7268000003"/>
    <x v="495"/>
    <d v="2021-07-01T00:00:00"/>
    <n v="7"/>
    <s v="Jul"/>
    <x v="0"/>
  </r>
  <r>
    <s v="Enterprise"/>
    <x v="2"/>
    <x v="0"/>
    <s v="High"/>
    <n v="244.10000000000002"/>
    <n v="5579.4"/>
    <n v="9299"/>
    <n v="2269885.9000000004"/>
    <n v="340482.88500000007"/>
    <n v="1929403.0150000004"/>
    <n v="1504934.3517000002"/>
    <x v="496"/>
    <d v="2021-10-01T00:00:00"/>
    <n v="10"/>
    <s v="Oct"/>
    <x v="0"/>
  </r>
  <r>
    <s v="Midmarket"/>
    <x v="3"/>
    <x v="0"/>
    <s v="High"/>
    <n v="156"/>
    <n v="5579.4"/>
    <n v="9299"/>
    <n v="1450644"/>
    <n v="217596.6"/>
    <n v="1233047.3999999999"/>
    <n v="801480.80999999994"/>
    <x v="497"/>
    <d v="2020-11-01T00:00:00"/>
    <n v="11"/>
    <s v="Nov"/>
    <x v="1"/>
  </r>
  <r>
    <s v="Shoping Mall"/>
    <x v="15"/>
    <x v="0"/>
    <s v="High"/>
    <n v="270.60000000000002"/>
    <n v="5579.4"/>
    <n v="9299"/>
    <n v="2516309.4000000004"/>
    <n v="377446.41000000003"/>
    <n v="2138862.9900000002"/>
    <n v="1668313.1322000003"/>
    <x v="498"/>
    <d v="2020-11-01T00:00:00"/>
    <n v="11"/>
    <s v="Nov"/>
    <x v="1"/>
  </r>
  <r>
    <s v="Shoping Mall"/>
    <x v="5"/>
    <x v="1"/>
    <s v="High"/>
    <n v="76.600000000000009"/>
    <n v="8999.4"/>
    <n v="14999"/>
    <n v="1148923.4000000001"/>
    <n v="172338.51"/>
    <n v="976584.89000000013"/>
    <n v="761736.21420000016"/>
    <x v="499"/>
    <d v="2021-01-01T00:00:00"/>
    <n v="1"/>
    <s v="Jan"/>
    <x v="0"/>
  </r>
  <r>
    <s v="Shoping Mall"/>
    <x v="6"/>
    <x v="1"/>
    <s v="High"/>
    <n v="299.2"/>
    <n v="8999.4"/>
    <n v="14999"/>
    <n v="4487700.8"/>
    <n v="673155.12"/>
    <n v="3814545.6799999997"/>
    <n v="2975345.6303999997"/>
    <x v="500"/>
    <d v="2020-10-01T00:00:00"/>
    <n v="10"/>
    <s v="Oct"/>
    <x v="1"/>
  </r>
  <r>
    <s v="Midmarket"/>
    <x v="13"/>
    <x v="1"/>
    <s v="High"/>
    <n v="215.70000000000002"/>
    <n v="8999.4"/>
    <n v="14999"/>
    <n v="3235284.3000000003"/>
    <n v="485292.64500000002"/>
    <n v="2749991.6550000003"/>
    <n v="1787494.5757500003"/>
    <x v="501"/>
    <d v="2021-12-01T00:00:00"/>
    <n v="12"/>
    <s v="Dec"/>
    <x v="0"/>
  </r>
  <r>
    <s v="Small Business"/>
    <x v="7"/>
    <x v="2"/>
    <s v="High"/>
    <n v="87.300000000000011"/>
    <n v="11999.4"/>
    <n v="19999"/>
    <n v="1745912.7000000002"/>
    <n v="261886.90500000003"/>
    <n v="1484025.7950000002"/>
    <n v="1068498.5724000002"/>
    <x v="502"/>
    <d v="2021-01-01T00:00:00"/>
    <n v="1"/>
    <s v="Jan"/>
    <x v="0"/>
  </r>
  <r>
    <s v="Shoping Mall"/>
    <x v="4"/>
    <x v="2"/>
    <s v="High"/>
    <n v="112.2"/>
    <n v="11999.4"/>
    <n v="19999"/>
    <n v="2243887.8000000003"/>
    <n v="336583.17000000004"/>
    <n v="1907304.6300000004"/>
    <n v="1487697.6114000003"/>
    <x v="503"/>
    <d v="2021-03-01T00:00:00"/>
    <n v="3"/>
    <s v="Mar"/>
    <x v="0"/>
  </r>
  <r>
    <s v="Shoping Mall"/>
    <x v="8"/>
    <x v="2"/>
    <s v="High"/>
    <n v="210.45000000000002"/>
    <n v="11999.4"/>
    <n v="19999"/>
    <n v="4208789.5500000007"/>
    <n v="631318.43250000011"/>
    <n v="3577471.1175000006"/>
    <n v="2790427.4716500007"/>
    <x v="504"/>
    <d v="2021-07-01T00:00:00"/>
    <n v="7"/>
    <s v="Jul"/>
    <x v="0"/>
  </r>
  <r>
    <s v="Channel Partners"/>
    <x v="14"/>
    <x v="2"/>
    <s v="High"/>
    <n v="402.6"/>
    <n v="11999.4"/>
    <n v="19999"/>
    <n v="8051597.4000000004"/>
    <n v="1207739.6100000001"/>
    <n v="6843857.79"/>
    <n v="4106314.6739999996"/>
    <x v="505"/>
    <d v="2021-07-01T00:00:00"/>
    <n v="7"/>
    <s v="Jul"/>
    <x v="0"/>
  </r>
  <r>
    <s v="Channel Partners"/>
    <x v="10"/>
    <x v="2"/>
    <s v="High"/>
    <n v="242.55"/>
    <n v="11999.4"/>
    <n v="19999"/>
    <n v="4850757.45"/>
    <n v="727613.61750000005"/>
    <n v="4123143.8325"/>
    <n v="2473886.2994999997"/>
    <x v="506"/>
    <d v="2021-07-01T00:00:00"/>
    <n v="7"/>
    <s v="Jul"/>
    <x v="0"/>
  </r>
  <r>
    <s v="Shoping Mall"/>
    <x v="2"/>
    <x v="2"/>
    <s v="High"/>
    <n v="239.4"/>
    <n v="11999.4"/>
    <n v="19999"/>
    <n v="4787760.6000000006"/>
    <n v="718164.09000000008"/>
    <n v="4069596.5100000007"/>
    <n v="3174285.2778000007"/>
    <x v="507"/>
    <d v="2021-08-01T00:00:00"/>
    <n v="8"/>
    <s v="Aug"/>
    <x v="0"/>
  </r>
  <r>
    <s v="Midmarket"/>
    <x v="11"/>
    <x v="2"/>
    <s v="High"/>
    <n v="198.4"/>
    <n v="11999.4"/>
    <n v="19999"/>
    <n v="3967801.6"/>
    <n v="595170.24"/>
    <n v="3372631.3600000003"/>
    <n v="2192210.3840000001"/>
    <x v="508"/>
    <d v="2021-08-01T00:00:00"/>
    <n v="8"/>
    <s v="Aug"/>
    <x v="0"/>
  </r>
  <r>
    <s v="Enterprise"/>
    <x v="9"/>
    <x v="2"/>
    <s v="High"/>
    <n v="244.10000000000002"/>
    <n v="11999.4"/>
    <n v="19999"/>
    <n v="4881755.9000000004"/>
    <n v="732263.38500000001"/>
    <n v="4149492.5150000006"/>
    <n v="3236604.1617000005"/>
    <x v="509"/>
    <d v="2021-10-01T00:00:00"/>
    <n v="10"/>
    <s v="Oct"/>
    <x v="0"/>
  </r>
  <r>
    <s v="Shoping Mall"/>
    <x v="1"/>
    <x v="2"/>
    <s v="High"/>
    <n v="299.2"/>
    <n v="11999.4"/>
    <n v="19999"/>
    <n v="5983700.7999999998"/>
    <n v="897555.12"/>
    <n v="5086145.68"/>
    <n v="3967193.6303999997"/>
    <x v="510"/>
    <d v="2020-10-01T00:00:00"/>
    <n v="10"/>
    <s v="Oct"/>
    <x v="1"/>
  </r>
  <r>
    <s v="Small Business"/>
    <x v="12"/>
    <x v="2"/>
    <s v="High"/>
    <n v="136.6"/>
    <n v="11999.4"/>
    <n v="19999"/>
    <n v="2731863.4"/>
    <n v="409779.50999999995"/>
    <n v="2322083.89"/>
    <n v="1671900.4007999999"/>
    <x v="511"/>
    <d v="2021-11-01T00:00:00"/>
    <n v="11"/>
    <s v="Nov"/>
    <x v="0"/>
  </r>
  <r>
    <s v="Shoping Mall"/>
    <x v="0"/>
    <x v="3"/>
    <s v="High"/>
    <n v="280.5"/>
    <n v="19794"/>
    <n v="32990"/>
    <n v="9253695"/>
    <n v="1388054.25"/>
    <n v="7865640.75"/>
    <n v="6135199.7850000001"/>
    <x v="512"/>
    <d v="2020-09-01T00:00:00"/>
    <n v="9"/>
    <s v="Sep"/>
    <x v="1"/>
  </r>
  <r>
    <s v="Midmarket"/>
    <x v="1"/>
    <x v="3"/>
    <s v="High"/>
    <n v="65.5"/>
    <n v="19794"/>
    <n v="32990"/>
    <n v="2160845"/>
    <n v="324126.75"/>
    <n v="1836718.25"/>
    <n v="1193866.8625"/>
    <x v="513"/>
    <d v="2020-09-01T00:00:00"/>
    <n v="9"/>
    <s v="Sep"/>
    <x v="1"/>
  </r>
  <r>
    <s v="Shoping Mall"/>
    <x v="2"/>
    <x v="3"/>
    <s v="High"/>
    <n v="34.4"/>
    <n v="19794"/>
    <n v="32990"/>
    <n v="1134856"/>
    <n v="170228.4"/>
    <n v="964627.6"/>
    <n v="752409.52800000005"/>
    <x v="514"/>
    <d v="2020-10-01T00:00:00"/>
    <n v="10"/>
    <s v="Oct"/>
    <x v="1"/>
  </r>
  <r>
    <s v="Shoping Mall"/>
    <x v="3"/>
    <x v="3"/>
    <s v="High"/>
    <n v="180.8"/>
    <n v="19794"/>
    <n v="32990"/>
    <n v="5964592"/>
    <n v="894688.79999999993"/>
    <n v="5069903.2"/>
    <n v="3954524.4960000003"/>
    <x v="515"/>
    <d v="2021-11-01T00:00:00"/>
    <n v="11"/>
    <s v="Nov"/>
    <x v="0"/>
  </r>
  <r>
    <s v="Channel Partners"/>
    <x v="15"/>
    <x v="4"/>
    <s v="High"/>
    <n v="173.4"/>
    <n v="13938"/>
    <n v="23230"/>
    <n v="4028082"/>
    <n v="604212.29999999993"/>
    <n v="3423869.7"/>
    <n v="2054321.82"/>
    <x v="516"/>
    <d v="2021-01-01T00:00:00"/>
    <n v="1"/>
    <s v="Jan"/>
    <x v="0"/>
  </r>
  <r>
    <s v="Enterprise"/>
    <x v="5"/>
    <x v="4"/>
    <s v="High"/>
    <n v="55.400000000000006"/>
    <n v="13938"/>
    <n v="23230"/>
    <n v="1286942.0000000002"/>
    <n v="193041.30000000002"/>
    <n v="1093900.7000000002"/>
    <n v="853242.54600000021"/>
    <x v="517"/>
    <d v="2021-01-01T00:00:00"/>
    <n v="1"/>
    <s v="Jan"/>
    <x v="0"/>
  </r>
  <r>
    <s v="Shoping Mall"/>
    <x v="6"/>
    <x v="4"/>
    <s v="High"/>
    <n v="293.5"/>
    <n v="13938"/>
    <n v="23230"/>
    <n v="6818005"/>
    <n v="1022700.75"/>
    <n v="5795304.25"/>
    <n v="4520337.3150000004"/>
    <x v="518"/>
    <d v="2020-11-01T00:00:00"/>
    <n v="11"/>
    <s v="Nov"/>
    <x v="1"/>
  </r>
  <r>
    <s v="Enterprise"/>
    <x v="13"/>
    <x v="5"/>
    <s v="High"/>
    <n v="316.5"/>
    <n v="11999.4"/>
    <n v="19999"/>
    <n v="6329683.5"/>
    <n v="949452.52499999991"/>
    <n v="5380230.9749999996"/>
    <n v="4196580.1605000002"/>
    <x v="519"/>
    <d v="2021-01-01T00:00:00"/>
    <n v="1"/>
    <s v="Jan"/>
    <x v="0"/>
  </r>
  <r>
    <s v="Shoping Mall"/>
    <x v="7"/>
    <x v="5"/>
    <s v="High"/>
    <n v="262.90000000000003"/>
    <n v="11999.4"/>
    <n v="19999"/>
    <n v="5257737.1000000006"/>
    <n v="788660.56500000006"/>
    <n v="4469076.5350000001"/>
    <n v="3485879.6973000001"/>
    <x v="520"/>
    <d v="2021-01-01T00:00:00"/>
    <n v="1"/>
    <s v="Jan"/>
    <x v="0"/>
  </r>
  <r>
    <s v="Enterprise"/>
    <x v="4"/>
    <x v="5"/>
    <s v="High"/>
    <n v="143.30000000000001"/>
    <n v="11999.4"/>
    <n v="19999"/>
    <n v="2865856.7"/>
    <n v="429878.505"/>
    <n v="2435978.1950000003"/>
    <n v="1900062.9921000004"/>
    <x v="521"/>
    <d v="2021-05-01T00:00:00"/>
    <n v="5"/>
    <s v="May"/>
    <x v="0"/>
  </r>
  <r>
    <s v="Enterprise"/>
    <x v="8"/>
    <x v="5"/>
    <s v="High"/>
    <n v="94.7"/>
    <n v="11999.4"/>
    <n v="19999"/>
    <n v="1893905.3"/>
    <n v="284085.79499999998"/>
    <n v="1609819.5050000001"/>
    <n v="1255659.2139000001"/>
    <x v="522"/>
    <d v="2020-09-01T00:00:00"/>
    <n v="9"/>
    <s v="Sep"/>
    <x v="1"/>
  </r>
  <r>
    <s v="Shoping Mall"/>
    <x v="14"/>
    <x v="5"/>
    <s v="High"/>
    <n v="34.4"/>
    <n v="11999.4"/>
    <n v="19999"/>
    <n v="687965.6"/>
    <n v="103194.84"/>
    <n v="584770.76"/>
    <n v="456121.19280000002"/>
    <x v="523"/>
    <d v="2020-10-01T00:00:00"/>
    <n v="10"/>
    <s v="Oct"/>
    <x v="1"/>
  </r>
  <r>
    <s v="Midmarket"/>
    <x v="10"/>
    <x v="5"/>
    <s v="High"/>
    <n v="215.70000000000002"/>
    <n v="11999.4"/>
    <n v="19999"/>
    <n v="4313784.3000000007"/>
    <n v="647067.64500000014"/>
    <n v="3666716.6550000007"/>
    <n v="2383365.8257500008"/>
    <x v="524"/>
    <d v="2021-12-01T00:00:00"/>
    <n v="12"/>
    <s v="Dec"/>
    <x v="0"/>
  </r>
  <r>
    <s v="Shoping Mall"/>
    <x v="2"/>
    <x v="2"/>
    <s v="High"/>
    <n v="38"/>
    <n v="11999.4"/>
    <n v="19999"/>
    <n v="759962"/>
    <n v="113994.3"/>
    <n v="645967.69999999995"/>
    <n v="503854.80599999998"/>
    <x v="525"/>
    <d v="2020-09-01T00:00:00"/>
    <n v="9"/>
    <s v="Sep"/>
    <x v="1"/>
  </r>
  <r>
    <s v="Shoping Mall"/>
    <x v="11"/>
    <x v="0"/>
    <s v="High"/>
    <n v="88.600000000000009"/>
    <n v="5579.4"/>
    <n v="9299"/>
    <n v="823891.4"/>
    <n v="123583.70999999999"/>
    <n v="700307.69000000006"/>
    <n v="546239.99820000003"/>
    <x v="526"/>
    <d v="2021-06-01T00:00:00"/>
    <n v="6"/>
    <s v="Jun"/>
    <x v="0"/>
  </r>
  <r>
    <s v="Enterprise"/>
    <x v="9"/>
    <x v="0"/>
    <s v="High"/>
    <n v="241.60000000000002"/>
    <n v="5579.4"/>
    <n v="9299"/>
    <n v="2246638.4000000004"/>
    <n v="336995.76000000007"/>
    <n v="1909642.6400000004"/>
    <n v="1489521.2592000004"/>
    <x v="527"/>
    <d v="2020-09-01T00:00:00"/>
    <n v="9"/>
    <s v="Sep"/>
    <x v="1"/>
  </r>
  <r>
    <s v="Enterprise"/>
    <x v="1"/>
    <x v="0"/>
    <s v="High"/>
    <n v="215.60000000000002"/>
    <n v="5579.4"/>
    <n v="9299"/>
    <n v="2004864.4000000001"/>
    <n v="300729.66000000003"/>
    <n v="1704134.7400000002"/>
    <n v="1329225.0972000002"/>
    <x v="528"/>
    <d v="2021-10-01T00:00:00"/>
    <n v="10"/>
    <s v="Oct"/>
    <x v="0"/>
  </r>
  <r>
    <s v="Midmarket"/>
    <x v="12"/>
    <x v="0"/>
    <s v="High"/>
    <n v="268.90000000000003"/>
    <n v="5579.4"/>
    <n v="9299"/>
    <n v="2500501.1"/>
    <n v="375075.16499999998"/>
    <n v="2125425.9350000001"/>
    <n v="1381526.8577500002"/>
    <x v="529"/>
    <d v="2021-11-01T00:00:00"/>
    <n v="11"/>
    <s v="Nov"/>
    <x v="0"/>
  </r>
  <r>
    <s v="Midmarket"/>
    <x v="0"/>
    <x v="1"/>
    <s v="High"/>
    <n v="67.7"/>
    <n v="8999.4"/>
    <n v="14999"/>
    <n v="1015432.3"/>
    <n v="152314.845"/>
    <n v="863117.45500000007"/>
    <n v="561026.34575000009"/>
    <x v="530"/>
    <d v="2021-03-01T00:00:00"/>
    <n v="3"/>
    <s v="Mar"/>
    <x v="0"/>
  </r>
  <r>
    <s v="Small Business"/>
    <x v="1"/>
    <x v="1"/>
    <s v="High"/>
    <n v="177.3"/>
    <n v="8999.4"/>
    <n v="14999"/>
    <n v="2659322.7000000002"/>
    <n v="398898.40500000003"/>
    <n v="2260424.2949999999"/>
    <n v="1627505.4923999999"/>
    <x v="531"/>
    <d v="2021-04-01T00:00:00"/>
    <n v="4"/>
    <s v="Apr"/>
    <x v="0"/>
  </r>
  <r>
    <s v="Shoping Mall"/>
    <x v="2"/>
    <x v="1"/>
    <s v="High"/>
    <n v="242"/>
    <n v="8999.4"/>
    <n v="14999"/>
    <n v="3629758"/>
    <n v="544463.69999999995"/>
    <n v="3085294.3"/>
    <n v="2406529.554"/>
    <x v="532"/>
    <d v="2021-09-01T00:00:00"/>
    <n v="9"/>
    <s v="Sep"/>
    <x v="0"/>
  </r>
  <r>
    <s v="Shoping Mall"/>
    <x v="3"/>
    <x v="1"/>
    <s v="High"/>
    <n v="273.40000000000003"/>
    <n v="8999.4"/>
    <n v="14999"/>
    <n v="4100726.6000000006"/>
    <n v="615108.99000000011"/>
    <n v="3485617.6100000003"/>
    <n v="2718781.7358000004"/>
    <x v="533"/>
    <d v="2021-10-01T00:00:00"/>
    <n v="10"/>
    <s v="Oct"/>
    <x v="0"/>
  </r>
  <r>
    <s v="Shoping Mall"/>
    <x v="15"/>
    <x v="1"/>
    <s v="High"/>
    <n v="171.5"/>
    <n v="8999.4"/>
    <n v="14999"/>
    <n v="2572328.5"/>
    <n v="385849.27499999997"/>
    <n v="2186479.2250000001"/>
    <n v="1705453.7955000002"/>
    <x v="534"/>
    <d v="2020-10-01T00:00:00"/>
    <n v="10"/>
    <s v="Oct"/>
    <x v="1"/>
  </r>
  <r>
    <s v="Small Business"/>
    <x v="5"/>
    <x v="1"/>
    <s v="High"/>
    <n v="118.60000000000001"/>
    <n v="8999.4"/>
    <n v="14999"/>
    <n v="1778881.4000000001"/>
    <n v="266832.21000000002"/>
    <n v="1512049.1900000002"/>
    <n v="1088675.4168"/>
    <x v="535"/>
    <d v="2020-12-01T00:00:00"/>
    <n v="12"/>
    <s v="Dec"/>
    <x v="1"/>
  </r>
  <r>
    <s v="Small Business"/>
    <x v="6"/>
    <x v="2"/>
    <s v="High"/>
    <n v="349.5"/>
    <n v="11999.4"/>
    <n v="19999"/>
    <n v="6989650.5"/>
    <n v="1048447.575"/>
    <n v="5941202.9249999998"/>
    <n v="4277666.1059999997"/>
    <x v="536"/>
    <d v="2021-01-01T00:00:00"/>
    <n v="1"/>
    <s v="Jan"/>
    <x v="0"/>
  </r>
  <r>
    <s v="Shoping Mall"/>
    <x v="13"/>
    <x v="2"/>
    <s v="High"/>
    <n v="88.600000000000009"/>
    <n v="11999.4"/>
    <n v="19999"/>
    <n v="1771911.4000000001"/>
    <n v="265786.71000000002"/>
    <n v="1506124.6900000002"/>
    <n v="1174777.2582000003"/>
    <x v="537"/>
    <d v="2021-06-01T00:00:00"/>
    <n v="6"/>
    <s v="Jun"/>
    <x v="0"/>
  </r>
  <r>
    <s v="Enterprise"/>
    <x v="7"/>
    <x v="2"/>
    <s v="High"/>
    <n v="215.60000000000002"/>
    <n v="11999.4"/>
    <n v="19999"/>
    <n v="4311784.4000000004"/>
    <n v="646767.66"/>
    <n v="3665016.74"/>
    <n v="2858713.0572000002"/>
    <x v="538"/>
    <d v="2021-10-01T00:00:00"/>
    <n v="10"/>
    <s v="Oct"/>
    <x v="0"/>
  </r>
  <r>
    <s v="Shoping Mall"/>
    <x v="4"/>
    <x v="2"/>
    <s v="High"/>
    <n v="90.5"/>
    <n v="11999.4"/>
    <n v="19999"/>
    <n v="1809909.5"/>
    <n v="271486.42499999999"/>
    <n v="1538423.075"/>
    <n v="1199969.9985"/>
    <x v="539"/>
    <d v="2021-10-01T00:00:00"/>
    <n v="10"/>
    <s v="Oct"/>
    <x v="0"/>
  </r>
  <r>
    <s v="Shoping Mall"/>
    <x v="8"/>
    <x v="2"/>
    <s v="High"/>
    <n v="171.5"/>
    <n v="11999.4"/>
    <n v="19999"/>
    <n v="3429828.5"/>
    <n v="514474.27499999997"/>
    <n v="2915354.2250000001"/>
    <n v="2273976.2955"/>
    <x v="540"/>
    <d v="2020-10-01T00:00:00"/>
    <n v="10"/>
    <s v="Oct"/>
    <x v="1"/>
  </r>
  <r>
    <s v="Shoping Mall"/>
    <x v="14"/>
    <x v="2"/>
    <s v="High"/>
    <n v="159.4"/>
    <n v="11999.4"/>
    <n v="19999"/>
    <n v="3187840.6"/>
    <n v="478176.08999999997"/>
    <n v="2709664.5100000002"/>
    <n v="2113538.3178000003"/>
    <x v="541"/>
    <d v="2021-11-01T00:00:00"/>
    <n v="11"/>
    <s v="Nov"/>
    <x v="0"/>
  </r>
  <r>
    <s v="Small Business"/>
    <x v="10"/>
    <x v="2"/>
    <s v="High"/>
    <n v="135.9"/>
    <n v="11999.4"/>
    <n v="19999"/>
    <n v="2717864.1"/>
    <n v="407679.61499999999"/>
    <n v="2310184.4850000003"/>
    <n v="1663332.8292000003"/>
    <x v="542"/>
    <d v="2021-11-01T00:00:00"/>
    <n v="11"/>
    <s v="Nov"/>
    <x v="0"/>
  </r>
  <r>
    <s v="Small Business"/>
    <x v="2"/>
    <x v="2"/>
    <s v="High"/>
    <n v="215"/>
    <n v="11999.4"/>
    <n v="19999"/>
    <n v="4299785"/>
    <n v="644967.75"/>
    <n v="3654817.25"/>
    <n v="2631468.42"/>
    <x v="543"/>
    <d v="2021-11-01T00:00:00"/>
    <n v="11"/>
    <s v="Nov"/>
    <x v="0"/>
  </r>
  <r>
    <s v="Shoping Mall"/>
    <x v="11"/>
    <x v="2"/>
    <s v="High"/>
    <n v="119.7"/>
    <n v="11999.4"/>
    <n v="19999"/>
    <n v="2393880.3000000003"/>
    <n v="359082.04500000004"/>
    <n v="2034798.2550000004"/>
    <n v="1587142.6389000004"/>
    <x v="544"/>
    <d v="2021-11-01T00:00:00"/>
    <n v="11"/>
    <s v="Nov"/>
    <x v="0"/>
  </r>
  <r>
    <s v="Midmarket"/>
    <x v="9"/>
    <x v="2"/>
    <s v="High"/>
    <n v="38"/>
    <n v="11999.4"/>
    <n v="19999"/>
    <n v="759962"/>
    <n v="113994.3"/>
    <n v="645967.69999999995"/>
    <n v="419879.005"/>
    <x v="545"/>
    <d v="2020-12-01T00:00:00"/>
    <n v="12"/>
    <s v="Dec"/>
    <x v="1"/>
  </r>
  <r>
    <s v="Shoping Mall"/>
    <x v="1"/>
    <x v="2"/>
    <s v="High"/>
    <n v="123.30000000000001"/>
    <n v="11999.4"/>
    <n v="19999"/>
    <n v="2465876.7000000002"/>
    <n v="369881.505"/>
    <n v="2095995.1950000003"/>
    <n v="1634876.2521000004"/>
    <x v="546"/>
    <d v="2021-12-01T00:00:00"/>
    <n v="12"/>
    <s v="Dec"/>
    <x v="0"/>
  </r>
  <r>
    <s v="Shoping Mall"/>
    <x v="12"/>
    <x v="3"/>
    <s v="High"/>
    <n v="139.5"/>
    <n v="19794"/>
    <n v="32990"/>
    <n v="4602105"/>
    <n v="690315.75"/>
    <n v="3911789.25"/>
    <n v="3051195.6150000002"/>
    <x v="547"/>
    <d v="2021-07-01T00:00:00"/>
    <n v="7"/>
    <s v="Jul"/>
    <x v="0"/>
  </r>
  <r>
    <s v="Shoping Mall"/>
    <x v="0"/>
    <x v="3"/>
    <s v="High"/>
    <n v="98.600000000000009"/>
    <n v="19794"/>
    <n v="32990"/>
    <n v="3252814.0000000005"/>
    <n v="487922.10000000003"/>
    <n v="2764891.9000000004"/>
    <n v="2156615.6820000005"/>
    <x v="548"/>
    <d v="2021-10-01T00:00:00"/>
    <n v="10"/>
    <s v="Oct"/>
    <x v="0"/>
  </r>
  <r>
    <s v="Shoping Mall"/>
    <x v="1"/>
    <x v="3"/>
    <s v="High"/>
    <n v="90.5"/>
    <n v="19794"/>
    <n v="32990"/>
    <n v="2985595"/>
    <n v="447839.25"/>
    <n v="2537755.75"/>
    <n v="1979449.4850000001"/>
    <x v="549"/>
    <d v="2021-10-01T00:00:00"/>
    <n v="10"/>
    <s v="Oct"/>
    <x v="0"/>
  </r>
  <r>
    <s v="Channel Partners"/>
    <x v="2"/>
    <x v="4"/>
    <s v="High"/>
    <n v="210.9"/>
    <n v="13938"/>
    <n v="23230"/>
    <n v="4899207"/>
    <n v="734881.04999999993"/>
    <n v="4164325.95"/>
    <n v="2498595.5699999998"/>
    <x v="550"/>
    <d v="2021-05-01T00:00:00"/>
    <n v="5"/>
    <s v="May"/>
    <x v="0"/>
  </r>
  <r>
    <s v="Midmarket"/>
    <x v="3"/>
    <x v="4"/>
    <s v="High"/>
    <n v="387.45000000000005"/>
    <n v="13938"/>
    <n v="23230"/>
    <n v="9000463.5000000019"/>
    <n v="1350069.5250000001"/>
    <n v="7650393.9750000015"/>
    <n v="4972756.0837500012"/>
    <x v="551"/>
    <d v="2021-07-01T00:00:00"/>
    <n v="7"/>
    <s v="Jul"/>
    <x v="0"/>
  </r>
  <r>
    <s v="Shoping Mall"/>
    <x v="15"/>
    <x v="4"/>
    <s v="High"/>
    <n v="62.300000000000004"/>
    <n v="13938"/>
    <n v="23230"/>
    <n v="1447229"/>
    <n v="217084.35"/>
    <n v="1230144.6499999999"/>
    <n v="959512.82699999993"/>
    <x v="552"/>
    <d v="2020-09-01T00:00:00"/>
    <n v="9"/>
    <s v="Sep"/>
    <x v="1"/>
  </r>
  <r>
    <s v="Shoping Mall"/>
    <x v="5"/>
    <x v="4"/>
    <s v="High"/>
    <n v="98.600000000000009"/>
    <n v="13938"/>
    <n v="23230"/>
    <n v="2290478"/>
    <n v="343571.7"/>
    <n v="1946906.3"/>
    <n v="1518586.9140000001"/>
    <x v="553"/>
    <d v="2021-10-01T00:00:00"/>
    <n v="10"/>
    <s v="Oct"/>
    <x v="0"/>
  </r>
  <r>
    <s v="Enterprise"/>
    <x v="6"/>
    <x v="4"/>
    <s v="High"/>
    <n v="238.70000000000002"/>
    <n v="13938"/>
    <n v="23230"/>
    <n v="5545001"/>
    <n v="831750.15"/>
    <n v="4713250.8499999996"/>
    <n v="3676335.6629999997"/>
    <x v="554"/>
    <d v="2021-11-01T00:00:00"/>
    <n v="11"/>
    <s v="Nov"/>
    <x v="0"/>
  </r>
  <r>
    <s v="Shoping Mall"/>
    <x v="13"/>
    <x v="4"/>
    <s v="High"/>
    <n v="123.30000000000001"/>
    <n v="13938"/>
    <n v="23230"/>
    <n v="2864259.0000000005"/>
    <n v="429638.85000000003"/>
    <n v="2434620.1500000004"/>
    <n v="1899003.7170000004"/>
    <x v="555"/>
    <d v="2021-12-01T00:00:00"/>
    <n v="12"/>
    <s v="Dec"/>
    <x v="0"/>
  </r>
  <r>
    <s v="Shoping Mall"/>
    <x v="7"/>
    <x v="5"/>
    <s v="High"/>
    <n v="27"/>
    <n v="11999.4"/>
    <n v="19999"/>
    <n v="539973"/>
    <n v="80995.95"/>
    <n v="458977.05"/>
    <n v="358002.09899999999"/>
    <x v="556"/>
    <d v="2021-02-01T00:00:00"/>
    <n v="2"/>
    <s v="Feb"/>
    <x v="0"/>
  </r>
  <r>
    <s v="Shoping Mall"/>
    <x v="4"/>
    <x v="5"/>
    <s v="High"/>
    <n v="342.15000000000003"/>
    <n v="11999.4"/>
    <n v="19999"/>
    <n v="6842657.8500000006"/>
    <n v="1026398.6775"/>
    <n v="5816259.1725000003"/>
    <n v="4536682.1545500001"/>
    <x v="557"/>
    <d v="2021-07-01T00:00:00"/>
    <n v="7"/>
    <s v="Jul"/>
    <x v="0"/>
  </r>
  <r>
    <s v="Shoping Mall"/>
    <x v="8"/>
    <x v="5"/>
    <s v="High"/>
    <n v="273.40000000000003"/>
    <n v="11999.4"/>
    <n v="19999"/>
    <n v="5467726.6000000006"/>
    <n v="820158.99000000011"/>
    <n v="4647567.6100000003"/>
    <n v="3625102.7358000004"/>
    <x v="558"/>
    <d v="2021-10-01T00:00:00"/>
    <n v="10"/>
    <s v="Oct"/>
    <x v="0"/>
  </r>
  <r>
    <s v="Midmarket"/>
    <x v="14"/>
    <x v="5"/>
    <s v="High"/>
    <n v="254.8"/>
    <n v="11999.4"/>
    <n v="19999"/>
    <n v="5095745.2"/>
    <n v="764361.78"/>
    <n v="4331383.42"/>
    <n v="2815399.2230000002"/>
    <x v="559"/>
    <d v="2020-11-01T00:00:00"/>
    <n v="11"/>
    <s v="Nov"/>
    <x v="1"/>
  </r>
  <r>
    <s v="Shoping Mall"/>
    <x v="10"/>
    <x v="0"/>
    <s v="High"/>
    <n v="252.15"/>
    <n v="5579.4"/>
    <n v="9299"/>
    <n v="2344742.85"/>
    <n v="351711.42749999999"/>
    <n v="1993031.4225000001"/>
    <n v="1554564.5095500001"/>
    <x v="560"/>
    <d v="2021-01-01T00:00:00"/>
    <n v="1"/>
    <s v="Jan"/>
    <x v="0"/>
  </r>
  <r>
    <s v="Channel Partners"/>
    <x v="2"/>
    <x v="1"/>
    <s v="High"/>
    <n v="266.10000000000002"/>
    <n v="8999.4"/>
    <n v="14999"/>
    <n v="3991233.9000000004"/>
    <n v="598685.08500000008"/>
    <n v="3392548.8150000004"/>
    <n v="2035529.2890000001"/>
    <x v="561"/>
    <d v="2021-05-01T00:00:00"/>
    <n v="5"/>
    <s v="May"/>
    <x v="0"/>
  </r>
  <r>
    <s v="Shoping Mall"/>
    <x v="11"/>
    <x v="2"/>
    <s v="High"/>
    <n v="153.1"/>
    <n v="11999.4"/>
    <n v="19999"/>
    <n v="3061846.9"/>
    <n v="459277.03499999997"/>
    <n v="2602569.8649999998"/>
    <n v="2030004.4946999999"/>
    <x v="562"/>
    <d v="2021-12-01T00:00:00"/>
    <n v="12"/>
    <s v="Dec"/>
    <x v="0"/>
  </r>
  <r>
    <s v="Shoping Mall"/>
    <x v="9"/>
    <x v="4"/>
    <s v="High"/>
    <n v="149.1"/>
    <n v="13938"/>
    <n v="23230"/>
    <n v="3463593"/>
    <n v="519538.94999999995"/>
    <n v="2944054.05"/>
    <n v="2296362.159"/>
    <x v="563"/>
    <d v="2021-03-01T00:00:00"/>
    <n v="3"/>
    <s v="Mar"/>
    <x v="0"/>
  </r>
  <r>
    <s v="Shoping Mall"/>
    <x v="1"/>
    <x v="4"/>
    <s v="High"/>
    <n v="153.1"/>
    <n v="13938"/>
    <n v="23230"/>
    <n v="3556513"/>
    <n v="533476.94999999995"/>
    <n v="3023036.05"/>
    <n v="2357968.1189999999"/>
    <x v="564"/>
    <d v="2021-12-01T00:00:00"/>
    <n v="12"/>
    <s v="Dec"/>
    <x v="0"/>
  </r>
  <r>
    <s v="Channel Partners"/>
    <x v="12"/>
    <x v="5"/>
    <s v="High"/>
    <n v="276.10000000000002"/>
    <n v="11999.4"/>
    <n v="19999"/>
    <n v="5521723.9000000004"/>
    <n v="828258.58500000008"/>
    <n v="4693465.3150000004"/>
    <n v="2816079.1890000002"/>
    <x v="565"/>
    <d v="2020-09-01T00:00:00"/>
    <n v="9"/>
    <s v="Sep"/>
    <x v="1"/>
  </r>
  <r>
    <s v="Midmarket"/>
    <x v="0"/>
    <x v="0"/>
    <s v="High"/>
    <n v="256.7"/>
    <n v="5579.4"/>
    <n v="9299"/>
    <n v="2387053.2999999998"/>
    <n v="358057.99499999994"/>
    <n v="2028995.3049999999"/>
    <n v="1318846.9482499999"/>
    <x v="566"/>
    <d v="2021-06-01T00:00:00"/>
    <n v="6"/>
    <s v="Jun"/>
    <x v="0"/>
  </r>
  <r>
    <s v="Midmarket"/>
    <x v="1"/>
    <x v="4"/>
    <s v="High"/>
    <n v="256.7"/>
    <n v="13938"/>
    <n v="23230"/>
    <n v="5963141"/>
    <n v="894471.15"/>
    <n v="5068669.8499999996"/>
    <n v="3294635.4024999999"/>
    <x v="567"/>
    <d v="2021-06-01T00:00:00"/>
    <n v="6"/>
    <s v="Jun"/>
    <x v="0"/>
  </r>
  <r>
    <s v="Shoping Mall"/>
    <x v="16"/>
    <x v="0"/>
    <s v="High"/>
    <n v="92.300000000000011"/>
    <n v="5579.4"/>
    <n v="9299"/>
    <n v="858297.70000000007"/>
    <n v="128744.655"/>
    <n v="729553.04500000004"/>
    <n v="569051.37510000006"/>
    <x v="568"/>
    <d v="2021-03-01T00:00:00"/>
    <n v="3"/>
    <s v="Mar"/>
    <x v="0"/>
  </r>
  <r>
    <s v="Shoping Mall"/>
    <x v="3"/>
    <x v="0"/>
    <s v="High"/>
    <n v="179"/>
    <n v="5579.4"/>
    <n v="9299"/>
    <n v="1664521"/>
    <n v="249678.15"/>
    <n v="1414842.85"/>
    <n v="1103577.4230000002"/>
    <x v="569"/>
    <d v="2021-03-01T00:00:00"/>
    <n v="3"/>
    <s v="Mar"/>
    <x v="0"/>
  </r>
  <r>
    <s v="Shoping Mall"/>
    <x v="15"/>
    <x v="0"/>
    <s v="High"/>
    <n v="44.2"/>
    <n v="5579.4"/>
    <n v="9299"/>
    <n v="411015.80000000005"/>
    <n v="61652.37"/>
    <n v="349363.43000000005"/>
    <n v="272503.47540000005"/>
    <x v="570"/>
    <d v="2020-09-01T00:00:00"/>
    <n v="9"/>
    <s v="Sep"/>
    <x v="1"/>
  </r>
  <r>
    <s v="Shoping Mall"/>
    <x v="5"/>
    <x v="1"/>
    <s v="High"/>
    <n v="98.25"/>
    <n v="8999.4"/>
    <n v="14999"/>
    <n v="1473651.75"/>
    <n v="221047.76249999998"/>
    <n v="1252603.9875"/>
    <n v="977031.11025000003"/>
    <x v="571"/>
    <d v="2021-01-01T00:00:00"/>
    <n v="1"/>
    <s v="Jan"/>
    <x v="0"/>
  </r>
  <r>
    <s v="Shoping Mall"/>
    <x v="6"/>
    <x v="1"/>
    <s v="High"/>
    <n v="129.80000000000001"/>
    <n v="8999.4"/>
    <n v="14999"/>
    <n v="1946870.2000000002"/>
    <n v="292030.53000000003"/>
    <n v="1654839.6700000002"/>
    <n v="1290774.9426000002"/>
    <x v="572"/>
    <d v="2021-02-01T00:00:00"/>
    <n v="2"/>
    <s v="Feb"/>
    <x v="0"/>
  </r>
  <r>
    <s v="Channel Partners"/>
    <x v="13"/>
    <x v="1"/>
    <s v="High"/>
    <n v="60.400000000000006"/>
    <n v="8999.4"/>
    <n v="14999"/>
    <n v="905939.60000000009"/>
    <n v="135890.94"/>
    <n v="770048.66000000015"/>
    <n v="462029.19600000005"/>
    <x v="573"/>
    <d v="2021-06-01T00:00:00"/>
    <n v="6"/>
    <s v="Jun"/>
    <x v="0"/>
  </r>
  <r>
    <s v="Shoping Mall"/>
    <x v="7"/>
    <x v="1"/>
    <s v="High"/>
    <n v="225.5"/>
    <n v="8999.4"/>
    <n v="14999"/>
    <n v="3382274.5"/>
    <n v="507341.17499999999"/>
    <n v="2874933.3250000002"/>
    <n v="2242447.9935000003"/>
    <x v="574"/>
    <d v="2021-07-01T00:00:00"/>
    <n v="7"/>
    <s v="Jul"/>
    <x v="0"/>
  </r>
  <r>
    <s v="Shoping Mall"/>
    <x v="4"/>
    <x v="1"/>
    <s v="High"/>
    <n v="124.9"/>
    <n v="8999.4"/>
    <n v="14999"/>
    <n v="1873375.1"/>
    <n v="281006.26500000001"/>
    <n v="1592368.835"/>
    <n v="1242047.6913000001"/>
    <x v="575"/>
    <d v="2021-10-01T00:00:00"/>
    <n v="10"/>
    <s v="Oct"/>
    <x v="0"/>
  </r>
  <r>
    <s v="Shoping Mall"/>
    <x v="8"/>
    <x v="2"/>
    <s v="High"/>
    <n v="143.85"/>
    <n v="11999.4"/>
    <n v="19999"/>
    <n v="2876856.15"/>
    <n v="431528.42249999999"/>
    <n v="2445327.7275"/>
    <n v="1907355.62745"/>
    <x v="576"/>
    <d v="2021-01-01T00:00:00"/>
    <n v="1"/>
    <s v="Jan"/>
    <x v="0"/>
  </r>
  <r>
    <s v="Small Business"/>
    <x v="14"/>
    <x v="2"/>
    <s v="High"/>
    <n v="80.7"/>
    <n v="11999.4"/>
    <n v="19999"/>
    <n v="1613919.3"/>
    <n v="242087.89499999999"/>
    <n v="1371831.405"/>
    <n v="987718.61159999995"/>
    <x v="577"/>
    <d v="2021-01-01T00:00:00"/>
    <n v="1"/>
    <s v="Jan"/>
    <x v="0"/>
  </r>
  <r>
    <s v="Shoping Mall"/>
    <x v="10"/>
    <x v="2"/>
    <s v="High"/>
    <n v="264.10000000000002"/>
    <n v="11999.4"/>
    <n v="19999"/>
    <n v="5281735.9000000004"/>
    <n v="792260.38500000001"/>
    <n v="4489475.5150000006"/>
    <n v="3501790.9017000007"/>
    <x v="578"/>
    <d v="2021-02-01T00:00:00"/>
    <n v="2"/>
    <s v="Feb"/>
    <x v="0"/>
  </r>
  <r>
    <s v="Shoping Mall"/>
    <x v="2"/>
    <x v="2"/>
    <s v="High"/>
    <n v="270.8"/>
    <n v="11999.4"/>
    <n v="19999"/>
    <n v="5415729.2000000002"/>
    <n v="812359.38"/>
    <n v="4603369.82"/>
    <n v="3590628.4596000002"/>
    <x v="579"/>
    <d v="2021-02-01T00:00:00"/>
    <n v="2"/>
    <s v="Feb"/>
    <x v="0"/>
  </r>
  <r>
    <s v="Shoping Mall"/>
    <x v="11"/>
    <x v="2"/>
    <s v="High"/>
    <n v="263.2"/>
    <n v="11999.4"/>
    <n v="19999"/>
    <n v="5263736.8"/>
    <n v="789560.5199999999"/>
    <n v="4474176.28"/>
    <n v="3489857.4984000004"/>
    <x v="580"/>
    <d v="2021-06-01T00:00:00"/>
    <n v="6"/>
    <s v="Jun"/>
    <x v="0"/>
  </r>
  <r>
    <s v="Enterprise"/>
    <x v="9"/>
    <x v="2"/>
    <s v="High"/>
    <n v="158.30000000000001"/>
    <n v="11999.4"/>
    <n v="19999"/>
    <n v="3165841.7"/>
    <n v="474876.255"/>
    <n v="2690965.4450000003"/>
    <n v="2098953.0471000001"/>
    <x v="581"/>
    <d v="2021-06-01T00:00:00"/>
    <n v="6"/>
    <s v="Jun"/>
    <x v="0"/>
  </r>
  <r>
    <s v="Channel Partners"/>
    <x v="1"/>
    <x v="2"/>
    <s v="High"/>
    <n v="57.1"/>
    <n v="11999.4"/>
    <n v="19999"/>
    <n v="1141942.9000000001"/>
    <n v="171291.43500000003"/>
    <n v="970651.46500000008"/>
    <n v="582390.87900000007"/>
    <x v="582"/>
    <d v="2021-07-01T00:00:00"/>
    <n v="7"/>
    <s v="Jul"/>
    <x v="0"/>
  </r>
  <r>
    <s v="Shoping Mall"/>
    <x v="12"/>
    <x v="2"/>
    <s v="High"/>
    <n v="269.60000000000002"/>
    <n v="11999.4"/>
    <n v="19999"/>
    <n v="5391730.4000000004"/>
    <n v="808759.56"/>
    <n v="4582970.84"/>
    <n v="3574717.2552"/>
    <x v="583"/>
    <d v="2021-08-01T00:00:00"/>
    <n v="8"/>
    <s v="Aug"/>
    <x v="0"/>
  </r>
  <r>
    <s v="Midmarket"/>
    <x v="0"/>
    <x v="2"/>
    <s v="High"/>
    <n v="156.5"/>
    <n v="11999.4"/>
    <n v="19999"/>
    <n v="3129843.5"/>
    <n v="469476.52499999997"/>
    <n v="2660366.9750000001"/>
    <n v="1729238.5337500002"/>
    <x v="584"/>
    <d v="2021-10-01T00:00:00"/>
    <n v="10"/>
    <s v="Oct"/>
    <x v="0"/>
  </r>
  <r>
    <s v="Shoping Mall"/>
    <x v="1"/>
    <x v="2"/>
    <s v="High"/>
    <n v="124.9"/>
    <n v="11999.4"/>
    <n v="19999"/>
    <n v="2497875.1"/>
    <n v="374681.26500000001"/>
    <n v="2123193.835"/>
    <n v="1656091.1913000001"/>
    <x v="585"/>
    <d v="2021-10-01T00:00:00"/>
    <n v="10"/>
    <s v="Oct"/>
    <x v="0"/>
  </r>
  <r>
    <s v="Shoping Mall"/>
    <x v="16"/>
    <x v="2"/>
    <s v="High"/>
    <n v="35.700000000000003"/>
    <n v="11999.4"/>
    <n v="19999"/>
    <n v="713964.3"/>
    <n v="107094.645"/>
    <n v="606869.65500000003"/>
    <n v="473358.33090000006"/>
    <x v="586"/>
    <d v="2021-11-01T00:00:00"/>
    <n v="11"/>
    <s v="Nov"/>
    <x v="0"/>
  </r>
  <r>
    <s v="Channel Partners"/>
    <x v="3"/>
    <x v="2"/>
    <s v="High"/>
    <n v="101.30000000000001"/>
    <n v="11999.4"/>
    <n v="19999"/>
    <n v="2025898.7000000002"/>
    <n v="303884.80499999999"/>
    <n v="1722013.8950000003"/>
    <n v="1033208.3370000001"/>
    <x v="587"/>
    <d v="2021-12-01T00:00:00"/>
    <n v="12"/>
    <s v="Dec"/>
    <x v="0"/>
  </r>
  <r>
    <s v="Midmarket"/>
    <x v="15"/>
    <x v="3"/>
    <s v="High"/>
    <n v="399.75"/>
    <n v="19794"/>
    <n v="32990"/>
    <n v="13187752.5"/>
    <n v="1978162.875"/>
    <n v="11209589.625"/>
    <n v="7286233.2562500006"/>
    <x v="588"/>
    <d v="2021-01-01T00:00:00"/>
    <n v="1"/>
    <s v="Jan"/>
    <x v="0"/>
  </r>
  <r>
    <s v="Shoping Mall"/>
    <x v="5"/>
    <x v="3"/>
    <s v="High"/>
    <n v="263.2"/>
    <n v="19794"/>
    <n v="32990"/>
    <n v="8682968"/>
    <n v="1302445.2"/>
    <n v="7380522.7999999998"/>
    <n v="5756807.784"/>
    <x v="589"/>
    <d v="2021-06-01T00:00:00"/>
    <n v="6"/>
    <s v="Jun"/>
    <x v="0"/>
  </r>
  <r>
    <s v="Shoping Mall"/>
    <x v="6"/>
    <x v="3"/>
    <s v="High"/>
    <n v="119"/>
    <n v="19794"/>
    <n v="32990"/>
    <n v="3925810"/>
    <n v="588871.5"/>
    <n v="3336938.5"/>
    <n v="2602812.0300000003"/>
    <x v="590"/>
    <d v="2021-06-01T00:00:00"/>
    <n v="6"/>
    <s v="Jun"/>
    <x v="0"/>
  </r>
  <r>
    <s v="Channel Partners"/>
    <x v="13"/>
    <x v="3"/>
    <s v="High"/>
    <n v="60.400000000000006"/>
    <n v="19794"/>
    <n v="32990"/>
    <n v="1992596.0000000002"/>
    <n v="298889.40000000002"/>
    <n v="1693706.6"/>
    <n v="1016223.96"/>
    <x v="591"/>
    <d v="2021-06-01T00:00:00"/>
    <n v="6"/>
    <s v="Jun"/>
    <x v="0"/>
  </r>
  <r>
    <s v="Midmarket"/>
    <x v="7"/>
    <x v="3"/>
    <s v="High"/>
    <n v="66"/>
    <n v="19794"/>
    <n v="32990"/>
    <n v="2177340"/>
    <n v="326601"/>
    <n v="1850739"/>
    <n v="1202980.3500000001"/>
    <x v="592"/>
    <d v="2020-09-01T00:00:00"/>
    <n v="9"/>
    <s v="Sep"/>
    <x v="1"/>
  </r>
  <r>
    <s v="Channel Partners"/>
    <x v="4"/>
    <x v="3"/>
    <s v="High"/>
    <n v="41"/>
    <n v="19794"/>
    <n v="32990"/>
    <n v="1352590"/>
    <n v="202888.5"/>
    <n v="1149701.5"/>
    <n v="689820.9"/>
    <x v="593"/>
    <d v="2021-10-01T00:00:00"/>
    <n v="10"/>
    <s v="Oct"/>
    <x v="0"/>
  </r>
  <r>
    <s v="Small Business"/>
    <x v="8"/>
    <x v="3"/>
    <s v="High"/>
    <n v="260.5"/>
    <n v="19794"/>
    <n v="32990"/>
    <n v="8593895"/>
    <n v="1289084.25"/>
    <n v="7304810.75"/>
    <n v="5259463.74"/>
    <x v="594"/>
    <d v="2020-11-01T00:00:00"/>
    <n v="11"/>
    <s v="Nov"/>
    <x v="1"/>
  </r>
  <r>
    <s v="Channel Partners"/>
    <x v="14"/>
    <x v="3"/>
    <s v="High"/>
    <n v="101.30000000000001"/>
    <n v="19794"/>
    <n v="32990"/>
    <n v="3341887.0000000005"/>
    <n v="501283.05000000005"/>
    <n v="2840603.95"/>
    <n v="1704362.37"/>
    <x v="595"/>
    <d v="2021-12-01T00:00:00"/>
    <n v="12"/>
    <s v="Dec"/>
    <x v="0"/>
  </r>
  <r>
    <s v="Enterprise"/>
    <x v="10"/>
    <x v="4"/>
    <s v="High"/>
    <n v="158.30000000000001"/>
    <n v="13938"/>
    <n v="23230"/>
    <n v="3677309.0000000005"/>
    <n v="551596.35000000009"/>
    <n v="3125712.6500000004"/>
    <n v="2438055.8670000006"/>
    <x v="596"/>
    <d v="2021-06-01T00:00:00"/>
    <n v="6"/>
    <s v="Jun"/>
    <x v="0"/>
  </r>
  <r>
    <s v="Midmarket"/>
    <x v="2"/>
    <x v="4"/>
    <s v="High"/>
    <n v="156.5"/>
    <n v="13938"/>
    <n v="23230"/>
    <n v="3635495"/>
    <n v="545324.25"/>
    <n v="3090170.75"/>
    <n v="2008610.9875"/>
    <x v="597"/>
    <d v="2021-10-01T00:00:00"/>
    <n v="10"/>
    <s v="Oct"/>
    <x v="0"/>
  </r>
  <r>
    <s v="Enterprise"/>
    <x v="11"/>
    <x v="5"/>
    <s v="High"/>
    <n v="165.9"/>
    <n v="11999.4"/>
    <n v="19999"/>
    <n v="3317834.1"/>
    <n v="497675.11499999999"/>
    <n v="2820158.9850000003"/>
    <n v="2199724.0083000003"/>
    <x v="598"/>
    <d v="2021-01-01T00:00:00"/>
    <n v="1"/>
    <s v="Jan"/>
    <x v="0"/>
  </r>
  <r>
    <s v="Shoping Mall"/>
    <x v="9"/>
    <x v="5"/>
    <s v="High"/>
    <n v="119"/>
    <n v="11999.4"/>
    <n v="19999"/>
    <n v="2379881"/>
    <n v="356982.14999999997"/>
    <n v="2022898.85"/>
    <n v="1577861.1030000001"/>
    <x v="599"/>
    <d v="2021-06-01T00:00:00"/>
    <n v="6"/>
    <s v="Jun"/>
    <x v="0"/>
  </r>
  <r>
    <s v="Channel Partners"/>
    <x v="1"/>
    <x v="5"/>
    <s v="High"/>
    <n v="41"/>
    <n v="11999.4"/>
    <n v="19999"/>
    <n v="819959"/>
    <n v="122993.84999999999"/>
    <n v="696965.15"/>
    <n v="418179.09"/>
    <x v="600"/>
    <d v="2021-10-01T00:00:00"/>
    <n v="10"/>
    <s v="Oct"/>
    <x v="0"/>
  </r>
  <r>
    <s v="Channel Partners"/>
    <x v="12"/>
    <x v="5"/>
    <s v="High"/>
    <n v="177"/>
    <n v="11999.4"/>
    <n v="19999"/>
    <n v="3539823"/>
    <n v="530973.44999999995"/>
    <n v="3008849.55"/>
    <n v="1805309.7299999997"/>
    <x v="601"/>
    <d v="2020-12-01T00:00:00"/>
    <n v="12"/>
    <s v="Dec"/>
    <x v="1"/>
  </r>
  <r>
    <s v="Shoping Mall"/>
    <x v="0"/>
    <x v="0"/>
    <s v="High"/>
    <n v="257.90000000000003"/>
    <n v="5579.4"/>
    <n v="9299"/>
    <n v="2398212.1"/>
    <n v="359731.815"/>
    <n v="2038480.2850000001"/>
    <n v="1590014.6223000002"/>
    <x v="602"/>
    <d v="2021-04-01T00:00:00"/>
    <n v="4"/>
    <s v="Apr"/>
    <x v="0"/>
  </r>
  <r>
    <s v="Shoping Mall"/>
    <x v="1"/>
    <x v="0"/>
    <s v="High"/>
    <n v="174.3"/>
    <n v="5579.4"/>
    <n v="9299"/>
    <n v="1620815.7000000002"/>
    <n v="243122.35500000001"/>
    <n v="1377693.3450000002"/>
    <n v="1074600.8091000002"/>
    <x v="603"/>
    <d v="2021-05-01T00:00:00"/>
    <n v="5"/>
    <s v="May"/>
    <x v="0"/>
  </r>
  <r>
    <s v="Shoping Mall"/>
    <x v="16"/>
    <x v="0"/>
    <s v="High"/>
    <n v="299.60000000000002"/>
    <n v="5579.4"/>
    <n v="9299"/>
    <n v="2785980.4000000004"/>
    <n v="417897.06000000006"/>
    <n v="2368083.3400000003"/>
    <n v="1847105.0052000002"/>
    <x v="604"/>
    <d v="2020-10-01T00:00:00"/>
    <n v="10"/>
    <s v="Oct"/>
    <x v="1"/>
  </r>
  <r>
    <s v="Shoping Mall"/>
    <x v="3"/>
    <x v="0"/>
    <s v="High"/>
    <n v="28"/>
    <n v="5579.4"/>
    <n v="9299"/>
    <n v="260372"/>
    <n v="39055.799999999996"/>
    <n v="221316.2"/>
    <n v="172626.63600000003"/>
    <x v="605"/>
    <d v="2021-12-01T00:00:00"/>
    <n v="12"/>
    <s v="Dec"/>
    <x v="0"/>
  </r>
  <r>
    <s v="Shoping Mall"/>
    <x v="15"/>
    <x v="1"/>
    <s v="High"/>
    <n v="29.3"/>
    <n v="8999.4"/>
    <n v="14999"/>
    <n v="439470.7"/>
    <n v="65920.604999999996"/>
    <n v="373550.09500000003"/>
    <n v="291369.07410000003"/>
    <x v="606"/>
    <d v="2021-02-01T00:00:00"/>
    <n v="2"/>
    <s v="Feb"/>
    <x v="0"/>
  </r>
  <r>
    <s v="Shoping Mall"/>
    <x v="5"/>
    <x v="1"/>
    <s v="High"/>
    <n v="299.60000000000002"/>
    <n v="8999.4"/>
    <n v="14999"/>
    <n v="4493700.4000000004"/>
    <n v="674055.06"/>
    <n v="3819645.3400000003"/>
    <n v="2979323.3652000003"/>
    <x v="607"/>
    <d v="2020-10-01T00:00:00"/>
    <n v="10"/>
    <s v="Oct"/>
    <x v="1"/>
  </r>
  <r>
    <s v="Midmarket"/>
    <x v="6"/>
    <x v="2"/>
    <s v="High"/>
    <n v="27.8"/>
    <n v="11999.4"/>
    <n v="19999"/>
    <n v="555972.20000000007"/>
    <n v="83395.83"/>
    <n v="472576.37000000005"/>
    <n v="307174.64050000004"/>
    <x v="608"/>
    <d v="2021-02-01T00:00:00"/>
    <n v="2"/>
    <s v="Feb"/>
    <x v="0"/>
  </r>
  <r>
    <s v="Shoping Mall"/>
    <x v="13"/>
    <x v="2"/>
    <s v="High"/>
    <n v="242.8"/>
    <n v="11999.4"/>
    <n v="19999"/>
    <n v="4855757.2"/>
    <n v="728363.58"/>
    <n v="4127393.62"/>
    <n v="3219367.0236000004"/>
    <x v="609"/>
    <d v="2021-03-01T00:00:00"/>
    <n v="3"/>
    <s v="Mar"/>
    <x v="0"/>
  </r>
  <r>
    <s v="Midmarket"/>
    <x v="7"/>
    <x v="2"/>
    <s v="High"/>
    <n v="176.70000000000002"/>
    <n v="11999.4"/>
    <n v="19999"/>
    <n v="3533823.3000000003"/>
    <n v="530073.495"/>
    <n v="3003749.8050000002"/>
    <n v="1952437.3732500002"/>
    <x v="610"/>
    <d v="2021-09-01T00:00:00"/>
    <n v="9"/>
    <s v="Sep"/>
    <x v="0"/>
  </r>
  <r>
    <s v="Channel Partners"/>
    <x v="4"/>
    <x v="2"/>
    <s v="High"/>
    <n v="139.30000000000001"/>
    <n v="11999.4"/>
    <n v="19999"/>
    <n v="2785860.7"/>
    <n v="417879.10500000004"/>
    <n v="2367981.5950000002"/>
    <n v="1420788.9570000002"/>
    <x v="611"/>
    <d v="2021-10-01T00:00:00"/>
    <n v="10"/>
    <s v="Oct"/>
    <x v="0"/>
  </r>
  <r>
    <s v="Shoping Mall"/>
    <x v="8"/>
    <x v="4"/>
    <s v="High"/>
    <n v="28"/>
    <n v="13938"/>
    <n v="23230"/>
    <n v="650440"/>
    <n v="97566"/>
    <n v="552874"/>
    <n v="431241.72000000003"/>
    <x v="612"/>
    <d v="2021-12-01T00:00:00"/>
    <n v="12"/>
    <s v="Dec"/>
    <x v="0"/>
  </r>
  <r>
    <s v="Channel Partners"/>
    <x v="14"/>
    <x v="5"/>
    <s v="High"/>
    <n v="139.30000000000001"/>
    <n v="11999.4"/>
    <n v="19999"/>
    <n v="2785860.7"/>
    <n v="417879.10500000004"/>
    <n v="2367981.5950000002"/>
    <n v="1420788.9570000002"/>
    <x v="611"/>
    <d v="2021-10-01T00:00:00"/>
    <n v="10"/>
    <s v="Oct"/>
    <x v="0"/>
  </r>
  <r>
    <s v="Channel Partners"/>
    <x v="10"/>
    <x v="5"/>
    <s v="High"/>
    <n v="201.5"/>
    <n v="11999.4"/>
    <n v="19999"/>
    <n v="4029798.5"/>
    <n v="604469.77500000002"/>
    <n v="3425328.7250000001"/>
    <n v="2055197.2349999999"/>
    <x v="613"/>
    <d v="2020-12-01T00:00:00"/>
    <n v="12"/>
    <s v="Dec"/>
    <x v="1"/>
  </r>
  <r>
    <s v="Small Business"/>
    <x v="2"/>
    <x v="0"/>
    <s v="High"/>
    <n v="80.100000000000009"/>
    <n v="5579.4"/>
    <n v="9299"/>
    <n v="744849.9"/>
    <n v="111727.485"/>
    <n v="633122.41500000004"/>
    <n v="455848.13880000002"/>
    <x v="614"/>
    <d v="2021-07-01T00:00:00"/>
    <n v="7"/>
    <s v="Jul"/>
    <x v="0"/>
  </r>
  <r>
    <s v="Enterprise"/>
    <x v="11"/>
    <x v="0"/>
    <s v="High"/>
    <n v="102.30000000000001"/>
    <n v="5579.4"/>
    <n v="9299"/>
    <n v="951287.70000000007"/>
    <n v="142693.155"/>
    <n v="808594.54500000004"/>
    <n v="630703.74510000006"/>
    <x v="615"/>
    <d v="2020-09-01T00:00:00"/>
    <n v="9"/>
    <s v="Sep"/>
    <x v="1"/>
  </r>
  <r>
    <s v="Small Business"/>
    <x v="9"/>
    <x v="0"/>
    <s v="High"/>
    <n v="149.6"/>
    <n v="5579.4"/>
    <n v="9299"/>
    <n v="1391130.4"/>
    <n v="208669.55999999997"/>
    <n v="1182460.8399999999"/>
    <n v="851371.80479999981"/>
    <x v="616"/>
    <d v="2021-10-01T00:00:00"/>
    <n v="10"/>
    <s v="Oct"/>
    <x v="0"/>
  </r>
  <r>
    <s v="Small Business"/>
    <x v="1"/>
    <x v="0"/>
    <s v="High"/>
    <n v="101"/>
    <n v="5579.4"/>
    <n v="9299"/>
    <n v="939199"/>
    <n v="140879.85"/>
    <n v="798319.15"/>
    <n v="574789.78799999994"/>
    <x v="617"/>
    <d v="2021-10-01T00:00:00"/>
    <n v="10"/>
    <s v="Oct"/>
    <x v="0"/>
  </r>
  <r>
    <s v="Midmarket"/>
    <x v="12"/>
    <x v="0"/>
    <s v="High"/>
    <n v="151.30000000000001"/>
    <n v="5579.4"/>
    <n v="9299"/>
    <n v="1406938.7000000002"/>
    <n v="211040.80500000002"/>
    <n v="1195897.8950000003"/>
    <n v="777333.63175000018"/>
    <x v="618"/>
    <d v="2021-11-01T00:00:00"/>
    <n v="11"/>
    <s v="Nov"/>
    <x v="0"/>
  </r>
  <r>
    <s v="Midmarket"/>
    <x v="0"/>
    <x v="0"/>
    <s v="High"/>
    <n v="230"/>
    <n v="5579.4"/>
    <n v="9299"/>
    <n v="2138770"/>
    <n v="320815.5"/>
    <n v="1817954.5"/>
    <n v="1181670.425"/>
    <x v="619"/>
    <d v="2021-12-01T00:00:00"/>
    <n v="12"/>
    <s v="Dec"/>
    <x v="0"/>
  </r>
  <r>
    <s v="Enterprise"/>
    <x v="1"/>
    <x v="0"/>
    <s v="High"/>
    <n v="282.10000000000002"/>
    <n v="5579.4"/>
    <n v="9299"/>
    <n v="2623247.9000000004"/>
    <n v="393487.18500000006"/>
    <n v="2229760.7150000003"/>
    <n v="1739213.3577000003"/>
    <x v="620"/>
    <d v="2020-12-01T00:00:00"/>
    <n v="12"/>
    <s v="Dec"/>
    <x v="1"/>
  </r>
  <r>
    <s v="Shoping Mall"/>
    <x v="16"/>
    <x v="1"/>
    <s v="High"/>
    <n v="222.75"/>
    <n v="8999.4"/>
    <n v="14999"/>
    <n v="3341027.25"/>
    <n v="501154.08749999997"/>
    <n v="2839873.1625000001"/>
    <n v="2215101.0667500002"/>
    <x v="621"/>
    <d v="2021-01-01T00:00:00"/>
    <n v="1"/>
    <s v="Jan"/>
    <x v="0"/>
  </r>
  <r>
    <s v="Shoping Mall"/>
    <x v="3"/>
    <x v="1"/>
    <s v="High"/>
    <n v="119.9"/>
    <n v="8999.4"/>
    <n v="14999"/>
    <n v="1798380.1"/>
    <n v="269757.01500000001"/>
    <n v="1528623.085"/>
    <n v="1192326.0063"/>
    <x v="622"/>
    <d v="2021-04-01T00:00:00"/>
    <n v="4"/>
    <s v="Apr"/>
    <x v="0"/>
  </r>
  <r>
    <s v="Shoping Mall"/>
    <x v="15"/>
    <x v="1"/>
    <s v="High"/>
    <n v="20"/>
    <n v="8999.4"/>
    <n v="14999"/>
    <n v="299980"/>
    <n v="44997"/>
    <n v="254983"/>
    <n v="198886.74000000002"/>
    <x v="623"/>
    <d v="2021-05-01T00:00:00"/>
    <n v="5"/>
    <s v="May"/>
    <x v="0"/>
  </r>
  <r>
    <s v="Shoping Mall"/>
    <x v="5"/>
    <x v="1"/>
    <s v="High"/>
    <n v="38.800000000000004"/>
    <n v="8999.4"/>
    <n v="14999"/>
    <n v="581961.20000000007"/>
    <n v="87294.180000000008"/>
    <n v="494667.02000000008"/>
    <n v="385840.27560000005"/>
    <x v="624"/>
    <d v="2021-09-01T00:00:00"/>
    <n v="9"/>
    <s v="Sep"/>
    <x v="0"/>
  </r>
  <r>
    <s v="Shoping Mall"/>
    <x v="6"/>
    <x v="1"/>
    <s v="High"/>
    <n v="172.70000000000002"/>
    <n v="8999.4"/>
    <n v="14999"/>
    <n v="2590327.3000000003"/>
    <n v="388549.09500000003"/>
    <n v="2201778.2050000001"/>
    <n v="1717386.9999000002"/>
    <x v="625"/>
    <d v="2020-10-01T00:00:00"/>
    <n v="10"/>
    <s v="Oct"/>
    <x v="1"/>
  </r>
  <r>
    <s v="Midmarket"/>
    <x v="13"/>
    <x v="1"/>
    <s v="High"/>
    <n v="230"/>
    <n v="8999.4"/>
    <n v="14999"/>
    <n v="3449770"/>
    <n v="517465.5"/>
    <n v="2932304.5"/>
    <n v="1905997.925"/>
    <x v="626"/>
    <d v="2021-12-01T00:00:00"/>
    <n v="12"/>
    <s v="Dec"/>
    <x v="0"/>
  </r>
  <r>
    <s v="Shoping Mall"/>
    <x v="7"/>
    <x v="2"/>
    <s v="High"/>
    <n v="26"/>
    <n v="11999.4"/>
    <n v="19999"/>
    <n v="519974"/>
    <n v="77996.099999999991"/>
    <n v="441977.9"/>
    <n v="344742.76200000005"/>
    <x v="627"/>
    <d v="2021-02-01T00:00:00"/>
    <n v="2"/>
    <s v="Feb"/>
    <x v="0"/>
  </r>
  <r>
    <s v="Midmarket"/>
    <x v="4"/>
    <x v="2"/>
    <s v="High"/>
    <n v="247"/>
    <n v="11999.4"/>
    <n v="19999"/>
    <n v="4939753"/>
    <n v="740962.95"/>
    <n v="4198790.05"/>
    <n v="2729213.5324999997"/>
    <x v="628"/>
    <d v="2020-09-01T00:00:00"/>
    <n v="9"/>
    <s v="Sep"/>
    <x v="1"/>
  </r>
  <r>
    <s v="Midmarket"/>
    <x v="8"/>
    <x v="2"/>
    <s v="High"/>
    <n v="174.3"/>
    <n v="11999.4"/>
    <n v="19999"/>
    <n v="3485825.7"/>
    <n v="522873.85499999998"/>
    <n v="2962951.8450000002"/>
    <n v="1925918.6992500003"/>
    <x v="629"/>
    <d v="2020-10-01T00:00:00"/>
    <n v="10"/>
    <s v="Oct"/>
    <x v="1"/>
  </r>
  <r>
    <s v="Channel Partners"/>
    <x v="14"/>
    <x v="2"/>
    <s v="High"/>
    <n v="291.40000000000003"/>
    <n v="11999.4"/>
    <n v="19999"/>
    <n v="5827708.6000000006"/>
    <n v="874156.29"/>
    <n v="4953552.3100000005"/>
    <n v="2972131.3860000004"/>
    <x v="630"/>
    <d v="2021-10-01T00:00:00"/>
    <n v="10"/>
    <s v="Oct"/>
    <x v="0"/>
  </r>
  <r>
    <s v="Shoping Mall"/>
    <x v="10"/>
    <x v="2"/>
    <s v="High"/>
    <n v="173.10000000000002"/>
    <n v="11999.4"/>
    <n v="19999"/>
    <n v="3461826.9000000004"/>
    <n v="519274.03500000003"/>
    <n v="2942552.8650000002"/>
    <n v="2295191.2347000004"/>
    <x v="631"/>
    <d v="2021-10-01T00:00:00"/>
    <n v="10"/>
    <s v="Oct"/>
    <x v="0"/>
  </r>
  <r>
    <s v="Shoping Mall"/>
    <x v="2"/>
    <x v="2"/>
    <s v="High"/>
    <n v="70"/>
    <n v="11999.4"/>
    <n v="19999"/>
    <n v="1399930"/>
    <n v="209989.5"/>
    <n v="1189940.5"/>
    <n v="928153.59000000008"/>
    <x v="632"/>
    <d v="2021-11-01T00:00:00"/>
    <n v="11"/>
    <s v="Nov"/>
    <x v="0"/>
  </r>
  <r>
    <s v="Channel Partners"/>
    <x v="11"/>
    <x v="2"/>
    <s v="High"/>
    <n v="222.20000000000002"/>
    <n v="11999.4"/>
    <n v="19999"/>
    <n v="4443777.8000000007"/>
    <n v="666566.67000000004"/>
    <n v="3777211.1300000008"/>
    <n v="2266326.6780000003"/>
    <x v="633"/>
    <d v="2020-11-01T00:00:00"/>
    <n v="11"/>
    <s v="Nov"/>
    <x v="1"/>
  </r>
  <r>
    <s v="Shoping Mall"/>
    <x v="9"/>
    <x v="2"/>
    <s v="High"/>
    <n v="117.7"/>
    <n v="11999.4"/>
    <n v="19999"/>
    <n v="2353882.3000000003"/>
    <n v="353082.34500000003"/>
    <n v="2000799.9550000003"/>
    <n v="1560623.9649000003"/>
    <x v="634"/>
    <d v="2021-11-01T00:00:00"/>
    <n v="11"/>
    <s v="Nov"/>
    <x v="0"/>
  </r>
  <r>
    <s v="Shoping Mall"/>
    <x v="1"/>
    <x v="2"/>
    <s v="High"/>
    <n v="192.20000000000002"/>
    <n v="11999.4"/>
    <n v="19999"/>
    <n v="3843807.8000000003"/>
    <n v="576571.17000000004"/>
    <n v="3267236.6300000004"/>
    <n v="2548444.5714000002"/>
    <x v="635"/>
    <d v="2020-11-01T00:00:00"/>
    <n v="11"/>
    <s v="Nov"/>
    <x v="1"/>
  </r>
  <r>
    <s v="Enterprise"/>
    <x v="12"/>
    <x v="3"/>
    <s v="High"/>
    <n v="157.5"/>
    <n v="19794"/>
    <n v="32990"/>
    <n v="5195925"/>
    <n v="779388.75"/>
    <n v="4416536.25"/>
    <n v="3444898.2749999999"/>
    <x v="636"/>
    <d v="2021-02-01T00:00:00"/>
    <n v="2"/>
    <s v="Feb"/>
    <x v="0"/>
  </r>
  <r>
    <s v="Shoping Mall"/>
    <x v="0"/>
    <x v="3"/>
    <s v="High"/>
    <n v="60.6"/>
    <n v="19794"/>
    <n v="32990"/>
    <n v="1999194"/>
    <n v="299879.09999999998"/>
    <n v="1699314.9"/>
    <n v="1325465.622"/>
    <x v="637"/>
    <d v="2021-04-01T00:00:00"/>
    <n v="4"/>
    <s v="Apr"/>
    <x v="0"/>
  </r>
  <r>
    <s v="Small Business"/>
    <x v="17"/>
    <x v="3"/>
    <s v="High"/>
    <n v="246"/>
    <n v="19794"/>
    <n v="32990"/>
    <n v="8115540"/>
    <n v="1217331"/>
    <n v="6898209"/>
    <n v="4966710.4799999995"/>
    <x v="638"/>
    <d v="2021-07-01T00:00:00"/>
    <n v="7"/>
    <s v="Jul"/>
    <x v="0"/>
  </r>
  <r>
    <s v="Small Business"/>
    <x v="16"/>
    <x v="3"/>
    <s v="High"/>
    <n v="26.900000000000002"/>
    <n v="19794"/>
    <n v="32990"/>
    <n v="887431.00000000012"/>
    <n v="133114.65000000002"/>
    <n v="754316.35000000009"/>
    <n v="543107.772"/>
    <x v="639"/>
    <d v="2020-10-01T00:00:00"/>
    <n v="10"/>
    <s v="Oct"/>
    <x v="1"/>
  </r>
  <r>
    <s v="Small Business"/>
    <x v="3"/>
    <x v="3"/>
    <s v="High"/>
    <n v="253.60000000000002"/>
    <n v="19794"/>
    <n v="32990"/>
    <n v="8366264.0000000009"/>
    <n v="1254939.6000000001"/>
    <n v="7111324.4000000004"/>
    <n v="5120153.568"/>
    <x v="640"/>
    <d v="2020-11-01T00:00:00"/>
    <n v="11"/>
    <s v="Nov"/>
    <x v="1"/>
  </r>
  <r>
    <s v="Shoping Mall"/>
    <x v="15"/>
    <x v="4"/>
    <s v="High"/>
    <n v="290.3"/>
    <n v="13938"/>
    <n v="23230"/>
    <n v="6743669"/>
    <n v="1011550.35"/>
    <n v="5732118.6500000004"/>
    <n v="4471052.5470000003"/>
    <x v="641"/>
    <d v="2021-03-01T00:00:00"/>
    <n v="3"/>
    <s v="Mar"/>
    <x v="0"/>
  </r>
  <r>
    <s v="Small Business"/>
    <x v="5"/>
    <x v="4"/>
    <s v="High"/>
    <n v="254.10000000000002"/>
    <n v="13938"/>
    <n v="23230"/>
    <n v="5902743.0000000009"/>
    <n v="885411.45000000007"/>
    <n v="5017331.5500000007"/>
    <n v="3612478.7160000005"/>
    <x v="642"/>
    <d v="2021-08-01T00:00:00"/>
    <n v="8"/>
    <s v="Aug"/>
    <x v="0"/>
  </r>
  <r>
    <s v="Small Business"/>
    <x v="6"/>
    <x v="4"/>
    <s v="High"/>
    <n v="26.900000000000002"/>
    <n v="13938"/>
    <n v="23230"/>
    <n v="624887"/>
    <n v="93733.05"/>
    <n v="531153.94999999995"/>
    <n v="382430.84399999992"/>
    <x v="643"/>
    <d v="2020-10-01T00:00:00"/>
    <n v="10"/>
    <s v="Oct"/>
    <x v="1"/>
  </r>
  <r>
    <s v="Small Business"/>
    <x v="13"/>
    <x v="4"/>
    <s v="High"/>
    <n v="149.6"/>
    <n v="13938"/>
    <n v="23230"/>
    <n v="3475208"/>
    <n v="521281.19999999995"/>
    <n v="2953926.8"/>
    <n v="2126827.2959999996"/>
    <x v="644"/>
    <d v="2021-10-01T00:00:00"/>
    <n v="10"/>
    <s v="Oct"/>
    <x v="0"/>
  </r>
  <r>
    <s v="Small Business"/>
    <x v="7"/>
    <x v="4"/>
    <s v="High"/>
    <n v="101"/>
    <n v="13938"/>
    <n v="23230"/>
    <n v="2346230"/>
    <n v="351934.5"/>
    <n v="1994295.5"/>
    <n v="1435892.76"/>
    <x v="645"/>
    <d v="2021-10-01T00:00:00"/>
    <n v="10"/>
    <s v="Oct"/>
    <x v="0"/>
  </r>
  <r>
    <s v="Shoping Mall"/>
    <x v="4"/>
    <x v="4"/>
    <s v="High"/>
    <n v="128.1"/>
    <n v="13938"/>
    <n v="23230"/>
    <n v="2975763"/>
    <n v="446364.45"/>
    <n v="2529398.5499999998"/>
    <n v="1972930.8689999999"/>
    <x v="646"/>
    <d v="2020-12-01T00:00:00"/>
    <n v="12"/>
    <s v="Dec"/>
    <x v="1"/>
  </r>
  <r>
    <s v="Small Business"/>
    <x v="8"/>
    <x v="5"/>
    <s v="High"/>
    <n v="88.800000000000011"/>
    <n v="11999.4"/>
    <n v="19999"/>
    <n v="1775911.2000000002"/>
    <n v="266386.68"/>
    <n v="1509524.5200000003"/>
    <n v="1086857.6544000001"/>
    <x v="647"/>
    <d v="2021-03-01T00:00:00"/>
    <n v="3"/>
    <s v="Mar"/>
    <x v="0"/>
  </r>
  <r>
    <s v="Enterprise"/>
    <x v="14"/>
    <x v="5"/>
    <s v="High"/>
    <n v="284.40000000000003"/>
    <n v="11999.4"/>
    <n v="19999"/>
    <n v="5687715.6000000006"/>
    <n v="853157.34000000008"/>
    <n v="4834558.2600000007"/>
    <n v="3770955.4428000008"/>
    <x v="648"/>
    <d v="2021-05-01T00:00:00"/>
    <n v="5"/>
    <s v="May"/>
    <x v="0"/>
  </r>
  <r>
    <s v="Channel Partners"/>
    <x v="10"/>
    <x v="5"/>
    <s v="High"/>
    <n v="247.5"/>
    <n v="11999.4"/>
    <n v="19999"/>
    <n v="4949752.5"/>
    <n v="742462.875"/>
    <n v="4207289.625"/>
    <n v="2524373.7749999999"/>
    <x v="649"/>
    <d v="2021-08-01T00:00:00"/>
    <n v="8"/>
    <s v="Aug"/>
    <x v="0"/>
  </r>
  <r>
    <s v="Midmarket"/>
    <x v="2"/>
    <x v="5"/>
    <s v="High"/>
    <n v="174.3"/>
    <n v="11999.4"/>
    <n v="19999"/>
    <n v="3485825.7"/>
    <n v="522873.85499999998"/>
    <n v="2962951.8450000002"/>
    <n v="1925918.6992500003"/>
    <x v="629"/>
    <d v="2020-10-01T00:00:00"/>
    <n v="10"/>
    <s v="Oct"/>
    <x v="1"/>
  </r>
  <r>
    <s v="Channel Partners"/>
    <x v="11"/>
    <x v="5"/>
    <s v="High"/>
    <n v="291.40000000000003"/>
    <n v="11999.4"/>
    <n v="19999"/>
    <n v="5827708.6000000006"/>
    <n v="874156.29"/>
    <n v="4953552.3100000005"/>
    <n v="2972131.3860000004"/>
    <x v="630"/>
    <d v="2021-10-01T00:00:00"/>
    <n v="10"/>
    <s v="Oct"/>
    <x v="0"/>
  </r>
  <r>
    <s v="Shoping Mall"/>
    <x v="9"/>
    <x v="5"/>
    <s v="High"/>
    <n v="173.10000000000002"/>
    <n v="11999.4"/>
    <n v="19999"/>
    <n v="3461826.9000000004"/>
    <n v="519274.03500000003"/>
    <n v="2942552.8650000002"/>
    <n v="2295191.2347000004"/>
    <x v="631"/>
    <d v="2021-10-01T00:00:00"/>
    <n v="10"/>
    <s v="Oct"/>
    <x v="0"/>
  </r>
  <r>
    <s v="Shoping Mall"/>
    <x v="1"/>
    <x v="5"/>
    <s v="High"/>
    <n v="172.70000000000002"/>
    <n v="11999.4"/>
    <n v="19999"/>
    <n v="3453827.3000000003"/>
    <n v="518074.09500000003"/>
    <n v="2935753.2050000001"/>
    <n v="2289887.4999000002"/>
    <x v="650"/>
    <d v="2020-10-01T00:00:00"/>
    <n v="10"/>
    <s v="Oct"/>
    <x v="1"/>
  </r>
  <r>
    <s v="Midmarket"/>
    <x v="12"/>
    <x v="5"/>
    <s v="High"/>
    <n v="187"/>
    <n v="11999.4"/>
    <n v="19999"/>
    <n v="3739813"/>
    <n v="560971.94999999995"/>
    <n v="3178841.05"/>
    <n v="2066246.6824999999"/>
    <x v="651"/>
    <d v="2020-11-01T00:00:00"/>
    <n v="11"/>
    <s v="Nov"/>
    <x v="1"/>
  </r>
  <r>
    <s v="Enterprise"/>
    <x v="0"/>
    <x v="0"/>
    <s v="High"/>
    <n v="117.4"/>
    <n v="5579.4"/>
    <n v="9299"/>
    <n v="1091702.6000000001"/>
    <n v="163755.39000000001"/>
    <n v="927947.21000000008"/>
    <n v="723798.82380000013"/>
    <x v="652"/>
    <d v="2021-08-01T00:00:00"/>
    <n v="8"/>
    <s v="Aug"/>
    <x v="0"/>
  </r>
  <r>
    <s v="Enterprise"/>
    <x v="17"/>
    <x v="0"/>
    <s v="High"/>
    <n v="276.7"/>
    <n v="5579.4"/>
    <n v="9299"/>
    <n v="2573033.2999999998"/>
    <n v="385954.99499999994"/>
    <n v="2187078.3049999997"/>
    <n v="1705921.0778999999"/>
    <x v="653"/>
    <d v="2021-08-01T00:00:00"/>
    <n v="8"/>
    <s v="Aug"/>
    <x v="0"/>
  </r>
  <r>
    <s v="Enterprise"/>
    <x v="16"/>
    <x v="0"/>
    <s v="High"/>
    <n v="108.5"/>
    <n v="5579.4"/>
    <n v="9299"/>
    <n v="1008941.5"/>
    <n v="151341.22500000001"/>
    <n v="857600.27500000002"/>
    <n v="668928.2145"/>
    <x v="654"/>
    <d v="2021-10-01T00:00:00"/>
    <n v="10"/>
    <s v="Oct"/>
    <x v="0"/>
  </r>
  <r>
    <s v="Small Business"/>
    <x v="3"/>
    <x v="1"/>
    <s v="High"/>
    <n v="54.6"/>
    <n v="8999.4"/>
    <n v="14999"/>
    <n v="818945.4"/>
    <n v="122841.81"/>
    <n v="696103.59000000008"/>
    <n v="501194.58480000007"/>
    <x v="655"/>
    <d v="2021-10-01T00:00:00"/>
    <n v="10"/>
    <s v="Oct"/>
    <x v="0"/>
  </r>
  <r>
    <s v="Shoping Mall"/>
    <x v="15"/>
    <x v="2"/>
    <s v="High"/>
    <n v="115.80000000000001"/>
    <n v="11999.4"/>
    <n v="19999"/>
    <n v="2315884.2000000002"/>
    <n v="347382.63"/>
    <n v="1968501.5700000003"/>
    <n v="1535431.2246000003"/>
    <x v="656"/>
    <d v="2021-03-01T00:00:00"/>
    <n v="3"/>
    <s v="Mar"/>
    <x v="0"/>
  </r>
  <r>
    <s v="Midmarket"/>
    <x v="5"/>
    <x v="2"/>
    <s v="High"/>
    <n v="161.4"/>
    <n v="11999.4"/>
    <n v="19999"/>
    <n v="3227838.6"/>
    <n v="484175.79"/>
    <n v="2743662.81"/>
    <n v="1783380.8265000002"/>
    <x v="657"/>
    <d v="2021-04-01T00:00:00"/>
    <n v="4"/>
    <s v="Apr"/>
    <x v="0"/>
  </r>
  <r>
    <s v="Shoping Mall"/>
    <x v="6"/>
    <x v="2"/>
    <s v="High"/>
    <n v="253.5"/>
    <n v="11999.4"/>
    <n v="19999"/>
    <n v="5069746.5"/>
    <n v="760461.97499999998"/>
    <n v="4309284.5250000004"/>
    <n v="3361241.9295000006"/>
    <x v="658"/>
    <d v="2021-04-01T00:00:00"/>
    <n v="4"/>
    <s v="Apr"/>
    <x v="0"/>
  </r>
  <r>
    <s v="Shoping Mall"/>
    <x v="13"/>
    <x v="2"/>
    <s v="High"/>
    <n v="285.10000000000002"/>
    <n v="11999.4"/>
    <n v="19999"/>
    <n v="5701714.9000000004"/>
    <n v="855257.23499999999"/>
    <n v="4846457.665"/>
    <n v="3780236.9787000003"/>
    <x v="659"/>
    <d v="2021-05-01T00:00:00"/>
    <n v="5"/>
    <s v="May"/>
    <x v="0"/>
  </r>
  <r>
    <s v="Midmarket"/>
    <x v="7"/>
    <x v="2"/>
    <s v="High"/>
    <n v="255.9"/>
    <n v="11999.4"/>
    <n v="19999"/>
    <n v="5117744.1000000006"/>
    <n v="767661.61500000011"/>
    <n v="4350082.4850000003"/>
    <n v="2827553.6152500003"/>
    <x v="660"/>
    <d v="2021-08-01T00:00:00"/>
    <n v="8"/>
    <s v="Aug"/>
    <x v="0"/>
  </r>
  <r>
    <s v="Shoping Mall"/>
    <x v="4"/>
    <x v="2"/>
    <s v="High"/>
    <n v="26.700000000000003"/>
    <n v="11999.4"/>
    <n v="19999"/>
    <n v="533973.30000000005"/>
    <n v="80095.99500000001"/>
    <n v="453877.30500000005"/>
    <n v="354024.29790000006"/>
    <x v="661"/>
    <d v="2020-10-01T00:00:00"/>
    <n v="10"/>
    <s v="Oct"/>
    <x v="1"/>
  </r>
  <r>
    <s v="Enterprise"/>
    <x v="8"/>
    <x v="2"/>
    <s v="High"/>
    <n v="108.5"/>
    <n v="11999.4"/>
    <n v="19999"/>
    <n v="2169891.5"/>
    <n v="325483.72499999998"/>
    <n v="1844407.7749999999"/>
    <n v="1438638.0644999999"/>
    <x v="662"/>
    <d v="2021-10-01T00:00:00"/>
    <n v="10"/>
    <s v="Oct"/>
    <x v="0"/>
  </r>
  <r>
    <s v="Midmarket"/>
    <x v="14"/>
    <x v="2"/>
    <s v="High"/>
    <n v="117.5"/>
    <n v="11999.4"/>
    <n v="19999"/>
    <n v="2349882.5"/>
    <n v="352482.375"/>
    <n v="1997400.125"/>
    <n v="1298310.08125"/>
    <x v="663"/>
    <d v="2021-10-01T00:00:00"/>
    <n v="10"/>
    <s v="Oct"/>
    <x v="0"/>
  </r>
  <r>
    <s v="Shoping Mall"/>
    <x v="10"/>
    <x v="2"/>
    <s v="High"/>
    <n v="200.70000000000002"/>
    <n v="11999.4"/>
    <n v="19999"/>
    <n v="4013799.3000000003"/>
    <n v="602069.89500000002"/>
    <n v="3411729.4050000003"/>
    <n v="2661148.9359000004"/>
    <x v="664"/>
    <d v="2020-11-01T00:00:00"/>
    <n v="11"/>
    <s v="Nov"/>
    <x v="1"/>
  </r>
  <r>
    <s v="Shoping Mall"/>
    <x v="2"/>
    <x v="2"/>
    <s v="High"/>
    <n v="215.10000000000002"/>
    <n v="11999.4"/>
    <n v="19999"/>
    <n v="4301784.9000000004"/>
    <n v="645267.73499999999"/>
    <n v="3656517.1650000005"/>
    <n v="2852083.3887000005"/>
    <x v="665"/>
    <d v="2020-11-01T00:00:00"/>
    <n v="11"/>
    <s v="Nov"/>
    <x v="1"/>
  </r>
  <r>
    <s v="Channel Partners"/>
    <x v="11"/>
    <x v="2"/>
    <s v="High"/>
    <n v="91.4"/>
    <n v="11999.4"/>
    <n v="19999"/>
    <n v="1827908.6"/>
    <n v="274186.28999999998"/>
    <n v="1553722.31"/>
    <n v="932233.38600000006"/>
    <x v="666"/>
    <d v="2021-12-01T00:00:00"/>
    <n v="12"/>
    <s v="Dec"/>
    <x v="0"/>
  </r>
  <r>
    <s v="Shoping Mall"/>
    <x v="9"/>
    <x v="2"/>
    <s v="High"/>
    <n v="29.3"/>
    <n v="11999.4"/>
    <n v="19999"/>
    <n v="585970.70000000007"/>
    <n v="87895.60500000001"/>
    <n v="498075.09500000009"/>
    <n v="388498.57410000009"/>
    <x v="667"/>
    <d v="2021-12-01T00:00:00"/>
    <n v="12"/>
    <s v="Dec"/>
    <x v="0"/>
  </r>
  <r>
    <s v="Channel Partners"/>
    <x v="1"/>
    <x v="3"/>
    <s v="High"/>
    <n v="50"/>
    <n v="19794"/>
    <n v="32990"/>
    <n v="1649500"/>
    <n v="247425"/>
    <n v="1402075"/>
    <n v="841245"/>
    <x v="668"/>
    <d v="2021-03-01T00:00:00"/>
    <n v="3"/>
    <s v="Mar"/>
    <x v="0"/>
  </r>
  <r>
    <s v="Midmarket"/>
    <x v="12"/>
    <x v="3"/>
    <s v="High"/>
    <n v="282.60000000000002"/>
    <n v="19794"/>
    <n v="32990"/>
    <n v="9322974"/>
    <n v="1398446.0999999999"/>
    <n v="7924527.9000000004"/>
    <n v="5150943.1350000007"/>
    <x v="669"/>
    <d v="2021-05-01T00:00:00"/>
    <n v="5"/>
    <s v="May"/>
    <x v="0"/>
  </r>
  <r>
    <s v="Enterprise"/>
    <x v="0"/>
    <x v="3"/>
    <s v="High"/>
    <n v="66.3"/>
    <n v="19794"/>
    <n v="32990"/>
    <n v="2187237"/>
    <n v="328085.55"/>
    <n v="1859151.45"/>
    <n v="1450138.1310000001"/>
    <x v="670"/>
    <d v="2021-09-01T00:00:00"/>
    <n v="9"/>
    <s v="Sep"/>
    <x v="0"/>
  </r>
  <r>
    <s v="Small Business"/>
    <x v="17"/>
    <x v="3"/>
    <s v="High"/>
    <n v="257.40000000000003"/>
    <n v="19794"/>
    <n v="32990"/>
    <n v="8491626.0000000019"/>
    <n v="1273743.9000000001"/>
    <n v="7217882.1000000015"/>
    <n v="5196875.1120000007"/>
    <x v="671"/>
    <d v="2020-11-01T00:00:00"/>
    <n v="11"/>
    <s v="Nov"/>
    <x v="1"/>
  </r>
  <r>
    <s v="Enterprise"/>
    <x v="16"/>
    <x v="3"/>
    <s v="High"/>
    <n v="243.8"/>
    <n v="19794"/>
    <n v="32990"/>
    <n v="8042962"/>
    <n v="1206444.3"/>
    <n v="6836517.7000000002"/>
    <n v="5332483.8059999999"/>
    <x v="672"/>
    <d v="2020-12-01T00:00:00"/>
    <n v="12"/>
    <s v="Dec"/>
    <x v="1"/>
  </r>
  <r>
    <s v="Channel Partners"/>
    <x v="3"/>
    <x v="3"/>
    <s v="High"/>
    <n v="91.4"/>
    <n v="19794"/>
    <n v="32990"/>
    <n v="3015286"/>
    <n v="452292.89999999997"/>
    <n v="2562993.1"/>
    <n v="1537795.86"/>
    <x v="673"/>
    <d v="2021-12-01T00:00:00"/>
    <n v="12"/>
    <s v="Dec"/>
    <x v="0"/>
  </r>
  <r>
    <s v="Shoping Mall"/>
    <x v="15"/>
    <x v="4"/>
    <s v="High"/>
    <n v="86.550000000000011"/>
    <n v="13938"/>
    <n v="23230"/>
    <n v="2010556.5000000002"/>
    <n v="301583.47500000003"/>
    <n v="1708973.0250000001"/>
    <n v="1332998.9595000001"/>
    <x v="674"/>
    <d v="2021-07-01T00:00:00"/>
    <n v="7"/>
    <s v="Jul"/>
    <x v="0"/>
  </r>
  <r>
    <s v="Midmarket"/>
    <x v="5"/>
    <x v="4"/>
    <s v="High"/>
    <n v="49.2"/>
    <n v="13938"/>
    <n v="23230"/>
    <n v="1142916"/>
    <n v="171437.4"/>
    <n v="971478.6"/>
    <n v="631461.09"/>
    <x v="675"/>
    <d v="2021-07-01T00:00:00"/>
    <n v="7"/>
    <s v="Jul"/>
    <x v="0"/>
  </r>
  <r>
    <s v="Shoping Mall"/>
    <x v="6"/>
    <x v="4"/>
    <s v="High"/>
    <n v="26.700000000000003"/>
    <n v="13938"/>
    <n v="23230"/>
    <n v="620241.00000000012"/>
    <n v="93036.150000000009"/>
    <n v="527204.85000000009"/>
    <n v="411219.78300000011"/>
    <x v="676"/>
    <d v="2020-10-01T00:00:00"/>
    <n v="10"/>
    <s v="Oct"/>
    <x v="1"/>
  </r>
  <r>
    <s v="Midmarket"/>
    <x v="13"/>
    <x v="4"/>
    <s v="High"/>
    <n v="117.5"/>
    <n v="13938"/>
    <n v="23230"/>
    <n v="2729525"/>
    <n v="409428.75"/>
    <n v="2320096.25"/>
    <n v="1508062.5625"/>
    <x v="677"/>
    <d v="2021-10-01T00:00:00"/>
    <n v="10"/>
    <s v="Oct"/>
    <x v="0"/>
  </r>
  <r>
    <s v="Enterprise"/>
    <x v="7"/>
    <x v="4"/>
    <s v="High"/>
    <n v="295.40000000000003"/>
    <n v="13938"/>
    <n v="23230"/>
    <n v="6862142.0000000009"/>
    <n v="1029321.3"/>
    <n v="5832820.7000000011"/>
    <n v="4549600.1460000006"/>
    <x v="678"/>
    <d v="2020-11-01T00:00:00"/>
    <n v="11"/>
    <s v="Nov"/>
    <x v="1"/>
  </r>
  <r>
    <s v="Enterprise"/>
    <x v="4"/>
    <x v="4"/>
    <s v="High"/>
    <n v="55.2"/>
    <n v="13938"/>
    <n v="23230"/>
    <n v="1282296"/>
    <n v="192344.4"/>
    <n v="1089951.6000000001"/>
    <n v="850162.24800000014"/>
    <x v="679"/>
    <d v="2021-11-01T00:00:00"/>
    <n v="11"/>
    <s v="Nov"/>
    <x v="0"/>
  </r>
  <r>
    <s v="Shoping Mall"/>
    <x v="8"/>
    <x v="4"/>
    <s v="High"/>
    <n v="29.3"/>
    <n v="13938"/>
    <n v="23230"/>
    <n v="680639"/>
    <n v="102095.84999999999"/>
    <n v="578543.15"/>
    <n v="451263.65700000001"/>
    <x v="680"/>
    <d v="2021-12-01T00:00:00"/>
    <n v="12"/>
    <s v="Dec"/>
    <x v="0"/>
  </r>
  <r>
    <s v="Small Business"/>
    <x v="14"/>
    <x v="5"/>
    <s v="High"/>
    <n v="247.5"/>
    <n v="11999.4"/>
    <n v="19999"/>
    <n v="4949752.5"/>
    <n v="742462.875"/>
    <n v="4207289.625"/>
    <n v="3029248.53"/>
    <x v="681"/>
    <d v="2021-03-01T00:00:00"/>
    <n v="3"/>
    <s v="Mar"/>
    <x v="0"/>
  </r>
  <r>
    <s v="Small Business"/>
    <x v="10"/>
    <x v="5"/>
    <s v="High"/>
    <n v="54.6"/>
    <n v="11999.4"/>
    <n v="19999"/>
    <n v="1091945.4000000001"/>
    <n v="163791.81000000003"/>
    <n v="928153.59000000008"/>
    <n v="668270.58480000007"/>
    <x v="682"/>
    <d v="2021-10-01T00:00:00"/>
    <n v="10"/>
    <s v="Oct"/>
    <x v="0"/>
  </r>
  <r>
    <s v="Shoping Mall"/>
    <x v="2"/>
    <x v="1"/>
    <s v="High"/>
    <n v="136.80000000000001"/>
    <n v="8999.4"/>
    <n v="14999"/>
    <n v="2051863.2000000002"/>
    <n v="307779.48000000004"/>
    <n v="1744083.7200000002"/>
    <n v="1360385.3016000001"/>
    <x v="683"/>
    <d v="2021-02-01T00:00:00"/>
    <n v="2"/>
    <s v="Feb"/>
    <x v="0"/>
  </r>
  <r>
    <s v="Shoping Mall"/>
    <x v="11"/>
    <x v="2"/>
    <s v="High"/>
    <n v="72.3"/>
    <n v="11999.4"/>
    <n v="19999"/>
    <n v="1445927.7"/>
    <n v="216889.155"/>
    <n v="1229038.5449999999"/>
    <n v="958650.06510000001"/>
    <x v="684"/>
    <d v="2021-04-01T00:00:00"/>
    <n v="4"/>
    <s v="Apr"/>
    <x v="0"/>
  </r>
  <r>
    <s v="Channel Partners"/>
    <x v="9"/>
    <x v="4"/>
    <s v="High"/>
    <n v="180.60000000000002"/>
    <n v="13938"/>
    <n v="23230"/>
    <n v="4195338.0000000009"/>
    <n v="629300.70000000007"/>
    <n v="3566037.3000000007"/>
    <n v="2139622.3800000004"/>
    <x v="685"/>
    <d v="2021-05-01T00:00:00"/>
    <n v="5"/>
    <s v="May"/>
    <x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1">
  <r>
    <x v="0"/>
    <s v="Andhra Pradesh"/>
    <s v="Xiaomi Redmi 9i 128GB"/>
    <s v="None"/>
    <n v="161.85000000000002"/>
    <n v="5579.4"/>
    <n v="9299"/>
    <x v="0"/>
    <n v="0"/>
    <n v="1505043.1500000001"/>
    <n v="1173933.6570000001"/>
    <n v="331109.49300000002"/>
    <d v="2021-01-01T00:00:00"/>
    <n v="1"/>
    <x v="0"/>
    <n v="2021"/>
  </r>
  <r>
    <x v="0"/>
    <s v="Gujarat"/>
    <s v="Xiaomi Redmi 9i 128GB"/>
    <s v="None"/>
    <n v="132.1"/>
    <n v="5579.4"/>
    <n v="9299"/>
    <x v="1"/>
    <n v="0"/>
    <n v="1228397.8999999999"/>
    <n v="958150.36199999996"/>
    <n v="270247.53799999994"/>
    <d v="2021-01-01T00:00:00"/>
    <n v="1"/>
    <x v="0"/>
    <n v="2021"/>
  </r>
  <r>
    <x v="1"/>
    <s v="Maharashtra "/>
    <s v="Xiaomi Redmi 9i 128GB"/>
    <s v="None"/>
    <n v="217.8"/>
    <n v="5579.4"/>
    <n v="9299"/>
    <x v="2"/>
    <n v="0"/>
    <n v="2025322.2000000002"/>
    <n v="1316459.4300000002"/>
    <n v="708862.77"/>
    <d v="2021-06-01T00:00:00"/>
    <n v="6"/>
    <x v="1"/>
    <n v="2021"/>
  </r>
  <r>
    <x v="1"/>
    <s v="Haryana"/>
    <s v="Xiaomi Redmi 9i 128GB"/>
    <s v="None"/>
    <n v="88.800000000000011"/>
    <n v="5579.4"/>
    <n v="9299"/>
    <x v="3"/>
    <n v="0"/>
    <n v="825751.20000000007"/>
    <n v="536738.28"/>
    <n v="289012.92000000004"/>
    <d v="2021-06-01T00:00:00"/>
    <n v="6"/>
    <x v="1"/>
    <n v="2021"/>
  </r>
  <r>
    <x v="1"/>
    <s v="Tamil Nadu"/>
    <s v="Xiaomi Redmi 9i 128GB"/>
    <s v="None"/>
    <n v="247"/>
    <n v="5579.4"/>
    <n v="9299"/>
    <x v="4"/>
    <n v="0"/>
    <n v="2296853"/>
    <n v="1492954.45"/>
    <n v="803898.55"/>
    <d v="2021-06-01T00:00:00"/>
    <n v="6"/>
    <x v="1"/>
    <n v="2021"/>
  </r>
  <r>
    <x v="0"/>
    <s v="Karnataka"/>
    <s v="Xiaomi Redmi 9i 128GB"/>
    <s v="None"/>
    <n v="151.30000000000001"/>
    <n v="5579.4"/>
    <n v="9299"/>
    <x v="5"/>
    <n v="0"/>
    <n v="1406938.7000000002"/>
    <n v="1097412.1860000002"/>
    <n v="309526.51399999997"/>
    <d v="2021-12-01T00:00:00"/>
    <n v="12"/>
    <x v="2"/>
    <n v="2021"/>
  </r>
  <r>
    <x v="1"/>
    <s v="Kerala"/>
    <s v="Realme 8"/>
    <s v="None"/>
    <n v="92.100000000000009"/>
    <n v="8999.4"/>
    <n v="14999"/>
    <x v="6"/>
    <n v="0"/>
    <n v="1381407.9000000001"/>
    <n v="897915.13500000013"/>
    <n v="483492.76500000001"/>
    <d v="2021-03-01T00:00:00"/>
    <n v="3"/>
    <x v="3"/>
    <n v="2021"/>
  </r>
  <r>
    <x v="2"/>
    <s v="Karnataka"/>
    <s v="Realme 8"/>
    <s v="None"/>
    <n v="251.8"/>
    <n v="8999.4"/>
    <n v="14999"/>
    <x v="7"/>
    <n v="0"/>
    <n v="3776748.2"/>
    <n v="2266048.92"/>
    <n v="1510699.2800000003"/>
    <d v="2021-06-01T00:00:00"/>
    <n v="6"/>
    <x v="1"/>
    <n v="2021"/>
  </r>
  <r>
    <x v="0"/>
    <s v="Punjab"/>
    <s v="Realme 8"/>
    <s v="None"/>
    <n v="189.9"/>
    <n v="8999.4"/>
    <n v="14999"/>
    <x v="8"/>
    <n v="0"/>
    <n v="2848310.1"/>
    <n v="2221681.878"/>
    <n v="626628.22200000007"/>
    <d v="2021-06-01T00:00:00"/>
    <n v="6"/>
    <x v="1"/>
    <n v="2021"/>
  </r>
  <r>
    <x v="2"/>
    <s v="Tamil Nadu"/>
    <s v="Realme 8"/>
    <s v="None"/>
    <n v="154.5"/>
    <n v="8999.4"/>
    <n v="14999"/>
    <x v="9"/>
    <n v="0"/>
    <n v="2317345.5"/>
    <n v="1390407.3"/>
    <n v="926938.2"/>
    <d v="2021-06-01T00:00:00"/>
    <n v="6"/>
    <x v="1"/>
    <n v="2021"/>
  </r>
  <r>
    <x v="1"/>
    <s v="Telangana"/>
    <s v="Realme 8"/>
    <s v="None"/>
    <n v="247"/>
    <n v="8999.4"/>
    <n v="14999"/>
    <x v="10"/>
    <n v="0"/>
    <n v="3704753"/>
    <n v="2408089.4500000002"/>
    <n v="1296663.5499999998"/>
    <d v="2021-06-01T00:00:00"/>
    <n v="6"/>
    <x v="1"/>
    <n v="2021"/>
  </r>
  <r>
    <x v="3"/>
    <s v="Uttar Pradesh"/>
    <s v="Realme 8"/>
    <s v="None"/>
    <n v="266.55"/>
    <n v="8999.4"/>
    <n v="14999"/>
    <x v="11"/>
    <n v="0"/>
    <n v="3997983.45"/>
    <n v="3118427.0910000005"/>
    <n v="879556.35899999971"/>
    <d v="2021-07-01T00:00:00"/>
    <n v="7"/>
    <x v="4"/>
    <n v="2021"/>
  </r>
  <r>
    <x v="4"/>
    <s v="West Bengal"/>
    <s v="Realme 8"/>
    <s v="None"/>
    <n v="95.800000000000011"/>
    <n v="8999.4"/>
    <n v="14999"/>
    <x v="12"/>
    <n v="0"/>
    <n v="1436904.2000000002"/>
    <n v="1034571.0240000001"/>
    <n v="402333.17600000009"/>
    <d v="2021-08-01T00:00:00"/>
    <n v="8"/>
    <x v="5"/>
    <n v="2021"/>
  </r>
  <r>
    <x v="0"/>
    <s v="Maharashtra "/>
    <s v="Realme 8"/>
    <s v="None"/>
    <n v="214.60000000000002"/>
    <n v="8999.4"/>
    <n v="14999"/>
    <x v="13"/>
    <n v="0"/>
    <n v="3218785.4000000004"/>
    <n v="2510652.6120000002"/>
    <n v="708132.78800000018"/>
    <d v="2021-09-01T00:00:00"/>
    <n v="9"/>
    <x v="6"/>
    <n v="2021"/>
  </r>
  <r>
    <x v="3"/>
    <s v="Rajasthan"/>
    <s v="Realme 8"/>
    <s v="None"/>
    <n v="34.5"/>
    <n v="8999.4"/>
    <n v="14999"/>
    <x v="14"/>
    <n v="0"/>
    <n v="517465.5"/>
    <n v="403623.09"/>
    <n v="113842.40999999997"/>
    <d v="2020-10-01T00:00:00"/>
    <n v="10"/>
    <x v="7"/>
    <n v="2020"/>
  </r>
  <r>
    <x v="1"/>
    <s v="Uttar Pradesh"/>
    <s v="Realme 8"/>
    <s v="None"/>
    <n v="61.5"/>
    <n v="8999.4"/>
    <n v="14999"/>
    <x v="15"/>
    <n v="0"/>
    <n v="922438.5"/>
    <n v="599585.02500000002"/>
    <n v="322853.47499999998"/>
    <d v="2021-12-01T00:00:00"/>
    <n v="12"/>
    <x v="2"/>
    <n v="2021"/>
  </r>
  <r>
    <x v="0"/>
    <s v="Gujarat"/>
    <s v="Realme 8 Pro"/>
    <s v="None"/>
    <n v="29.200000000000003"/>
    <n v="11999.4"/>
    <n v="19999"/>
    <x v="16"/>
    <n v="0"/>
    <n v="583970.80000000005"/>
    <n v="455497.22400000005"/>
    <n v="128473.576"/>
    <d v="2021-02-01T00:00:00"/>
    <n v="2"/>
    <x v="8"/>
    <n v="2021"/>
  </r>
  <r>
    <x v="1"/>
    <s v="Madhya Pradesh"/>
    <s v="Realme 8 Pro"/>
    <s v="None"/>
    <n v="97.4"/>
    <n v="11999.4"/>
    <n v="19999"/>
    <x v="17"/>
    <n v="0"/>
    <n v="1947902.6"/>
    <n v="1266136.6900000002"/>
    <n v="681765.90999999992"/>
    <d v="2021-02-01T00:00:00"/>
    <n v="2"/>
    <x v="8"/>
    <n v="2021"/>
  </r>
  <r>
    <x v="2"/>
    <s v="Andhra Pradesh"/>
    <s v="Realme 8 Pro"/>
    <s v="None"/>
    <n v="251.8"/>
    <n v="11999.4"/>
    <n v="19999"/>
    <x v="18"/>
    <n v="0"/>
    <n v="5035748.2"/>
    <n v="3021448.92"/>
    <n v="2014299.2800000003"/>
    <d v="2021-06-01T00:00:00"/>
    <n v="6"/>
    <x v="1"/>
    <n v="2021"/>
  </r>
  <r>
    <x v="0"/>
    <s v="Gujarat"/>
    <s v="Realme 8 Pro"/>
    <s v="None"/>
    <n v="100.60000000000001"/>
    <n v="11999.4"/>
    <n v="19999"/>
    <x v="19"/>
    <n v="0"/>
    <n v="2011899.4000000001"/>
    <n v="1569281.5320000001"/>
    <n v="442617.86800000002"/>
    <d v="2021-06-01T00:00:00"/>
    <n v="6"/>
    <x v="1"/>
    <n v="2021"/>
  </r>
  <r>
    <x v="2"/>
    <s v="Maharashtra "/>
    <s v="Realme 8 Pro"/>
    <s v="None"/>
    <n v="36.700000000000003"/>
    <n v="11999.4"/>
    <n v="19999"/>
    <x v="20"/>
    <n v="0"/>
    <n v="733963.3"/>
    <n v="440377.98000000004"/>
    <n v="293585.32"/>
    <d v="2021-07-01T00:00:00"/>
    <n v="7"/>
    <x v="4"/>
    <n v="2021"/>
  </r>
  <r>
    <x v="0"/>
    <s v="Haryana"/>
    <s v="Realme 8 Pro"/>
    <s v="None"/>
    <n v="88.300000000000011"/>
    <n v="11999.4"/>
    <n v="19999"/>
    <x v="21"/>
    <n v="0"/>
    <n v="1765911.7000000002"/>
    <n v="1377411.1260000002"/>
    <n v="388500.57400000002"/>
    <d v="2021-08-01T00:00:00"/>
    <n v="8"/>
    <x v="5"/>
    <n v="2021"/>
  </r>
  <r>
    <x v="1"/>
    <s v="Tamil Nadu"/>
    <s v="Realme 8 Pro"/>
    <s v="None"/>
    <n v="54.900000000000006"/>
    <n v="11999.4"/>
    <n v="19999"/>
    <x v="22"/>
    <n v="0"/>
    <n v="1097945.1000000001"/>
    <n v="713664.31500000006"/>
    <n v="384280.78500000003"/>
    <d v="2020-09-01T00:00:00"/>
    <n v="9"/>
    <x v="6"/>
    <n v="2020"/>
  </r>
  <r>
    <x v="4"/>
    <s v="Karnataka"/>
    <s v="Realme 8 Pro"/>
    <s v="None"/>
    <n v="78.800000000000011"/>
    <n v="11999.4"/>
    <n v="19999"/>
    <x v="23"/>
    <n v="0"/>
    <n v="1575921.2000000002"/>
    <n v="1134663.2640000002"/>
    <n v="441257.93599999999"/>
    <d v="2020-09-01T00:00:00"/>
    <n v="9"/>
    <x v="6"/>
    <n v="2020"/>
  </r>
  <r>
    <x v="1"/>
    <s v="Kerala"/>
    <s v="Realme 8 Pro"/>
    <s v="None"/>
    <n v="247.20000000000002"/>
    <n v="11999.4"/>
    <n v="19999"/>
    <x v="24"/>
    <n v="0"/>
    <n v="4943752.8000000007"/>
    <n v="3213439.3200000008"/>
    <n v="1730313.48"/>
    <d v="2021-09-01T00:00:00"/>
    <n v="9"/>
    <x v="6"/>
    <n v="2021"/>
  </r>
  <r>
    <x v="0"/>
    <s v="Karnataka"/>
    <s v="Realme 8 Pro"/>
    <s v="None"/>
    <n v="114.30000000000001"/>
    <n v="11999.4"/>
    <n v="19999"/>
    <x v="25"/>
    <n v="0"/>
    <n v="2285885.7000000002"/>
    <n v="1782990.8460000001"/>
    <n v="502894.85400000005"/>
    <d v="2021-10-01T00:00:00"/>
    <n v="10"/>
    <x v="7"/>
    <n v="2021"/>
  </r>
  <r>
    <x v="0"/>
    <s v="Punjab"/>
    <s v="Realme 8 Pro"/>
    <s v="None"/>
    <n v="172.5"/>
    <n v="11999.4"/>
    <n v="19999"/>
    <x v="26"/>
    <n v="0"/>
    <n v="3449827.5"/>
    <n v="2690865.45"/>
    <n v="758962.04999999981"/>
    <d v="2020-11-01T00:00:00"/>
    <n v="11"/>
    <x v="9"/>
    <n v="2020"/>
  </r>
  <r>
    <x v="2"/>
    <s v="Tamil Nadu"/>
    <s v="Realme 8 Pro"/>
    <s v="None"/>
    <n v="91.2"/>
    <n v="11999.4"/>
    <n v="19999"/>
    <x v="27"/>
    <n v="0"/>
    <n v="1823908.8"/>
    <n v="1094345.28"/>
    <n v="729563.52"/>
    <d v="2020-11-01T00:00:00"/>
    <n v="11"/>
    <x v="9"/>
    <n v="2020"/>
  </r>
  <r>
    <x v="1"/>
    <s v="Telangana"/>
    <s v="Realme 8 Pro"/>
    <s v="None"/>
    <n v="215.20000000000002"/>
    <n v="11999.4"/>
    <n v="19999"/>
    <x v="28"/>
    <n v="0"/>
    <n v="4303784.8000000007"/>
    <n v="2797460.1200000006"/>
    <n v="1506324.6800000002"/>
    <d v="2020-12-01T00:00:00"/>
    <n v="12"/>
    <x v="2"/>
    <n v="2020"/>
  </r>
  <r>
    <x v="0"/>
    <s v="Uttar Pradesh"/>
    <s v="Realme 8 Pro"/>
    <s v="None"/>
    <n v="181.70000000000002"/>
    <n v="11999.4"/>
    <n v="19999"/>
    <x v="29"/>
    <n v="0"/>
    <n v="3633818.3000000003"/>
    <n v="2834378.2740000002"/>
    <n v="799440.02600000007"/>
    <d v="2021-12-01T00:00:00"/>
    <n v="12"/>
    <x v="2"/>
    <n v="2021"/>
  </r>
  <r>
    <x v="0"/>
    <s v="West Bengal"/>
    <s v="Realme 8 Pro"/>
    <s v="None"/>
    <n v="151.30000000000001"/>
    <n v="11999.4"/>
    <n v="19999"/>
    <x v="30"/>
    <n v="0"/>
    <n v="3025848.7"/>
    <n v="2360161.986"/>
    <n v="665686.71400000015"/>
    <d v="2021-12-01T00:00:00"/>
    <n v="12"/>
    <x v="2"/>
    <n v="2021"/>
  </r>
  <r>
    <x v="0"/>
    <s v="Maharashtra "/>
    <s v="Vivo V17 Pro"/>
    <s v="None"/>
    <n v="149.30000000000001"/>
    <n v="19794"/>
    <n v="32990"/>
    <x v="31"/>
    <n v="0"/>
    <n v="4925407"/>
    <n v="3841817.46"/>
    <n v="1083589.54"/>
    <d v="2021-01-01T00:00:00"/>
    <n v="1"/>
    <x v="0"/>
    <n v="2021"/>
  </r>
  <r>
    <x v="3"/>
    <s v="Rajasthan"/>
    <s v="Vivo V17 Pro"/>
    <s v="None"/>
    <n v="180.4"/>
    <n v="19794"/>
    <n v="32990"/>
    <x v="32"/>
    <n v="0"/>
    <n v="5951396"/>
    <n v="4642088.88"/>
    <n v="1309307.1200000001"/>
    <d v="2021-02-01T00:00:00"/>
    <n v="2"/>
    <x v="8"/>
    <n v="2021"/>
  </r>
  <r>
    <x v="2"/>
    <s v="Uttar Pradesh"/>
    <s v="Vivo V17 Pro"/>
    <s v="None"/>
    <n v="216.10000000000002"/>
    <n v="19794"/>
    <n v="32990"/>
    <x v="33"/>
    <n v="0"/>
    <n v="7129139.0000000009"/>
    <n v="4277483.4000000004"/>
    <n v="2851655.6000000006"/>
    <d v="2021-03-01T00:00:00"/>
    <n v="3"/>
    <x v="3"/>
    <n v="2021"/>
  </r>
  <r>
    <x v="0"/>
    <s v="Gujarat"/>
    <s v="Vivo V17 Pro"/>
    <s v="None"/>
    <n v="100.60000000000001"/>
    <n v="19794"/>
    <n v="32990"/>
    <x v="34"/>
    <n v="0"/>
    <n v="3318794.0000000005"/>
    <n v="2588659.3200000003"/>
    <n v="730134.68000000017"/>
    <d v="2021-06-01T00:00:00"/>
    <n v="6"/>
    <x v="1"/>
    <n v="2021"/>
  </r>
  <r>
    <x v="2"/>
    <s v="Madhya Pradesh"/>
    <s v="Vivo V17 Pro"/>
    <s v="None"/>
    <n v="154.5"/>
    <n v="19794"/>
    <n v="32990"/>
    <x v="35"/>
    <n v="0"/>
    <n v="5096955"/>
    <n v="3058173"/>
    <n v="2038782"/>
    <d v="2021-06-01T00:00:00"/>
    <n v="6"/>
    <x v="1"/>
    <n v="2021"/>
  </r>
  <r>
    <x v="3"/>
    <s v="Andhra Pradesh"/>
    <s v="Vivo V17 Pro"/>
    <s v="None"/>
    <n v="282.10000000000002"/>
    <n v="19794"/>
    <n v="32990"/>
    <x v="36"/>
    <n v="0"/>
    <n v="9306479"/>
    <n v="7259053.6200000001"/>
    <n v="2047425.38"/>
    <d v="2021-08-01T00:00:00"/>
    <n v="8"/>
    <x v="5"/>
    <n v="2021"/>
  </r>
  <r>
    <x v="3"/>
    <s v="Gujarat"/>
    <s v="Vivo V17 Pro"/>
    <s v="None"/>
    <n v="34.5"/>
    <n v="19794"/>
    <n v="32990"/>
    <x v="37"/>
    <n v="0"/>
    <n v="1138155"/>
    <n v="887760.9"/>
    <n v="250394.09999999998"/>
    <d v="2020-10-01T00:00:00"/>
    <n v="10"/>
    <x v="7"/>
    <n v="2020"/>
  </r>
  <r>
    <x v="4"/>
    <s v="Maharashtra "/>
    <s v="Xiaomi Redmi K20 Pro 6GB"/>
    <s v="None"/>
    <n v="200.10000000000002"/>
    <n v="13938"/>
    <n v="23230"/>
    <x v="38"/>
    <n v="0"/>
    <n v="4648323.0000000009"/>
    <n v="3346792.5600000005"/>
    <n v="1301530.4400000004"/>
    <d v="2021-02-01T00:00:00"/>
    <n v="2"/>
    <x v="8"/>
    <n v="2021"/>
  </r>
  <r>
    <x v="2"/>
    <s v="Haryana"/>
    <s v="Xiaomi Redmi K20 Pro 6GB"/>
    <s v="None"/>
    <n v="283.8"/>
    <n v="13938"/>
    <n v="23230"/>
    <x v="39"/>
    <n v="0"/>
    <n v="6592674"/>
    <n v="3955604.4"/>
    <n v="2637069.6"/>
    <d v="2021-04-01T00:00:00"/>
    <n v="4"/>
    <x v="10"/>
    <n v="2021"/>
  </r>
  <r>
    <x v="1"/>
    <s v="Tamil Nadu"/>
    <s v="Xiaomi Redmi K20 Pro 6GB"/>
    <s v="None"/>
    <n v="217.8"/>
    <n v="13938"/>
    <n v="23230"/>
    <x v="40"/>
    <n v="0"/>
    <n v="5059494"/>
    <n v="3288671.1"/>
    <n v="1770822.9"/>
    <d v="2021-06-01T00:00:00"/>
    <n v="6"/>
    <x v="1"/>
    <n v="2021"/>
  </r>
  <r>
    <x v="1"/>
    <s v="Karnataka"/>
    <s v="Xiaomi Redmi K20 Pro 6GB"/>
    <s v="None"/>
    <n v="88.800000000000011"/>
    <n v="13938"/>
    <n v="23230"/>
    <x v="41"/>
    <n v="0"/>
    <n v="2062824.0000000002"/>
    <n v="1340835.6000000001"/>
    <n v="721988.40000000014"/>
    <d v="2021-06-01T00:00:00"/>
    <n v="6"/>
    <x v="1"/>
    <n v="2021"/>
  </r>
  <r>
    <x v="0"/>
    <s v="Kerala"/>
    <s v="Xiaomi Redmi K20 Pro 6GB"/>
    <s v="None"/>
    <n v="152.70000000000002"/>
    <n v="13938"/>
    <n v="23230"/>
    <x v="42"/>
    <n v="0"/>
    <n v="3547221.0000000005"/>
    <n v="2766832.3800000004"/>
    <n v="780388.62000000011"/>
    <d v="2020-09-01T00:00:00"/>
    <n v="9"/>
    <x v="6"/>
    <n v="2020"/>
  </r>
  <r>
    <x v="4"/>
    <s v="Karnataka"/>
    <s v="Xiaomi Redmi K20 Pro 6GB"/>
    <s v="None"/>
    <n v="215.10000000000002"/>
    <n v="13938"/>
    <n v="23230"/>
    <x v="43"/>
    <n v="0"/>
    <n v="4996773.0000000009"/>
    <n v="3597676.5600000005"/>
    <n v="1399096.4400000004"/>
    <d v="2021-09-01T00:00:00"/>
    <n v="9"/>
    <x v="6"/>
    <n v="2021"/>
  </r>
  <r>
    <x v="0"/>
    <s v="Punjab"/>
    <s v="Xiaomi Redmi K20 Pro 6GB"/>
    <s v="None"/>
    <n v="181.70000000000002"/>
    <n v="13938"/>
    <n v="23230"/>
    <x v="44"/>
    <n v="0"/>
    <n v="4220891"/>
    <n v="3292294.98"/>
    <n v="928596.02"/>
    <d v="2021-12-01T00:00:00"/>
    <n v="12"/>
    <x v="2"/>
    <n v="2021"/>
  </r>
  <r>
    <x v="0"/>
    <s v="Tamil Nadu"/>
    <s v="Samsung Galaxy F62"/>
    <s v="None"/>
    <n v="275"/>
    <n v="11999.4"/>
    <n v="19999"/>
    <x v="45"/>
    <n v="0"/>
    <n v="5499725"/>
    <n v="4289785.5"/>
    <n v="1209939.5"/>
    <d v="2021-02-01T00:00:00"/>
    <n v="2"/>
    <x v="8"/>
    <n v="2021"/>
  </r>
  <r>
    <x v="2"/>
    <s v="Telangana"/>
    <s v="Samsung Galaxy F62"/>
    <s v="None"/>
    <n v="195.3"/>
    <n v="11999.4"/>
    <n v="19999"/>
    <x v="46"/>
    <n v="0"/>
    <n v="3905804.7"/>
    <n v="2343482.8199999998"/>
    <n v="1562321.8800000004"/>
    <d v="2021-04-01T00:00:00"/>
    <n v="4"/>
    <x v="10"/>
    <n v="2021"/>
  </r>
  <r>
    <x v="3"/>
    <s v="Uttar Pradesh"/>
    <s v="Samsung Galaxy F62"/>
    <s v="None"/>
    <n v="421.95000000000005"/>
    <n v="11999.4"/>
    <n v="19999"/>
    <x v="47"/>
    <n v="0"/>
    <n v="8438578.0500000007"/>
    <n v="6582090.8790000007"/>
    <n v="1856487.1710000001"/>
    <d v="2021-04-01T00:00:00"/>
    <n v="4"/>
    <x v="10"/>
    <n v="2021"/>
  </r>
  <r>
    <x v="0"/>
    <s v="West Bengal"/>
    <s v="Samsung Galaxy F62"/>
    <s v="None"/>
    <n v="189.9"/>
    <n v="11999.4"/>
    <n v="19999"/>
    <x v="48"/>
    <n v="0"/>
    <n v="3797810.1"/>
    <n v="2962291.878"/>
    <n v="835518.22200000007"/>
    <d v="2021-06-01T00:00:00"/>
    <n v="6"/>
    <x v="1"/>
    <n v="2021"/>
  </r>
  <r>
    <x v="0"/>
    <s v="Maharashtra "/>
    <s v="Samsung Galaxy F62"/>
    <s v="None"/>
    <n v="168.60000000000002"/>
    <n v="11999.4"/>
    <n v="19999"/>
    <x v="49"/>
    <n v="0"/>
    <n v="3371831.4000000004"/>
    <n v="2630028.4920000006"/>
    <n v="741802.90799999982"/>
    <d v="2021-07-01T00:00:00"/>
    <n v="7"/>
    <x v="4"/>
    <n v="2021"/>
  </r>
  <r>
    <x v="2"/>
    <s v="Rajasthan"/>
    <s v="Samsung Galaxy F62"/>
    <s v="None"/>
    <n v="214.10000000000002"/>
    <n v="11999.4"/>
    <n v="19999"/>
    <x v="50"/>
    <n v="0"/>
    <n v="4281785.9000000004"/>
    <n v="2569071.54"/>
    <n v="1712714.3600000003"/>
    <d v="2021-08-01T00:00:00"/>
    <n v="8"/>
    <x v="5"/>
    <n v="2021"/>
  </r>
  <r>
    <x v="0"/>
    <s v="Uttar Pradesh"/>
    <s v="Samsung Galaxy F62"/>
    <s v="None"/>
    <n v="114.30000000000001"/>
    <n v="11999.4"/>
    <n v="19999"/>
    <x v="25"/>
    <n v="0"/>
    <n v="2285885.7000000002"/>
    <n v="1782990.8460000001"/>
    <n v="502894.85400000005"/>
    <d v="2021-10-01T00:00:00"/>
    <n v="10"/>
    <x v="7"/>
    <n v="2021"/>
  </r>
  <r>
    <x v="1"/>
    <s v="Gujarat"/>
    <s v="Samsung Galaxy F62"/>
    <s v="None"/>
    <n v="61.5"/>
    <n v="11999.4"/>
    <n v="19999"/>
    <x v="51"/>
    <n v="0"/>
    <n v="1229938.5"/>
    <n v="799460.02500000002"/>
    <n v="430478.47499999998"/>
    <d v="2021-12-01T00:00:00"/>
    <n v="12"/>
    <x v="2"/>
    <n v="2021"/>
  </r>
  <r>
    <x v="0"/>
    <s v="Madhya Pradesh"/>
    <s v="Realme 8 Pro"/>
    <s v="Low"/>
    <n v="394.5"/>
    <n v="11999.4"/>
    <n v="19999"/>
    <x v="52"/>
    <n v="394480.27500000002"/>
    <n v="7495125.2249999996"/>
    <n v="5846197.6754999999"/>
    <n v="1648927.5494999997"/>
    <d v="2021-01-01T00:00:00"/>
    <n v="1"/>
    <x v="0"/>
    <n v="2021"/>
  </r>
  <r>
    <x v="1"/>
    <s v="Andhra Pradesh"/>
    <s v="Realme 8 Pro"/>
    <s v="Low"/>
    <n v="229.60000000000002"/>
    <n v="11999.4"/>
    <n v="19999"/>
    <x v="53"/>
    <n v="229588.52000000002"/>
    <n v="4362181.8800000008"/>
    <n v="2835418.2220000005"/>
    <n v="1526763.6580000003"/>
    <d v="2021-02-01T00:00:00"/>
    <n v="2"/>
    <x v="8"/>
    <n v="2021"/>
  </r>
  <r>
    <x v="0"/>
    <s v="Gujarat"/>
    <s v="Realme 8 Pro"/>
    <s v="Low"/>
    <n v="103"/>
    <n v="11999.4"/>
    <n v="19999"/>
    <x v="54"/>
    <n v="102994.85"/>
    <n v="1956902.15"/>
    <n v="1526383.6769999999"/>
    <n v="430518.473"/>
    <d v="2021-05-01T00:00:00"/>
    <n v="5"/>
    <x v="11"/>
    <n v="2021"/>
  </r>
  <r>
    <x v="0"/>
    <s v="Maharashtra "/>
    <s v="Vivo V17 Pro"/>
    <s v="Low"/>
    <n v="63.900000000000006"/>
    <n v="19794"/>
    <n v="32990"/>
    <x v="55"/>
    <n v="105403.05"/>
    <n v="2002657.95"/>
    <n v="1562073.2010000001"/>
    <n v="440584.74899999984"/>
    <d v="2021-11-01T00:00:00"/>
    <n v="11"/>
    <x v="9"/>
    <n v="2021"/>
  </r>
  <r>
    <x v="0"/>
    <s v="Haryana"/>
    <s v="Xiaomi Redmi K20 Pro 6GB"/>
    <s v="Low"/>
    <n v="132.6"/>
    <n v="13938"/>
    <n v="23230"/>
    <x v="56"/>
    <n v="154014.9"/>
    <n v="2926283.1"/>
    <n v="2282500.818"/>
    <n v="643782.28200000012"/>
    <d v="2021-03-01T00:00:00"/>
    <n v="3"/>
    <x v="3"/>
    <n v="2021"/>
  </r>
  <r>
    <x v="2"/>
    <s v="Tamil Nadu"/>
    <s v="Xiaomi Redmi 9i 128GB"/>
    <s v="Low"/>
    <n v="185.8"/>
    <n v="5579.4"/>
    <n v="9299"/>
    <x v="57"/>
    <n v="86387.710000000021"/>
    <n v="1641366.4900000002"/>
    <n v="984819.89400000009"/>
    <n v="656546.59600000014"/>
    <d v="2021-02-01T00:00:00"/>
    <n v="2"/>
    <x v="8"/>
    <n v="2021"/>
  </r>
  <r>
    <x v="0"/>
    <s v="Karnataka"/>
    <s v="Xiaomi Redmi 9i 128GB"/>
    <s v="Low"/>
    <n v="121"/>
    <n v="5579.4"/>
    <n v="9299"/>
    <x v="58"/>
    <n v="56258.950000000004"/>
    <n v="1068920.05"/>
    <n v="833757.63900000008"/>
    <n v="235162.41099999996"/>
    <d v="2021-03-01T00:00:00"/>
    <n v="3"/>
    <x v="3"/>
    <n v="2021"/>
  </r>
  <r>
    <x v="0"/>
    <s v="Kerala"/>
    <s v="Xiaomi Redmi 9i 128GB"/>
    <s v="Low"/>
    <n v="252.9"/>
    <n v="5579.4"/>
    <n v="9299"/>
    <x v="59"/>
    <n v="117585.85500000001"/>
    <n v="2234131.2450000001"/>
    <n v="1742622.3711000001"/>
    <n v="491508.87390000001"/>
    <d v="2021-07-01T00:00:00"/>
    <n v="7"/>
    <x v="4"/>
    <n v="2021"/>
  </r>
  <r>
    <x v="2"/>
    <s v="Karnataka"/>
    <s v="Xiaomi Redmi 9i 128GB"/>
    <s v="Low"/>
    <n v="144.5"/>
    <n v="5579.4"/>
    <n v="9299"/>
    <x v="60"/>
    <n v="67185.275000000009"/>
    <n v="1276520.2250000001"/>
    <n v="765912.13500000001"/>
    <n v="510608.09000000008"/>
    <d v="2021-09-01T00:00:00"/>
    <n v="9"/>
    <x v="6"/>
    <n v="2021"/>
  </r>
  <r>
    <x v="3"/>
    <s v="Punjab"/>
    <s v="Xiaomi Redmi 9i 128GB"/>
    <s v="Low"/>
    <n v="33"/>
    <n v="5579.4"/>
    <n v="9299"/>
    <x v="61"/>
    <n v="15343.35"/>
    <n v="291523.65000000002"/>
    <n v="227388.44700000001"/>
    <n v="64135.203000000009"/>
    <d v="2020-09-01T00:00:00"/>
    <n v="9"/>
    <x v="6"/>
    <n v="2020"/>
  </r>
  <r>
    <x v="2"/>
    <s v="Tamil Nadu"/>
    <s v="Xiaomi Redmi 9i 128GB"/>
    <s v="Low"/>
    <n v="267.10000000000002"/>
    <n v="5579.4"/>
    <n v="9299"/>
    <x v="62"/>
    <n v="124188.14500000002"/>
    <n v="2359574.7550000004"/>
    <n v="1415744.8530000001"/>
    <n v="943829.90200000023"/>
    <d v="2021-09-01T00:00:00"/>
    <n v="9"/>
    <x v="6"/>
    <n v="2021"/>
  </r>
  <r>
    <x v="2"/>
    <s v="Telangana"/>
    <s v="Xiaomi Redmi 9i 128GB"/>
    <s v="Low"/>
    <n v="76.600000000000009"/>
    <n v="5579.4"/>
    <n v="9299"/>
    <x v="63"/>
    <n v="35615.170000000006"/>
    <n v="676688.23"/>
    <n v="406012.93799999997"/>
    <n v="270675.29200000002"/>
    <d v="2020-10-01T00:00:00"/>
    <n v="10"/>
    <x v="7"/>
    <n v="2020"/>
  </r>
  <r>
    <x v="4"/>
    <s v="Uttar Pradesh"/>
    <s v="Xiaomi Redmi 9i 128GB"/>
    <s v="Low"/>
    <n v="49.400000000000006"/>
    <n v="5579.4"/>
    <n v="9299"/>
    <x v="64"/>
    <n v="22968.530000000002"/>
    <n v="436402.07"/>
    <n v="314209.49040000001"/>
    <n v="122192.5796"/>
    <d v="2020-10-01T00:00:00"/>
    <n v="10"/>
    <x v="7"/>
    <n v="2020"/>
  </r>
  <r>
    <x v="0"/>
    <s v="West Bengal"/>
    <s v="Xiaomi Redmi 9i 128GB"/>
    <s v="Low"/>
    <n v="139.70000000000002"/>
    <n v="5579.4"/>
    <n v="9299"/>
    <x v="65"/>
    <n v="64953.515000000007"/>
    <n v="1234116.7850000001"/>
    <n v="962611.09230000013"/>
    <n v="271505.69270000001"/>
    <d v="2021-10-01T00:00:00"/>
    <n v="10"/>
    <x v="7"/>
    <n v="2021"/>
  </r>
  <r>
    <x v="0"/>
    <s v="Maharashtra "/>
    <s v="Xiaomi Redmi 9i 128GB"/>
    <s v="Low"/>
    <n v="215.5"/>
    <n v="5579.4"/>
    <n v="9299"/>
    <x v="66"/>
    <n v="100196.72500000001"/>
    <n v="1903737.7749999999"/>
    <n v="1484915.4645"/>
    <n v="418822.31049999991"/>
    <d v="2021-12-01T00:00:00"/>
    <n v="12"/>
    <x v="2"/>
    <n v="2021"/>
  </r>
  <r>
    <x v="1"/>
    <s v="Rajasthan"/>
    <s v="Realme 8"/>
    <s v="Low"/>
    <n v="221.4"/>
    <n v="8999.4"/>
    <n v="14999"/>
    <x v="67"/>
    <n v="166038.93000000002"/>
    <n v="3154739.67"/>
    <n v="2050580.7855"/>
    <n v="1104158.8844999999"/>
    <d v="2021-03-01T00:00:00"/>
    <n v="3"/>
    <x v="3"/>
    <n v="2021"/>
  </r>
  <r>
    <x v="4"/>
    <s v="Uttar Pradesh"/>
    <s v="Realme 8"/>
    <s v="Low"/>
    <n v="230.10000000000002"/>
    <n v="8999.4"/>
    <n v="14999"/>
    <x v="68"/>
    <n v="172563.49500000002"/>
    <n v="3278706.4050000003"/>
    <n v="2360668.6115999999"/>
    <n v="918037.79340000032"/>
    <d v="2021-04-01T00:00:00"/>
    <n v="4"/>
    <x v="10"/>
    <n v="2021"/>
  </r>
  <r>
    <x v="0"/>
    <s v="Gujarat"/>
    <s v="Realme 8"/>
    <s v="Low"/>
    <n v="137.55000000000001"/>
    <n v="8999.4"/>
    <n v="14999"/>
    <x v="69"/>
    <n v="103155.62250000001"/>
    <n v="1959956.8275000001"/>
    <n v="1528766.3254500001"/>
    <n v="431190.50205000001"/>
    <d v="2021-07-01T00:00:00"/>
    <n v="7"/>
    <x v="4"/>
    <n v="2021"/>
  </r>
  <r>
    <x v="0"/>
    <s v="Madhya Pradesh"/>
    <s v="Realme 8"/>
    <s v="Low"/>
    <n v="183"/>
    <n v="8999.4"/>
    <n v="14999"/>
    <x v="70"/>
    <n v="137240.85"/>
    <n v="2607576.15"/>
    <n v="2033909.3969999999"/>
    <n v="573666.75300000003"/>
    <d v="2021-08-01T00:00:00"/>
    <n v="8"/>
    <x v="5"/>
    <n v="2021"/>
  </r>
  <r>
    <x v="4"/>
    <s v="Andhra Pradesh"/>
    <s v="Realme 8"/>
    <s v="Low"/>
    <n v="249.8"/>
    <n v="8999.4"/>
    <n v="14999"/>
    <x v="71"/>
    <n v="187337.51"/>
    <n v="3559412.6900000004"/>
    <n v="2562777.1368"/>
    <n v="996635.55320000043"/>
    <d v="2020-09-01T00:00:00"/>
    <n v="9"/>
    <x v="6"/>
    <n v="2020"/>
  </r>
  <r>
    <x v="3"/>
    <s v="Gujarat"/>
    <s v="Realme 8"/>
    <s v="Low"/>
    <n v="66.3"/>
    <n v="8999.4"/>
    <n v="14999"/>
    <x v="72"/>
    <n v="49721.684999999998"/>
    <n v="944712.0149999999"/>
    <n v="736875.3716999999"/>
    <n v="207836.6433"/>
    <d v="2020-10-01T00:00:00"/>
    <n v="10"/>
    <x v="7"/>
    <n v="2020"/>
  </r>
  <r>
    <x v="1"/>
    <s v="Maharashtra "/>
    <s v="Realme 8 Pro"/>
    <s v="Low"/>
    <n v="151.4"/>
    <n v="11999.4"/>
    <n v="19999"/>
    <x v="73"/>
    <n v="151392.43000000002"/>
    <n v="2876456.17"/>
    <n v="1869696.5105000001"/>
    <n v="1006759.6594999998"/>
    <d v="2021-02-01T00:00:00"/>
    <n v="2"/>
    <x v="8"/>
    <n v="2021"/>
  </r>
  <r>
    <x v="0"/>
    <s v="Haryana"/>
    <s v="Realme 8 Pro"/>
    <s v="Low"/>
    <n v="449.25"/>
    <n v="11999.4"/>
    <n v="19999"/>
    <x v="74"/>
    <n v="449227.53750000003"/>
    <n v="8535323.2125000004"/>
    <n v="6657552.1057500001"/>
    <n v="1877771.1067500003"/>
    <d v="2021-04-01T00:00:00"/>
    <n v="4"/>
    <x v="10"/>
    <n v="2021"/>
  </r>
  <r>
    <x v="3"/>
    <s v="Tamil Nadu"/>
    <s v="Realme 8 Pro"/>
    <s v="Low"/>
    <n v="72.7"/>
    <n v="11999.4"/>
    <n v="19999"/>
    <x v="75"/>
    <n v="72696.365000000005"/>
    <n v="1381230.9350000001"/>
    <n v="1077360.1293000001"/>
    <n v="303870.80569999991"/>
    <d v="2021-06-01T00:00:00"/>
    <n v="6"/>
    <x v="1"/>
    <n v="2021"/>
  </r>
  <r>
    <x v="3"/>
    <s v="Karnataka"/>
    <s v="Realme 8 Pro"/>
    <s v="Low"/>
    <n v="78.7"/>
    <n v="11999.4"/>
    <n v="19999"/>
    <x v="76"/>
    <n v="78696.065000000002"/>
    <n v="1495225.2350000001"/>
    <n v="1166275.6833000001"/>
    <n v="328949.55169999995"/>
    <d v="2021-06-01T00:00:00"/>
    <n v="6"/>
    <x v="1"/>
    <n v="2021"/>
  </r>
  <r>
    <x v="3"/>
    <s v="Kerala"/>
    <s v="Realme 8 Pro"/>
    <s v="Low"/>
    <n v="182.3"/>
    <n v="11999.4"/>
    <n v="19999"/>
    <x v="77"/>
    <n v="182290.88500000001"/>
    <n v="3463526.8150000004"/>
    <n v="2701550.9157000002"/>
    <n v="761975.89930000016"/>
    <d v="2021-07-01T00:00:00"/>
    <n v="7"/>
    <x v="4"/>
    <n v="2021"/>
  </r>
  <r>
    <x v="1"/>
    <s v="Karnataka"/>
    <s v="Realme 8 Pro"/>
    <s v="Low"/>
    <n v="74.7"/>
    <n v="11999.4"/>
    <n v="19999"/>
    <x v="78"/>
    <n v="74696.264999999999"/>
    <n v="1419229.0350000001"/>
    <n v="922498.8727500001"/>
    <n v="496730.16225000005"/>
    <d v="2021-09-01T00:00:00"/>
    <n v="9"/>
    <x v="6"/>
    <n v="2021"/>
  </r>
  <r>
    <x v="2"/>
    <s v="Punjab"/>
    <s v="Realme 8 Pro"/>
    <s v="Low"/>
    <n v="76.600000000000009"/>
    <n v="11999.4"/>
    <n v="19999"/>
    <x v="79"/>
    <n v="76596.170000000013"/>
    <n v="1455327.2300000002"/>
    <n v="873196.33800000011"/>
    <n v="582130.89200000011"/>
    <d v="2020-10-01T00:00:00"/>
    <n v="10"/>
    <x v="7"/>
    <n v="2020"/>
  </r>
  <r>
    <x v="4"/>
    <s v="Tamil Nadu"/>
    <s v="Realme 8 Pro"/>
    <s v="Low"/>
    <n v="290.5"/>
    <n v="11999.4"/>
    <n v="19999"/>
    <x v="80"/>
    <n v="290485.47500000003"/>
    <n v="5519224.0250000004"/>
    <n v="3973841.298"/>
    <n v="1545382.7270000004"/>
    <d v="2021-11-01T00:00:00"/>
    <n v="11"/>
    <x v="9"/>
    <n v="2021"/>
  </r>
  <r>
    <x v="0"/>
    <s v="Telangana"/>
    <s v="Realme 8 Pro"/>
    <s v="Low"/>
    <n v="215.5"/>
    <n v="11999.4"/>
    <n v="19999"/>
    <x v="81"/>
    <n v="215489.22500000001"/>
    <n v="4094295.2749999999"/>
    <n v="3193550.3144999999"/>
    <n v="900744.96050000004"/>
    <d v="2021-12-01T00:00:00"/>
    <n v="12"/>
    <x v="2"/>
    <n v="2021"/>
  </r>
  <r>
    <x v="0"/>
    <s v="Uttar Pradesh"/>
    <s v="Vivo V17 Pro"/>
    <s v="Low"/>
    <n v="386.40000000000003"/>
    <n v="19794"/>
    <n v="32990"/>
    <x v="82"/>
    <n v="637366.80000000016"/>
    <n v="12109969.200000001"/>
    <n v="9445775.9760000017"/>
    <n v="2664193.2239999995"/>
    <d v="2021-04-01T00:00:00"/>
    <n v="4"/>
    <x v="10"/>
    <n v="2021"/>
  </r>
  <r>
    <x v="0"/>
    <s v="West Bengal"/>
    <s v="Vivo V17 Pro"/>
    <s v="Low"/>
    <n v="36.200000000000003"/>
    <n v="19794"/>
    <n v="32990"/>
    <x v="83"/>
    <n v="59711.9"/>
    <n v="1134526.1000000001"/>
    <n v="884930.35800000012"/>
    <n v="249595.74199999997"/>
    <d v="2021-05-01T00:00:00"/>
    <n v="5"/>
    <x v="11"/>
    <n v="2021"/>
  </r>
  <r>
    <x v="3"/>
    <s v="Maharashtra "/>
    <s v="Vivo V17 Pro"/>
    <s v="Low"/>
    <n v="92.300000000000011"/>
    <n v="19794"/>
    <n v="32990"/>
    <x v="84"/>
    <n v="152248.85000000003"/>
    <n v="2892728.1500000004"/>
    <n v="2256327.9570000004"/>
    <n v="636400.19299999997"/>
    <d v="2021-08-01T00:00:00"/>
    <n v="8"/>
    <x v="5"/>
    <n v="2021"/>
  </r>
  <r>
    <x v="3"/>
    <s v="Rajasthan"/>
    <s v="Vivo V17 Pro"/>
    <s v="Low"/>
    <n v="66.3"/>
    <n v="19794"/>
    <n v="32990"/>
    <x v="85"/>
    <n v="109361.85"/>
    <n v="2077875.15"/>
    <n v="1620742.6170000001"/>
    <n v="457132.53299999982"/>
    <d v="2020-10-01T00:00:00"/>
    <n v="10"/>
    <x v="7"/>
    <n v="2020"/>
  </r>
  <r>
    <x v="0"/>
    <s v="Uttar Pradesh"/>
    <s v="Vivo V17 Pro"/>
    <s v="Low"/>
    <n v="209.20000000000002"/>
    <n v="19794"/>
    <n v="32990"/>
    <x v="86"/>
    <n v="345075.40000000008"/>
    <n v="6556432.6000000006"/>
    <n v="5114017.4280000003"/>
    <n v="1442415.1720000003"/>
    <d v="2020-11-01T00:00:00"/>
    <n v="11"/>
    <x v="9"/>
    <n v="2020"/>
  </r>
  <r>
    <x v="0"/>
    <s v="Gujarat"/>
    <s v="Xiaomi Redmi K20 Pro 6GB"/>
    <s v="Low"/>
    <n v="26.3"/>
    <n v="13938"/>
    <n v="23230"/>
    <x v="87"/>
    <n v="30547.45"/>
    <n v="580401.55000000005"/>
    <n v="452713.20900000003"/>
    <n v="127688.34100000001"/>
    <d v="2021-03-01T00:00:00"/>
    <n v="3"/>
    <x v="3"/>
    <n v="2021"/>
  </r>
  <r>
    <x v="0"/>
    <s v="Madhya Pradesh"/>
    <s v="Xiaomi Redmi K20 Pro 6GB"/>
    <s v="Low"/>
    <n v="94.350000000000009"/>
    <n v="13938"/>
    <n v="23230"/>
    <x v="88"/>
    <n v="109587.52500000001"/>
    <n v="2082162.9750000001"/>
    <n v="1624087.1205000002"/>
    <n v="458075.8544999999"/>
    <d v="2021-04-01T00:00:00"/>
    <n v="4"/>
    <x v="10"/>
    <n v="2021"/>
  </r>
  <r>
    <x v="3"/>
    <s v="Andhra Pradesh"/>
    <s v="Xiaomi Redmi K20 Pro 6GB"/>
    <s v="Low"/>
    <n v="72.7"/>
    <n v="13938"/>
    <n v="23230"/>
    <x v="89"/>
    <n v="84441.05"/>
    <n v="1604379.95"/>
    <n v="1251416.361"/>
    <n v="352963.58899999992"/>
    <d v="2021-06-01T00:00:00"/>
    <n v="6"/>
    <x v="1"/>
    <n v="2021"/>
  </r>
  <r>
    <x v="3"/>
    <s v="Gujarat"/>
    <s v="Xiaomi Redmi K20 Pro 6GB"/>
    <s v="Low"/>
    <n v="78.7"/>
    <n v="13938"/>
    <n v="23230"/>
    <x v="90"/>
    <n v="91410.05"/>
    <n v="1736790.95"/>
    <n v="1354696.9410000001"/>
    <n v="382094.00899999985"/>
    <d v="2021-06-01T00:00:00"/>
    <n v="6"/>
    <x v="1"/>
    <n v="2021"/>
  </r>
  <r>
    <x v="4"/>
    <s v="Maharashtra "/>
    <s v="Xiaomi Redmi K20 Pro 6GB"/>
    <s v="Low"/>
    <n v="98.600000000000009"/>
    <n v="13938"/>
    <n v="23230"/>
    <x v="91"/>
    <n v="114523.90000000001"/>
    <n v="2175954.1"/>
    <n v="1566686.952"/>
    <n v="609267.14800000004"/>
    <d v="2021-09-01T00:00:00"/>
    <n v="9"/>
    <x v="6"/>
    <n v="2021"/>
  </r>
  <r>
    <x v="4"/>
    <s v="Haryana"/>
    <s v="Xiaomi Redmi K20 Pro 6GB"/>
    <s v="Low"/>
    <n v="49.400000000000006"/>
    <n v="13938"/>
    <n v="23230"/>
    <x v="92"/>
    <n v="57378.100000000013"/>
    <n v="1090183.9000000001"/>
    <n v="784932.40800000005"/>
    <n v="305251.49200000009"/>
    <d v="2020-10-01T00:00:00"/>
    <n v="10"/>
    <x v="7"/>
    <n v="2020"/>
  </r>
  <r>
    <x v="0"/>
    <s v="Tamil Nadu"/>
    <s v="Xiaomi Redmi K20 Pro 6GB"/>
    <s v="Low"/>
    <n v="139.70000000000002"/>
    <n v="13938"/>
    <n v="23230"/>
    <x v="93"/>
    <n v="162261.55000000005"/>
    <n v="3082969.45"/>
    <n v="2404716.1710000001"/>
    <n v="678253.2790000001"/>
    <d v="2021-10-01T00:00:00"/>
    <n v="10"/>
    <x v="7"/>
    <n v="2021"/>
  </r>
  <r>
    <x v="3"/>
    <s v="Karnataka"/>
    <s v="Xiaomi Redmi K20 Pro 6GB"/>
    <s v="Low"/>
    <n v="174.4"/>
    <n v="13938"/>
    <n v="23230"/>
    <x v="94"/>
    <n v="202565.6"/>
    <n v="3848746.4"/>
    <n v="3002022.1919999998"/>
    <n v="846724.2080000001"/>
    <d v="2021-11-01T00:00:00"/>
    <n v="11"/>
    <x v="9"/>
    <n v="2021"/>
  </r>
  <r>
    <x v="2"/>
    <s v="Kerala"/>
    <s v="Samsung Galaxy F62"/>
    <s v="Low"/>
    <n v="198.9"/>
    <n v="11999.4"/>
    <n v="19999"/>
    <x v="95"/>
    <n v="198890.05500000002"/>
    <n v="3778911.0449999999"/>
    <n v="2267346.6269999999"/>
    <n v="1511564.4180000001"/>
    <d v="2020-09-01T00:00:00"/>
    <n v="9"/>
    <x v="6"/>
    <n v="2020"/>
  </r>
  <r>
    <x v="1"/>
    <s v="Karnataka"/>
    <s v="Samsung Galaxy F62"/>
    <s v="Low"/>
    <n v="32.1"/>
    <n v="11999.4"/>
    <n v="19999"/>
    <x v="96"/>
    <n v="32098.395000000004"/>
    <n v="609869.505"/>
    <n v="396415.17825"/>
    <n v="213454.32675000001"/>
    <d v="2020-11-01T00:00:00"/>
    <n v="11"/>
    <x v="9"/>
    <n v="2020"/>
  </r>
  <r>
    <x v="3"/>
    <s v="Punjab"/>
    <s v="Xiaomi Redmi 9i 128GB"/>
    <s v="Low"/>
    <n v="74.25"/>
    <n v="5579.4"/>
    <n v="9299"/>
    <x v="97"/>
    <n v="34522.537499999999"/>
    <n v="655928.21250000002"/>
    <n v="511624.00575000001"/>
    <n v="144304.20675000001"/>
    <d v="2021-04-01T00:00:00"/>
    <n v="4"/>
    <x v="10"/>
    <n v="2021"/>
  </r>
  <r>
    <x v="2"/>
    <s v="Tamil Nadu"/>
    <s v="Xiaomi Redmi 9i 128GB"/>
    <s v="Low"/>
    <n v="129.5"/>
    <n v="5579.4"/>
    <n v="9299"/>
    <x v="98"/>
    <n v="60211.025000000001"/>
    <n v="1144009.4750000001"/>
    <n v="686405.68500000006"/>
    <n v="457603.79000000004"/>
    <d v="2021-10-01T00:00:00"/>
    <n v="10"/>
    <x v="7"/>
    <n v="2021"/>
  </r>
  <r>
    <x v="4"/>
    <s v="Telangana"/>
    <s v="Xiaomi Redmi 9i 128GB"/>
    <s v="Low"/>
    <n v="21.400000000000002"/>
    <n v="5579.4"/>
    <n v="9299"/>
    <x v="99"/>
    <n v="9949.93"/>
    <n v="189048.67"/>
    <n v="136115.04240000001"/>
    <n v="52933.627600000007"/>
    <d v="2020-10-01T00:00:00"/>
    <n v="10"/>
    <x v="7"/>
    <n v="2020"/>
  </r>
  <r>
    <x v="0"/>
    <s v="Uttar Pradesh"/>
    <s v="Xiaomi Redmi 9i 128GB"/>
    <s v="Low"/>
    <n v="214.5"/>
    <n v="5579.4"/>
    <n v="9299"/>
    <x v="100"/>
    <n v="99731.775000000009"/>
    <n v="1894903.7250000001"/>
    <n v="1478024.9055000001"/>
    <n v="416878.81949999998"/>
    <d v="2020-11-01T00:00:00"/>
    <n v="11"/>
    <x v="9"/>
    <n v="2020"/>
  </r>
  <r>
    <x v="0"/>
    <s v="West Bengal"/>
    <s v="Xiaomi Redmi 9i 128GB"/>
    <s v="Low"/>
    <n v="285.2"/>
    <n v="5579.4"/>
    <n v="9299"/>
    <x v="101"/>
    <n v="132603.74"/>
    <n v="2519471.0599999996"/>
    <n v="1965187.4267999998"/>
    <n v="554283.63319999981"/>
    <d v="2021-12-01T00:00:00"/>
    <n v="12"/>
    <x v="2"/>
    <n v="2021"/>
  </r>
  <r>
    <x v="2"/>
    <s v="Maharashtra "/>
    <s v="Realme 8"/>
    <s v="Low"/>
    <n v="114.2"/>
    <n v="8999.4"/>
    <n v="14999"/>
    <x v="102"/>
    <n v="85644.290000000008"/>
    <n v="1627241.51"/>
    <n v="976344.90599999996"/>
    <n v="650896.60400000005"/>
    <d v="2021-06-01T00:00:00"/>
    <n v="6"/>
    <x v="1"/>
    <n v="2021"/>
  </r>
  <r>
    <x v="0"/>
    <s v="Rajasthan"/>
    <s v="Realme 8"/>
    <s v="Low"/>
    <n v="156.60000000000002"/>
    <n v="8999.4"/>
    <n v="14999"/>
    <x v="103"/>
    <n v="117442.17000000003"/>
    <n v="2231401.2300000004"/>
    <n v="1740492.9594000005"/>
    <n v="490908.27059999993"/>
    <d v="2021-10-01T00:00:00"/>
    <n v="10"/>
    <x v="7"/>
    <n v="2021"/>
  </r>
  <r>
    <x v="2"/>
    <s v="Uttar Pradesh"/>
    <s v="Realme 8"/>
    <s v="Low"/>
    <n v="69"/>
    <n v="8999.4"/>
    <n v="14999"/>
    <x v="104"/>
    <n v="51746.55"/>
    <n v="983184.45"/>
    <n v="589910.66999999993"/>
    <n v="393273.78"/>
    <d v="2021-11-01T00:00:00"/>
    <n v="11"/>
    <x v="9"/>
    <n v="2021"/>
  </r>
  <r>
    <x v="3"/>
    <s v="Gujarat"/>
    <s v="Realme 8"/>
    <s v="Low"/>
    <n v="166"/>
    <n v="8999.4"/>
    <n v="14999"/>
    <x v="105"/>
    <n v="124491.70000000001"/>
    <n v="2365342.2999999998"/>
    <n v="1844966.9939999999"/>
    <n v="520375.30599999987"/>
    <d v="2020-11-01T00:00:00"/>
    <n v="11"/>
    <x v="9"/>
    <n v="2020"/>
  </r>
  <r>
    <x v="1"/>
    <s v="Madhya Pradesh"/>
    <s v="Realme 8 Pro"/>
    <s v="Low"/>
    <n v="236.3"/>
    <n v="11999.4"/>
    <n v="19999"/>
    <x v="106"/>
    <n v="236288.18500000003"/>
    <n v="4489475.5150000006"/>
    <n v="2918159.0847500004"/>
    <n v="1571316.4302500002"/>
    <d v="2021-02-01T00:00:00"/>
    <n v="2"/>
    <x v="8"/>
    <n v="2021"/>
  </r>
  <r>
    <x v="4"/>
    <s v="Andhra Pradesh"/>
    <s v="Realme 8 Pro"/>
    <s v="Low"/>
    <n v="91.800000000000011"/>
    <n v="11999.4"/>
    <n v="19999"/>
    <x v="107"/>
    <n v="91795.410000000018"/>
    <n v="1744112.7900000003"/>
    <n v="1255761.2088000001"/>
    <n v="488351.58120000013"/>
    <d v="2021-05-01T00:00:00"/>
    <n v="5"/>
    <x v="11"/>
    <n v="2021"/>
  </r>
  <r>
    <x v="4"/>
    <s v="Gujarat"/>
    <s v="Realme 8 Pro"/>
    <s v="Low"/>
    <n v="172.8"/>
    <n v="11999.4"/>
    <n v="19999"/>
    <x v="108"/>
    <n v="172791.36000000002"/>
    <n v="3283035.8400000003"/>
    <n v="2363785.8048"/>
    <n v="919250.03520000027"/>
    <d v="2021-05-01T00:00:00"/>
    <n v="5"/>
    <x v="11"/>
    <n v="2021"/>
  </r>
  <r>
    <x v="2"/>
    <s v="Maharashtra "/>
    <s v="Realme 8 Pro"/>
    <s v="Low"/>
    <n v="114.2"/>
    <n v="11999.4"/>
    <n v="19999"/>
    <x v="109"/>
    <n v="114194.29000000002"/>
    <n v="2169691.5100000002"/>
    <n v="1301814.9060000002"/>
    <n v="867876.60400000005"/>
    <d v="2021-06-01T00:00:00"/>
    <n v="6"/>
    <x v="1"/>
    <n v="2021"/>
  </r>
  <r>
    <x v="3"/>
    <s v="Haryana"/>
    <s v="Realme 8 Pro"/>
    <s v="Low"/>
    <n v="66.2"/>
    <n v="11999.4"/>
    <n v="19999"/>
    <x v="110"/>
    <n v="66196.69"/>
    <n v="1257737.1100000001"/>
    <n v="981034.9458000001"/>
    <n v="276702.1642"/>
    <d v="2021-06-01T00:00:00"/>
    <n v="6"/>
    <x v="1"/>
    <n v="2021"/>
  </r>
  <r>
    <x v="2"/>
    <s v="Tamil Nadu"/>
    <s v="Realme 8 Pro"/>
    <s v="Low"/>
    <n v="129.5"/>
    <n v="11999.4"/>
    <n v="19999"/>
    <x v="111"/>
    <n v="129493.52500000001"/>
    <n v="2460376.9750000001"/>
    <n v="1476226.1850000001"/>
    <n v="984150.79"/>
    <d v="2021-10-01T00:00:00"/>
    <n v="10"/>
    <x v="7"/>
    <n v="2021"/>
  </r>
  <r>
    <x v="3"/>
    <s v="Karnataka"/>
    <s v="Realme 8 Pro"/>
    <s v="Low"/>
    <n v="80.900000000000006"/>
    <n v="11999.4"/>
    <n v="19999"/>
    <x v="112"/>
    <n v="80895.955000000016"/>
    <n v="1537023.145"/>
    <n v="1198878.0531000001"/>
    <n v="338145.09189999988"/>
    <d v="2020-10-01T00:00:00"/>
    <n v="10"/>
    <x v="7"/>
    <n v="2020"/>
  </r>
  <r>
    <x v="3"/>
    <s v="Kerala"/>
    <s v="Realme 8 Pro"/>
    <s v="Low"/>
    <n v="214.5"/>
    <n v="11999.4"/>
    <n v="19999"/>
    <x v="113"/>
    <n v="214489.27500000002"/>
    <n v="4075296.2250000001"/>
    <n v="3178731.0555000002"/>
    <n v="896565.16949999984"/>
    <d v="2020-10-01T00:00:00"/>
    <n v="10"/>
    <x v="7"/>
    <n v="2020"/>
  </r>
  <r>
    <x v="2"/>
    <s v="Karnataka"/>
    <s v="Realme 8 Pro"/>
    <s v="Low"/>
    <n v="178.5"/>
    <n v="11999.4"/>
    <n v="19999"/>
    <x v="114"/>
    <n v="178491.07500000001"/>
    <n v="3391330.4249999998"/>
    <n v="2034798.2549999999"/>
    <n v="1356532.17"/>
    <d v="2020-11-01T00:00:00"/>
    <n v="11"/>
    <x v="9"/>
    <n v="2020"/>
  </r>
  <r>
    <x v="4"/>
    <s v="Punjab"/>
    <s v="Realme 8 Pro"/>
    <s v="Low"/>
    <n v="191.60000000000002"/>
    <n v="11999.4"/>
    <n v="19999"/>
    <x v="115"/>
    <n v="191590.42000000004"/>
    <n v="3640217.9800000004"/>
    <n v="2620956.9456000002"/>
    <n v="1019261.0344000002"/>
    <d v="2021-12-01T00:00:00"/>
    <n v="12"/>
    <x v="2"/>
    <n v="2021"/>
  </r>
  <r>
    <x v="0"/>
    <s v="Tamil Nadu"/>
    <s v="Realme 8 Pro"/>
    <s v="Low"/>
    <n v="285.2"/>
    <n v="11999.4"/>
    <n v="19999"/>
    <x v="116"/>
    <n v="285185.74"/>
    <n v="5418529.0599999996"/>
    <n v="4226452.6667999998"/>
    <n v="1192076.3931999998"/>
    <d v="2021-12-01T00:00:00"/>
    <n v="12"/>
    <x v="2"/>
    <n v="2021"/>
  </r>
  <r>
    <x v="3"/>
    <s v="Telangana"/>
    <s v="Realme 8 Pro"/>
    <s v="Low"/>
    <n v="272.90000000000003"/>
    <n v="11999.4"/>
    <n v="19999"/>
    <x v="117"/>
    <n v="272886.35500000004"/>
    <n v="5184840.7450000001"/>
    <n v="4044175.7811000003"/>
    <n v="1140664.9638999999"/>
    <d v="2021-12-01T00:00:00"/>
    <n v="12"/>
    <x v="2"/>
    <n v="2021"/>
  </r>
  <r>
    <x v="1"/>
    <s v="Uttar Pradesh"/>
    <s v="Realme 8 Pro"/>
    <s v="Low"/>
    <n v="192.5"/>
    <n v="11999.4"/>
    <n v="19999"/>
    <x v="118"/>
    <n v="192490.375"/>
    <n v="3657317.125"/>
    <n v="2377256.1312500001"/>
    <n v="1280060.9937499999"/>
    <d v="2020-12-01T00:00:00"/>
    <n v="12"/>
    <x v="2"/>
    <n v="2020"/>
  </r>
  <r>
    <x v="0"/>
    <s v="West Bengal"/>
    <s v="Realme 8 Pro"/>
    <s v="Low"/>
    <n v="201.3"/>
    <n v="11999.4"/>
    <n v="19999"/>
    <x v="119"/>
    <n v="201289.93500000003"/>
    <n v="3824508.7650000001"/>
    <n v="2983116.8367000003"/>
    <n v="841391.9282999998"/>
    <d v="2020-12-01T00:00:00"/>
    <n v="12"/>
    <x v="2"/>
    <n v="2020"/>
  </r>
  <r>
    <x v="2"/>
    <s v="Maharashtra "/>
    <s v="Realme 8 Pro"/>
    <s v="Low"/>
    <n v="105.5"/>
    <n v="11999.4"/>
    <n v="19999"/>
    <x v="120"/>
    <n v="105494.72500000001"/>
    <n v="2004399.7749999999"/>
    <n v="1202639.865"/>
    <n v="801759.90999999992"/>
    <d v="2021-12-01T00:00:00"/>
    <n v="12"/>
    <x v="2"/>
    <n v="2021"/>
  </r>
  <r>
    <x v="2"/>
    <s v="Rajasthan"/>
    <s v="Realme 8 Pro"/>
    <s v="Low"/>
    <n v="108.4"/>
    <n v="11999.4"/>
    <n v="19999"/>
    <x v="121"/>
    <n v="108394.58000000002"/>
    <n v="2059497.02"/>
    <n v="1235698.2120000001"/>
    <n v="823798.80799999996"/>
    <d v="2021-12-01T00:00:00"/>
    <n v="12"/>
    <x v="2"/>
    <n v="2021"/>
  </r>
  <r>
    <x v="0"/>
    <s v="Uttar Pradesh"/>
    <s v="Vivo V17 Pro"/>
    <s v="Low"/>
    <n v="156.60000000000002"/>
    <n v="19794"/>
    <n v="32990"/>
    <x v="122"/>
    <n v="258311.70000000007"/>
    <n v="4907922.3000000007"/>
    <n v="3828179.3940000008"/>
    <n v="1079742.906"/>
    <d v="2021-10-01T00:00:00"/>
    <n v="10"/>
    <x v="7"/>
    <n v="2021"/>
  </r>
  <r>
    <x v="0"/>
    <s v="Gujarat"/>
    <s v="Vivo V17 Pro"/>
    <s v="Low"/>
    <n v="296.60000000000002"/>
    <n v="19794"/>
    <n v="32990"/>
    <x v="123"/>
    <n v="489241.7"/>
    <n v="9295592.3000000007"/>
    <n v="7250561.9940000009"/>
    <n v="2045030.3059999999"/>
    <d v="2020-10-01T00:00:00"/>
    <n v="10"/>
    <x v="7"/>
    <n v="2020"/>
  </r>
  <r>
    <x v="0"/>
    <s v="Madhya Pradesh"/>
    <s v="Vivo V17 Pro"/>
    <s v="Low"/>
    <n v="287.7"/>
    <n v="19794"/>
    <n v="32990"/>
    <x v="124"/>
    <n v="474561.15"/>
    <n v="9016661.8499999996"/>
    <n v="7032996.2429999998"/>
    <n v="1983665.6069999998"/>
    <d v="2021-10-01T00:00:00"/>
    <n v="10"/>
    <x v="7"/>
    <n v="2021"/>
  </r>
  <r>
    <x v="3"/>
    <s v="Andhra Pradesh"/>
    <s v="Vivo V17 Pro"/>
    <s v="Low"/>
    <n v="80.900000000000006"/>
    <n v="19794"/>
    <n v="32990"/>
    <x v="125"/>
    <n v="133444.55000000002"/>
    <n v="2535446.4500000002"/>
    <n v="1977648.2310000001"/>
    <n v="557798.21900000004"/>
    <d v="2020-10-01T00:00:00"/>
    <n v="10"/>
    <x v="7"/>
    <n v="2020"/>
  </r>
  <r>
    <x v="3"/>
    <s v="Gujarat"/>
    <s v="Vivo V17 Pro"/>
    <s v="Low"/>
    <n v="214.5"/>
    <n v="19794"/>
    <n v="32990"/>
    <x v="126"/>
    <n v="353817.75"/>
    <n v="6722537.25"/>
    <n v="5243579.0550000006"/>
    <n v="1478958.1949999994"/>
    <d v="2020-10-01T00:00:00"/>
    <n v="10"/>
    <x v="7"/>
    <n v="2020"/>
  </r>
  <r>
    <x v="2"/>
    <s v="Maharashtra "/>
    <s v="Vivo V17 Pro"/>
    <s v="Low"/>
    <n v="105.5"/>
    <n v="19794"/>
    <n v="32990"/>
    <x v="127"/>
    <n v="174022.25"/>
    <n v="3306422.75"/>
    <n v="1983853.65"/>
    <n v="1322569.1000000001"/>
    <d v="2021-12-01T00:00:00"/>
    <n v="12"/>
    <x v="2"/>
    <n v="2021"/>
  </r>
  <r>
    <x v="0"/>
    <s v="Haryana"/>
    <s v="Vivo V17 Pro"/>
    <s v="Low"/>
    <n v="54.400000000000006"/>
    <n v="19794"/>
    <n v="32990"/>
    <x v="128"/>
    <n v="89732.800000000017"/>
    <n v="1704923.2000000002"/>
    <n v="1329840.0960000001"/>
    <n v="375083.10400000005"/>
    <d v="2020-12-01T00:00:00"/>
    <n v="12"/>
    <x v="2"/>
    <n v="2020"/>
  </r>
  <r>
    <x v="2"/>
    <s v="Tamil Nadu"/>
    <s v="Vivo V17 Pro"/>
    <s v="Low"/>
    <n v="108.4"/>
    <n v="19794"/>
    <n v="32990"/>
    <x v="129"/>
    <n v="178805.80000000002"/>
    <n v="3397310.2"/>
    <n v="2038386.12"/>
    <n v="1358924.08"/>
    <d v="2021-12-01T00:00:00"/>
    <n v="12"/>
    <x v="2"/>
    <n v="2021"/>
  </r>
  <r>
    <x v="3"/>
    <s v="Karnataka"/>
    <s v="Xiaomi Redmi K20 Pro 6GB"/>
    <s v="Low"/>
    <n v="66.2"/>
    <n v="13938"/>
    <n v="23230"/>
    <x v="130"/>
    <n v="76891.3"/>
    <n v="1460934.7"/>
    <n v="1139529.0660000001"/>
    <n v="321405.63399999985"/>
    <d v="2021-06-01T00:00:00"/>
    <n v="6"/>
    <x v="1"/>
    <n v="2021"/>
  </r>
  <r>
    <x v="4"/>
    <s v="Kerala"/>
    <s v="Xiaomi Redmi K20 Pro 6GB"/>
    <s v="Low"/>
    <n v="21.400000000000002"/>
    <n v="13938"/>
    <n v="23230"/>
    <x v="131"/>
    <n v="24856.100000000006"/>
    <n v="472265.9"/>
    <n v="340031.44800000003"/>
    <n v="132234.45199999999"/>
    <d v="2020-10-01T00:00:00"/>
    <n v="10"/>
    <x v="7"/>
    <n v="2020"/>
  </r>
  <r>
    <x v="0"/>
    <s v="Karnataka"/>
    <s v="Xiaomi Redmi K20 Pro 6GB"/>
    <s v="Low"/>
    <n v="287.7"/>
    <n v="13938"/>
    <n v="23230"/>
    <x v="132"/>
    <n v="334163.55000000005"/>
    <n v="6349107.4500000002"/>
    <n v="4952303.8110000007"/>
    <n v="1396803.6389999995"/>
    <d v="2021-10-01T00:00:00"/>
    <n v="10"/>
    <x v="7"/>
    <n v="2021"/>
  </r>
  <r>
    <x v="3"/>
    <s v="Punjab"/>
    <s v="Xiaomi Redmi K20 Pro 6GB"/>
    <s v="Low"/>
    <n v="272.90000000000003"/>
    <n v="13938"/>
    <n v="23230"/>
    <x v="133"/>
    <n v="316973.35000000009"/>
    <n v="6022493.6500000004"/>
    <n v="4697545.0470000003"/>
    <n v="1324948.6030000001"/>
    <d v="2021-12-01T00:00:00"/>
    <n v="12"/>
    <x v="2"/>
    <n v="2021"/>
  </r>
  <r>
    <x v="0"/>
    <s v="Tamil Nadu"/>
    <s v="Xiaomi Redmi K20 Pro 6GB"/>
    <s v="Low"/>
    <n v="26.6"/>
    <n v="13938"/>
    <n v="23230"/>
    <x v="134"/>
    <n v="30895.9"/>
    <n v="587022.1"/>
    <n v="457877.23800000001"/>
    <n v="129144.86199999996"/>
    <d v="2020-12-01T00:00:00"/>
    <n v="12"/>
    <x v="2"/>
    <n v="2020"/>
  </r>
  <r>
    <x v="0"/>
    <s v="Telangana"/>
    <s v="Xiaomi Redmi K20 Pro 6GB"/>
    <s v="Low"/>
    <n v="194"/>
    <n v="13938"/>
    <n v="23230"/>
    <x v="135"/>
    <n v="225331"/>
    <n v="4281289"/>
    <n v="3339405.42"/>
    <n v="941883.58000000007"/>
    <d v="2020-12-01T00:00:00"/>
    <n v="12"/>
    <x v="2"/>
    <n v="2020"/>
  </r>
  <r>
    <x v="4"/>
    <s v="Uttar Pradesh"/>
    <s v="Samsung Galaxy F62"/>
    <s v="Low"/>
    <n v="25.900000000000002"/>
    <n v="11999.4"/>
    <n v="19999"/>
    <x v="136"/>
    <n v="25898.705000000002"/>
    <n v="492075.39500000002"/>
    <n v="354294.2844"/>
    <n v="137781.11060000001"/>
    <d v="2021-03-01T00:00:00"/>
    <n v="3"/>
    <x v="3"/>
    <n v="2021"/>
  </r>
  <r>
    <x v="4"/>
    <s v="West Bengal"/>
    <s v="Samsung Galaxy F62"/>
    <s v="Low"/>
    <n v="110.10000000000001"/>
    <n v="11999.4"/>
    <n v="19999"/>
    <x v="137"/>
    <n v="110094.49500000002"/>
    <n v="2091795.4050000003"/>
    <n v="1506092.6916"/>
    <n v="585702.71340000024"/>
    <d v="2021-03-01T00:00:00"/>
    <n v="3"/>
    <x v="3"/>
    <n v="2021"/>
  </r>
  <r>
    <x v="3"/>
    <s v="Maharashtra "/>
    <s v="Samsung Galaxy F62"/>
    <s v="Low"/>
    <n v="227.60000000000002"/>
    <n v="11999.4"/>
    <n v="19999"/>
    <x v="138"/>
    <n v="227588.62000000002"/>
    <n v="4324183.78"/>
    <n v="3372863.3484000005"/>
    <n v="951320.43159999978"/>
    <d v="2021-05-01T00:00:00"/>
    <n v="5"/>
    <x v="11"/>
    <n v="2021"/>
  </r>
  <r>
    <x v="0"/>
    <s v="Rajasthan"/>
    <s v="Samsung Galaxy F62"/>
    <s v="Low"/>
    <n v="296.60000000000002"/>
    <n v="11999.4"/>
    <n v="19999"/>
    <x v="139"/>
    <n v="296585.17000000004"/>
    <n v="5635118.2300000004"/>
    <n v="4395392.2194000008"/>
    <n v="1239726.0105999997"/>
    <d v="2020-10-01T00:00:00"/>
    <n v="10"/>
    <x v="7"/>
    <n v="2020"/>
  </r>
  <r>
    <x v="0"/>
    <s v="Uttar Pradesh"/>
    <s v="Samsung Galaxy F62"/>
    <s v="Low"/>
    <n v="123.60000000000001"/>
    <n v="11999.4"/>
    <n v="19999"/>
    <x v="140"/>
    <n v="123593.82000000002"/>
    <n v="2348282.5800000005"/>
    <n v="1831660.4124000005"/>
    <n v="516622.16760000004"/>
    <d v="2021-11-01T00:00:00"/>
    <n v="11"/>
    <x v="9"/>
    <n v="2021"/>
  </r>
  <r>
    <x v="0"/>
    <s v="Gujarat"/>
    <s v="Samsung Galaxy F62"/>
    <s v="Low"/>
    <n v="94.100000000000009"/>
    <n v="11999.4"/>
    <n v="19999"/>
    <x v="141"/>
    <n v="94095.295000000013"/>
    <n v="1787810.6050000002"/>
    <n v="1394492.2719000003"/>
    <n v="393318.33309999993"/>
    <d v="2021-11-01T00:00:00"/>
    <n v="11"/>
    <x v="9"/>
    <n v="2021"/>
  </r>
  <r>
    <x v="4"/>
    <s v="Madhya Pradesh"/>
    <s v="Samsung Galaxy F62"/>
    <s v="Low"/>
    <n v="191.60000000000002"/>
    <n v="11999.4"/>
    <n v="19999"/>
    <x v="115"/>
    <n v="191590.42000000004"/>
    <n v="3640217.9800000004"/>
    <n v="2620956.9456000002"/>
    <n v="1019261.0344000002"/>
    <d v="2021-12-01T00:00:00"/>
    <n v="12"/>
    <x v="2"/>
    <n v="2021"/>
  </r>
  <r>
    <x v="3"/>
    <s v="Andhra Pradesh"/>
    <s v="Xiaomi Redmi 9i 128GB"/>
    <s v="Low"/>
    <n v="424.35"/>
    <n v="5579.4"/>
    <n v="9299"/>
    <x v="142"/>
    <n v="197301.53250000003"/>
    <n v="3748729.1175000002"/>
    <n v="2924008.7116500004"/>
    <n v="824720.40584999975"/>
    <d v="2021-04-01T00:00:00"/>
    <n v="4"/>
    <x v="10"/>
    <n v="2021"/>
  </r>
  <r>
    <x v="0"/>
    <s v="Gujarat"/>
    <s v="Xiaomi Redmi 9i 128GB"/>
    <s v="Low"/>
    <n v="258"/>
    <n v="5579.4"/>
    <n v="9299"/>
    <x v="143"/>
    <n v="119957.1"/>
    <n v="2279184.9"/>
    <n v="1777764.2220000001"/>
    <n v="501420.67799999984"/>
    <d v="2021-04-01T00:00:00"/>
    <n v="4"/>
    <x v="10"/>
    <n v="2021"/>
  </r>
  <r>
    <x v="4"/>
    <s v="Maharashtra "/>
    <s v="Xiaomi Redmi 9i 128GB"/>
    <s v="Low"/>
    <n v="68.900000000000006"/>
    <n v="5579.4"/>
    <n v="9299"/>
    <x v="144"/>
    <n v="32035.055000000008"/>
    <n v="608666.04500000004"/>
    <n v="438239.55239999999"/>
    <n v="170426.49260000006"/>
    <d v="2021-06-01T00:00:00"/>
    <n v="6"/>
    <x v="1"/>
    <n v="2021"/>
  </r>
  <r>
    <x v="2"/>
    <s v="Haryana"/>
    <s v="Xiaomi Redmi 9i 128GB"/>
    <s v="Low"/>
    <n v="194.70000000000002"/>
    <n v="5579.4"/>
    <n v="9299"/>
    <x v="145"/>
    <n v="90525.765000000014"/>
    <n v="1719989.5350000001"/>
    <n v="1031993.721"/>
    <n v="687995.81400000013"/>
    <d v="2021-09-01T00:00:00"/>
    <n v="9"/>
    <x v="6"/>
    <n v="2021"/>
  </r>
  <r>
    <x v="2"/>
    <s v="Tamil Nadu"/>
    <s v="Xiaomi Redmi 9i 128GB"/>
    <s v="Low"/>
    <n v="90.800000000000011"/>
    <n v="5579.4"/>
    <n v="9299"/>
    <x v="146"/>
    <n v="42217.460000000006"/>
    <n v="802131.74000000011"/>
    <n v="481279.04400000005"/>
    <n v="320852.69600000005"/>
    <d v="2020-12-01T00:00:00"/>
    <n v="12"/>
    <x v="2"/>
    <n v="2020"/>
  </r>
  <r>
    <x v="0"/>
    <s v="Karnataka"/>
    <s v="Realme 8"/>
    <s v="Low"/>
    <n v="195.8"/>
    <n v="8999.4"/>
    <n v="14999"/>
    <x v="147"/>
    <n v="146840.21000000002"/>
    <n v="2789963.99"/>
    <n v="2176171.9122000001"/>
    <n v="613792.07780000009"/>
    <d v="2021-02-01T00:00:00"/>
    <n v="2"/>
    <x v="8"/>
    <n v="2021"/>
  </r>
  <r>
    <x v="2"/>
    <s v="Kerala"/>
    <s v="Realme 8"/>
    <s v="Low"/>
    <n v="190.10000000000002"/>
    <n v="8999.4"/>
    <n v="14999"/>
    <x v="148"/>
    <n v="142565.49500000002"/>
    <n v="2708744.4050000003"/>
    <n v="1625246.6430000002"/>
    <n v="1083497.7620000001"/>
    <d v="2021-06-01T00:00:00"/>
    <n v="6"/>
    <x v="1"/>
    <n v="2021"/>
  </r>
  <r>
    <x v="0"/>
    <s v="Karnataka"/>
    <s v="Realme 8"/>
    <s v="Low"/>
    <n v="54.400000000000006"/>
    <n v="8999.4"/>
    <n v="14999"/>
    <x v="149"/>
    <n v="40797.280000000006"/>
    <n v="775148.32000000007"/>
    <n v="604615.68960000004"/>
    <n v="170532.63040000002"/>
    <d v="2021-09-01T00:00:00"/>
    <n v="9"/>
    <x v="6"/>
    <n v="2021"/>
  </r>
  <r>
    <x v="0"/>
    <s v="Punjab"/>
    <s v="Realme 8"/>
    <s v="Low"/>
    <n v="179.70000000000002"/>
    <n v="8999.4"/>
    <n v="14999"/>
    <x v="150"/>
    <n v="134766.01500000001"/>
    <n v="2560554.2850000001"/>
    <n v="1997232.3423000001"/>
    <n v="563321.94270000001"/>
    <d v="2020-09-01T00:00:00"/>
    <n v="9"/>
    <x v="6"/>
    <n v="2020"/>
  </r>
  <r>
    <x v="3"/>
    <s v="Tamil Nadu"/>
    <s v="Realme 8"/>
    <s v="Low"/>
    <n v="128.70000000000002"/>
    <n v="8999.4"/>
    <n v="14999"/>
    <x v="151"/>
    <n v="96518.565000000017"/>
    <n v="1833852.7350000003"/>
    <n v="1430405.1333000003"/>
    <n v="403447.6017"/>
    <d v="2021-12-01T00:00:00"/>
    <n v="12"/>
    <x v="2"/>
    <n v="2021"/>
  </r>
  <r>
    <x v="3"/>
    <s v="Telangana"/>
    <s v="Realme 8"/>
    <s v="Low"/>
    <n v="170.60000000000002"/>
    <n v="8999.4"/>
    <n v="14999"/>
    <x v="152"/>
    <n v="127941.47000000003"/>
    <n v="2430887.9300000002"/>
    <n v="1896092.5854000002"/>
    <n v="534795.34459999995"/>
    <d v="2021-12-01T00:00:00"/>
    <n v="12"/>
    <x v="2"/>
    <n v="2021"/>
  </r>
  <r>
    <x v="4"/>
    <s v="Uttar Pradesh"/>
    <s v="Realme 8 Pro"/>
    <s v="Low"/>
    <n v="243.45000000000002"/>
    <n v="11999.4"/>
    <n v="19999"/>
    <x v="153"/>
    <n v="243437.82750000004"/>
    <n v="4625318.7225000011"/>
    <n v="3330229.4802000006"/>
    <n v="1295089.2423000005"/>
    <d v="2021-01-01T00:00:00"/>
    <n v="1"/>
    <x v="0"/>
    <n v="2021"/>
  </r>
  <r>
    <x v="3"/>
    <s v="West Bengal"/>
    <s v="Realme 8 Pro"/>
    <s v="Low"/>
    <n v="177.4"/>
    <n v="11999.4"/>
    <n v="19999"/>
    <x v="154"/>
    <n v="177391.13"/>
    <n v="3370431.47"/>
    <n v="2628936.5466000005"/>
    <n v="741494.92339999974"/>
    <d v="2021-03-01T00:00:00"/>
    <n v="3"/>
    <x v="3"/>
    <n v="2021"/>
  </r>
  <r>
    <x v="2"/>
    <s v="Maharashtra "/>
    <s v="Realme 8 Pro"/>
    <s v="Low"/>
    <n v="190.10000000000002"/>
    <n v="11999.4"/>
    <n v="19999"/>
    <x v="155"/>
    <n v="190090.49500000002"/>
    <n v="3611719.4050000003"/>
    <n v="2167031.6430000002"/>
    <n v="1444687.7620000001"/>
    <d v="2021-06-01T00:00:00"/>
    <n v="6"/>
    <x v="1"/>
    <n v="2021"/>
  </r>
  <r>
    <x v="4"/>
    <s v="Rajasthan"/>
    <s v="Realme 8 Pro"/>
    <s v="Low"/>
    <n v="68.900000000000006"/>
    <n v="11999.4"/>
    <n v="19999"/>
    <x v="156"/>
    <n v="68896.555000000008"/>
    <n v="1309034.5450000002"/>
    <n v="942504.87240000011"/>
    <n v="366529.67260000005"/>
    <d v="2021-06-01T00:00:00"/>
    <n v="6"/>
    <x v="1"/>
    <n v="2021"/>
  </r>
  <r>
    <x v="3"/>
    <s v="Uttar Pradesh"/>
    <s v="Realme 8 Pro"/>
    <s v="Low"/>
    <n v="157"/>
    <n v="11999.4"/>
    <n v="19999"/>
    <x v="157"/>
    <n v="156992.15"/>
    <n v="2982850.85"/>
    <n v="2326623.6630000002"/>
    <n v="656227.18699999992"/>
    <d v="2021-06-01T00:00:00"/>
    <n v="6"/>
    <x v="1"/>
    <n v="2021"/>
  </r>
  <r>
    <x v="2"/>
    <s v="Gujarat"/>
    <s v="Realme 8 Pro"/>
    <s v="Low"/>
    <n v="136.95000000000002"/>
    <n v="11999.4"/>
    <n v="19999"/>
    <x v="158"/>
    <n v="136943.15250000003"/>
    <n v="2601919.8975000004"/>
    <n v="1561151.9385000002"/>
    <n v="1040767.9590000003"/>
    <d v="2021-07-01T00:00:00"/>
    <n v="7"/>
    <x v="4"/>
    <n v="2021"/>
  </r>
  <r>
    <x v="3"/>
    <s v="Madhya Pradesh"/>
    <s v="Realme 8 Pro"/>
    <s v="Low"/>
    <n v="200.9"/>
    <n v="11999.4"/>
    <n v="19999"/>
    <x v="159"/>
    <n v="200889.95500000002"/>
    <n v="3816909.145"/>
    <n v="2977189.1331000002"/>
    <n v="839720.01189999981"/>
    <d v="2021-10-01T00:00:00"/>
    <n v="10"/>
    <x v="7"/>
    <n v="2021"/>
  </r>
  <r>
    <x v="1"/>
    <s v="Andhra Pradesh"/>
    <s v="Realme 8 Pro"/>
    <s v="Low"/>
    <n v="194.5"/>
    <n v="11999.4"/>
    <n v="19999"/>
    <x v="160"/>
    <n v="194490.27500000002"/>
    <n v="3695315.2250000001"/>
    <n v="2401954.8962500002"/>
    <n v="1293360.3287499999"/>
    <d v="2020-10-01T00:00:00"/>
    <n v="10"/>
    <x v="7"/>
    <n v="2020"/>
  </r>
  <r>
    <x v="3"/>
    <s v="Gujarat"/>
    <s v="Realme 8 Pro"/>
    <s v="Low"/>
    <n v="128.70000000000002"/>
    <n v="11999.4"/>
    <n v="19999"/>
    <x v="161"/>
    <n v="128693.56500000002"/>
    <n v="2445177.7350000003"/>
    <n v="1907238.6333000003"/>
    <n v="537939.1017"/>
    <d v="2021-12-01T00:00:00"/>
    <n v="12"/>
    <x v="2"/>
    <n v="2021"/>
  </r>
  <r>
    <x v="3"/>
    <s v="Maharashtra "/>
    <s v="Realme 8 Pro"/>
    <s v="Low"/>
    <n v="170.60000000000002"/>
    <n v="11999.4"/>
    <n v="19999"/>
    <x v="162"/>
    <n v="170591.47000000003"/>
    <n v="3241237.93"/>
    <n v="2528165.5854000002"/>
    <n v="713072.34459999995"/>
    <d v="2021-12-01T00:00:00"/>
    <n v="12"/>
    <x v="2"/>
    <n v="2021"/>
  </r>
  <r>
    <x v="3"/>
    <s v="Haryana"/>
    <s v="Vivo V17 Pro"/>
    <s v="Low"/>
    <n v="200.9"/>
    <n v="19794"/>
    <n v="32990"/>
    <x v="163"/>
    <n v="331384.55000000005"/>
    <n v="6296306.4500000002"/>
    <n v="4911119.0310000004"/>
    <n v="1385187.4189999998"/>
    <d v="2021-10-01T00:00:00"/>
    <n v="10"/>
    <x v="7"/>
    <n v="2021"/>
  </r>
  <r>
    <x v="4"/>
    <s v="Tamil Nadu"/>
    <s v="Xiaomi Redmi K20 Pro 6GB"/>
    <s v="Low"/>
    <n v="284.40000000000003"/>
    <n v="13938"/>
    <n v="23230"/>
    <x v="164"/>
    <n v="330330.60000000009"/>
    <n v="6276281.4000000004"/>
    <n v="4518922.608"/>
    <n v="1757358.7920000004"/>
    <d v="2021-02-01T00:00:00"/>
    <n v="2"/>
    <x v="8"/>
    <n v="2021"/>
  </r>
  <r>
    <x v="2"/>
    <s v="Karnataka"/>
    <s v="Xiaomi Redmi K20 Pro 6GB"/>
    <s v="Low"/>
    <n v="191.60000000000002"/>
    <n v="13938"/>
    <n v="23230"/>
    <x v="165"/>
    <n v="222543.40000000005"/>
    <n v="4228324.6000000006"/>
    <n v="2536994.7600000002"/>
    <n v="1691329.8400000003"/>
    <d v="2021-04-01T00:00:00"/>
    <n v="4"/>
    <x v="10"/>
    <n v="2021"/>
  </r>
  <r>
    <x v="3"/>
    <s v="Kerala"/>
    <s v="Xiaomi Redmi K20 Pro 6GB"/>
    <s v="Low"/>
    <n v="157"/>
    <n v="13938"/>
    <n v="23230"/>
    <x v="166"/>
    <n v="182355.5"/>
    <n v="3464754.5"/>
    <n v="2702508.5100000002"/>
    <n v="762245.98999999976"/>
    <d v="2021-06-01T00:00:00"/>
    <n v="6"/>
    <x v="1"/>
    <n v="2021"/>
  </r>
  <r>
    <x v="4"/>
    <s v="Karnataka"/>
    <s v="Xiaomi Redmi K20 Pro 6GB"/>
    <s v="Low"/>
    <n v="187.4"/>
    <n v="13938"/>
    <n v="23230"/>
    <x v="167"/>
    <n v="217665.1"/>
    <n v="4135636.9"/>
    <n v="2977658.568"/>
    <n v="1157978.3319999999"/>
    <d v="2021-08-01T00:00:00"/>
    <n v="8"/>
    <x v="5"/>
    <n v="2021"/>
  </r>
  <r>
    <x v="0"/>
    <s v="Punjab"/>
    <s v="Xiaomi Redmi K20 Pro 6GB"/>
    <s v="Low"/>
    <n v="164.20000000000002"/>
    <n v="13938"/>
    <n v="23230"/>
    <x v="168"/>
    <n v="190718.30000000005"/>
    <n v="3623647.7"/>
    <n v="2826445.2060000002"/>
    <n v="797202.49399999995"/>
    <d v="2021-08-01T00:00:00"/>
    <n v="8"/>
    <x v="5"/>
    <n v="2021"/>
  </r>
  <r>
    <x v="1"/>
    <s v="Tamil Nadu"/>
    <s v="Xiaomi Redmi K20 Pro 6GB"/>
    <s v="Low"/>
    <n v="194.5"/>
    <n v="13938"/>
    <n v="23230"/>
    <x v="169"/>
    <n v="225911.75"/>
    <n v="4292323.25"/>
    <n v="2790010.1125000003"/>
    <n v="1502313.1374999997"/>
    <d v="2020-10-01T00:00:00"/>
    <n v="10"/>
    <x v="7"/>
    <n v="2020"/>
  </r>
  <r>
    <x v="0"/>
    <s v="Telangana"/>
    <s v="Xiaomi Redmi 9i 128GB"/>
    <s v="Low"/>
    <n v="83.100000000000009"/>
    <n v="5579.4"/>
    <n v="9299"/>
    <x v="170"/>
    <n v="38637.345000000001"/>
    <n v="734109.55500000005"/>
    <n v="572605.45290000003"/>
    <n v="161504.10210000002"/>
    <d v="2021-05-01T00:00:00"/>
    <n v="5"/>
    <x v="11"/>
    <n v="2021"/>
  </r>
  <r>
    <x v="0"/>
    <s v="Uttar Pradesh"/>
    <s v="Realme 8 Pro"/>
    <s v="Low"/>
    <n v="176"/>
    <n v="11999.4"/>
    <n v="19999"/>
    <x v="171"/>
    <n v="175991.2"/>
    <n v="3343832.8"/>
    <n v="2608189.5839999998"/>
    <n v="735643.21600000001"/>
    <d v="2020-09-01T00:00:00"/>
    <n v="9"/>
    <x v="6"/>
    <n v="2020"/>
  </r>
  <r>
    <x v="0"/>
    <s v="West Bengal"/>
    <s v="Vivo V17 Pro"/>
    <s v="Low"/>
    <n v="385.05"/>
    <n v="19794"/>
    <n v="32990"/>
    <x v="172"/>
    <n v="635139.97500000009"/>
    <n v="12067659.525"/>
    <n v="9412774.4295000006"/>
    <n v="2654885.0954999998"/>
    <d v="2021-04-01T00:00:00"/>
    <n v="4"/>
    <x v="10"/>
    <n v="2021"/>
  </r>
  <r>
    <x v="2"/>
    <s v="Maharashtra "/>
    <s v="Xiaomi Redmi K20 Pro 6GB"/>
    <s v="Low"/>
    <n v="247.9"/>
    <n v="13938"/>
    <n v="23230"/>
    <x v="173"/>
    <n v="287935.85000000003"/>
    <n v="5470781.1500000004"/>
    <n v="3282468.69"/>
    <n v="2188312.4600000004"/>
    <d v="2021-01-01T00:00:00"/>
    <n v="1"/>
    <x v="0"/>
    <n v="2021"/>
  </r>
  <r>
    <x v="1"/>
    <s v="Rajasthan"/>
    <s v="Realme 8"/>
    <s v="Low"/>
    <n v="203.10000000000002"/>
    <n v="8999.4"/>
    <n v="14999"/>
    <x v="174"/>
    <n v="152314.84500000003"/>
    <n v="2893982.0550000002"/>
    <n v="1881088.3357500001"/>
    <n v="1012893.7192500001"/>
    <d v="2021-10-01T00:00:00"/>
    <n v="10"/>
    <x v="7"/>
    <n v="2021"/>
  </r>
  <r>
    <x v="1"/>
    <s v="Uttar Pradesh"/>
    <s v="Realme 8 Pro"/>
    <s v="Low"/>
    <n v="203.10000000000002"/>
    <n v="11999.4"/>
    <n v="19999"/>
    <x v="175"/>
    <n v="203089.84500000003"/>
    <n v="3858707.0550000002"/>
    <n v="2508159.5857500001"/>
    <n v="1350547.4692500001"/>
    <d v="2021-10-01T00:00:00"/>
    <n v="10"/>
    <x v="7"/>
    <n v="2021"/>
  </r>
  <r>
    <x v="1"/>
    <s v="Gujarat"/>
    <s v="Realme 8 Pro"/>
    <s v="Low"/>
    <n v="226.10000000000002"/>
    <n v="11999.4"/>
    <n v="19999"/>
    <x v="176"/>
    <n v="226088.69500000004"/>
    <n v="4295685.2050000001"/>
    <n v="2792195.38325"/>
    <n v="1503489.8217500001"/>
    <d v="2020-12-01T00:00:00"/>
    <n v="12"/>
    <x v="2"/>
    <n v="2020"/>
  </r>
  <r>
    <x v="0"/>
    <s v="Madhya Pradesh"/>
    <s v="Vivo V17 Pro"/>
    <s v="Low"/>
    <n v="73.600000000000009"/>
    <n v="19794"/>
    <n v="32990"/>
    <x v="177"/>
    <n v="121403.20000000003"/>
    <n v="2306660.8000000003"/>
    <n v="1799195.4240000003"/>
    <n v="507465.37599999993"/>
    <d v="2020-09-01T00:00:00"/>
    <n v="9"/>
    <x v="6"/>
    <n v="2020"/>
  </r>
  <r>
    <x v="0"/>
    <s v="Andhra Pradesh"/>
    <s v="Xiaomi Redmi 9i 128GB"/>
    <s v="Low"/>
    <n v="285.10000000000002"/>
    <n v="5579.4"/>
    <n v="9299"/>
    <x v="178"/>
    <n v="132557.24500000002"/>
    <n v="2518587.6550000003"/>
    <n v="1964498.3709000002"/>
    <n v="554089.28410000005"/>
    <d v="2020-10-01T00:00:00"/>
    <n v="10"/>
    <x v="7"/>
    <n v="2020"/>
  </r>
  <r>
    <x v="4"/>
    <s v="Gujarat"/>
    <s v="Xiaomi Redmi 9i 128GB"/>
    <s v="Low"/>
    <n v="202.10000000000002"/>
    <n v="5579.4"/>
    <n v="9299"/>
    <x v="179"/>
    <n v="93966.395000000019"/>
    <n v="1785361.5050000001"/>
    <n v="1285460.2836"/>
    <n v="499901.22140000015"/>
    <d v="2021-10-01T00:00:00"/>
    <n v="10"/>
    <x v="7"/>
    <n v="2021"/>
  </r>
  <r>
    <x v="0"/>
    <s v="Maharashtra "/>
    <s v="Xiaomi Redmi 9i 128GB"/>
    <s v="Low"/>
    <n v="27.400000000000002"/>
    <n v="5579.4"/>
    <n v="9299"/>
    <x v="180"/>
    <n v="12739.630000000001"/>
    <n v="242052.97"/>
    <n v="188801.31660000002"/>
    <n v="53251.653399999981"/>
    <d v="2021-12-01T00:00:00"/>
    <n v="12"/>
    <x v="2"/>
    <n v="2021"/>
  </r>
  <r>
    <x v="1"/>
    <s v="Haryana"/>
    <s v="Realme 8"/>
    <s v="Low"/>
    <n v="196.70000000000002"/>
    <n v="8999.4"/>
    <n v="14999"/>
    <x v="181"/>
    <n v="147515.16500000001"/>
    <n v="2802788.1350000002"/>
    <n v="1821812.2877500001"/>
    <n v="980975.84725000011"/>
    <d v="2021-03-01T00:00:00"/>
    <n v="3"/>
    <x v="3"/>
    <n v="2021"/>
  </r>
  <r>
    <x v="4"/>
    <s v="Tamil Nadu"/>
    <s v="Realme 8"/>
    <s v="Low"/>
    <n v="185.9"/>
    <n v="8999.4"/>
    <n v="14999"/>
    <x v="182"/>
    <n v="139415.70500000002"/>
    <n v="2648898.395"/>
    <n v="1907206.8443999998"/>
    <n v="741691.55060000019"/>
    <d v="2021-08-01T00:00:00"/>
    <n v="8"/>
    <x v="5"/>
    <n v="2021"/>
  </r>
  <r>
    <x v="0"/>
    <s v="Karnataka"/>
    <s v="Realme 8"/>
    <s v="Low"/>
    <n v="285.10000000000002"/>
    <n v="8999.4"/>
    <n v="14999"/>
    <x v="183"/>
    <n v="213810.74500000002"/>
    <n v="4062404.1550000003"/>
    <n v="3168675.2409000001"/>
    <n v="893728.91410000017"/>
    <d v="2020-10-01T00:00:00"/>
    <n v="10"/>
    <x v="7"/>
    <n v="2020"/>
  </r>
  <r>
    <x v="4"/>
    <s v="Kerala"/>
    <s v="Realme 8"/>
    <s v="Low"/>
    <n v="202.10000000000002"/>
    <n v="8999.4"/>
    <n v="14999"/>
    <x v="184"/>
    <n v="151564.89500000002"/>
    <n v="2879733.0050000004"/>
    <n v="2073407.7636000002"/>
    <n v="806325.24140000017"/>
    <d v="2021-10-01T00:00:00"/>
    <n v="10"/>
    <x v="7"/>
    <n v="2021"/>
  </r>
  <r>
    <x v="3"/>
    <s v="Karnataka"/>
    <s v="Realme 8"/>
    <s v="Low"/>
    <n v="113.80000000000001"/>
    <n v="8999.4"/>
    <n v="14999"/>
    <x v="185"/>
    <n v="85344.310000000012"/>
    <n v="1621541.8900000001"/>
    <n v="1264802.6742000002"/>
    <n v="356739.21579999989"/>
    <d v="2021-12-01T00:00:00"/>
    <n v="12"/>
    <x v="2"/>
    <n v="2021"/>
  </r>
  <r>
    <x v="0"/>
    <s v="Punjab"/>
    <s v="Realme 8 Pro"/>
    <s v="Low"/>
    <n v="425.1"/>
    <n v="11999.4"/>
    <n v="19999"/>
    <x v="186"/>
    <n v="425078.74500000005"/>
    <n v="8076496.1550000003"/>
    <n v="6299667.0009000003"/>
    <n v="1776829.1540999999"/>
    <d v="2021-01-01T00:00:00"/>
    <n v="1"/>
    <x v="0"/>
    <n v="2021"/>
  </r>
  <r>
    <x v="3"/>
    <s v="Tamil Nadu"/>
    <s v="Realme 8 Pro"/>
    <s v="Low"/>
    <n v="79.5"/>
    <n v="11999.4"/>
    <n v="19999"/>
    <x v="187"/>
    <n v="79496.025000000009"/>
    <n v="1510424.4750000001"/>
    <n v="1178131.0905000002"/>
    <n v="332293.38449999993"/>
    <d v="2021-03-01T00:00:00"/>
    <n v="3"/>
    <x v="3"/>
    <n v="2021"/>
  </r>
  <r>
    <x v="4"/>
    <s v="Telangana"/>
    <s v="Realme 8 Pro"/>
    <s v="Low"/>
    <n v="141.45000000000002"/>
    <n v="11999.4"/>
    <n v="19999"/>
    <x v="188"/>
    <n v="141442.92750000002"/>
    <n v="2687415.6225000001"/>
    <n v="1934939.2482"/>
    <n v="752476.37430000002"/>
    <d v="2021-04-01T00:00:00"/>
    <n v="4"/>
    <x v="10"/>
    <n v="2021"/>
  </r>
  <r>
    <x v="4"/>
    <s v="Uttar Pradesh"/>
    <s v="Realme 8 Pro"/>
    <s v="Low"/>
    <n v="291.8"/>
    <n v="11999.4"/>
    <n v="19999"/>
    <x v="189"/>
    <n v="291785.41000000003"/>
    <n v="5543922.79"/>
    <n v="3991624.4087999999"/>
    <n v="1552298.3812000002"/>
    <d v="2021-05-01T00:00:00"/>
    <n v="5"/>
    <x v="11"/>
    <n v="2021"/>
  </r>
  <r>
    <x v="0"/>
    <s v="West Bengal"/>
    <s v="Realme 8 Pro"/>
    <s v="Low"/>
    <n v="345"/>
    <n v="11999.4"/>
    <n v="19999"/>
    <x v="190"/>
    <n v="344982.75"/>
    <n v="6554672.25"/>
    <n v="5112644.3550000004"/>
    <n v="1442027.8949999996"/>
    <d v="2021-07-01T00:00:00"/>
    <n v="7"/>
    <x v="4"/>
    <n v="2021"/>
  </r>
  <r>
    <x v="3"/>
    <s v="Maharashtra "/>
    <s v="Realme 8 Pro"/>
    <s v="Low"/>
    <n v="298.8"/>
    <n v="11999.4"/>
    <n v="19999"/>
    <x v="191"/>
    <n v="298785.06"/>
    <n v="5676916.1400000006"/>
    <n v="4427994.5892000003"/>
    <n v="1248921.5508000003"/>
    <d v="2021-07-01T00:00:00"/>
    <n v="7"/>
    <x v="4"/>
    <n v="2021"/>
  </r>
  <r>
    <x v="1"/>
    <s v="Rajasthan"/>
    <s v="Realme 8 Pro"/>
    <s v="Low"/>
    <n v="21.8"/>
    <n v="11999.4"/>
    <n v="19999"/>
    <x v="192"/>
    <n v="21798.910000000003"/>
    <n v="414179.29000000004"/>
    <n v="269216.53850000002"/>
    <n v="144962.75150000001"/>
    <d v="2021-09-01T00:00:00"/>
    <n v="9"/>
    <x v="6"/>
    <n v="2021"/>
  </r>
  <r>
    <x v="0"/>
    <s v="Uttar Pradesh"/>
    <s v="Realme 8 Pro"/>
    <s v="Low"/>
    <n v="207.4"/>
    <n v="11999.4"/>
    <n v="19999"/>
    <x v="193"/>
    <n v="207389.63"/>
    <n v="3940402.97"/>
    <n v="3073514.3166000005"/>
    <n v="866888.65339999972"/>
    <d v="2021-09-01T00:00:00"/>
    <n v="9"/>
    <x v="6"/>
    <n v="2021"/>
  </r>
  <r>
    <x v="0"/>
    <s v="Gujarat"/>
    <s v="Realme 8 Pro"/>
    <s v="Low"/>
    <n v="105.60000000000001"/>
    <n v="11999.4"/>
    <n v="19999"/>
    <x v="194"/>
    <n v="105594.72000000003"/>
    <n v="2006299.6800000004"/>
    <n v="1564913.7504000003"/>
    <n v="441385.92960000015"/>
    <d v="2021-09-01T00:00:00"/>
    <n v="9"/>
    <x v="6"/>
    <n v="2021"/>
  </r>
  <r>
    <x v="1"/>
    <s v="Madhya Pradesh"/>
    <s v="Realme 8 Pro"/>
    <s v="Low"/>
    <n v="67.100000000000009"/>
    <n v="11999.4"/>
    <n v="19999"/>
    <x v="195"/>
    <n v="67096.645000000004"/>
    <n v="1274836.2550000001"/>
    <n v="828643.56575000007"/>
    <n v="446192.68925000005"/>
    <d v="2020-10-01T00:00:00"/>
    <n v="10"/>
    <x v="7"/>
    <n v="2020"/>
  </r>
  <r>
    <x v="1"/>
    <s v="Andhra Pradesh"/>
    <s v="Realme 8 Pro"/>
    <s v="Low"/>
    <n v="151.4"/>
    <n v="11999.4"/>
    <n v="19999"/>
    <x v="73"/>
    <n v="151392.43000000002"/>
    <n v="2876456.17"/>
    <n v="1869696.5105000001"/>
    <n v="1006759.6594999998"/>
    <d v="2020-10-01T00:00:00"/>
    <n v="10"/>
    <x v="7"/>
    <n v="2020"/>
  </r>
  <r>
    <x v="0"/>
    <s v="Gujarat"/>
    <s v="Realme 8 Pro"/>
    <s v="Low"/>
    <n v="27.400000000000002"/>
    <n v="11999.4"/>
    <n v="19999"/>
    <x v="196"/>
    <n v="27398.630000000005"/>
    <n v="520573.97000000009"/>
    <n v="406047.69660000008"/>
    <n v="114526.27340000001"/>
    <d v="2021-12-01T00:00:00"/>
    <n v="12"/>
    <x v="2"/>
    <n v="2021"/>
  </r>
  <r>
    <x v="3"/>
    <s v="Maharashtra "/>
    <s v="Realme 8 Pro"/>
    <s v="Low"/>
    <n v="113.80000000000001"/>
    <n v="11999.4"/>
    <n v="19999"/>
    <x v="197"/>
    <n v="113794.31000000001"/>
    <n v="2162091.89"/>
    <n v="1686431.6742000002"/>
    <n v="475660.21579999989"/>
    <d v="2021-12-01T00:00:00"/>
    <n v="12"/>
    <x v="2"/>
    <n v="2021"/>
  </r>
  <r>
    <x v="2"/>
    <s v="Haryana"/>
    <s v="Vivo V17 Pro"/>
    <s v="Low"/>
    <n v="146.5"/>
    <n v="19794"/>
    <n v="32990"/>
    <x v="198"/>
    <n v="241651.75"/>
    <n v="4591383.25"/>
    <n v="2754829.9499999997"/>
    <n v="1836553.3000000003"/>
    <d v="2021-03-01T00:00:00"/>
    <n v="3"/>
    <x v="3"/>
    <n v="2021"/>
  </r>
  <r>
    <x v="0"/>
    <s v="Tamil Nadu"/>
    <s v="Vivo V17 Pro"/>
    <s v="Low"/>
    <n v="264.60000000000002"/>
    <n v="19794"/>
    <n v="32990"/>
    <x v="199"/>
    <n v="436457.7"/>
    <n v="8292696.2999999998"/>
    <n v="6468303.1140000001"/>
    <n v="1824393.1859999998"/>
    <d v="2020-09-01T00:00:00"/>
    <n v="9"/>
    <x v="6"/>
    <n v="2020"/>
  </r>
  <r>
    <x v="0"/>
    <s v="Karnataka"/>
    <s v="Vivo V17 Pro"/>
    <s v="Low"/>
    <n v="217.70000000000002"/>
    <n v="19794"/>
    <n v="32990"/>
    <x v="200"/>
    <n v="359096.15000000008"/>
    <n v="6822826.8500000006"/>
    <n v="5321804.9430000009"/>
    <n v="1501021.9069999997"/>
    <d v="2021-10-01T00:00:00"/>
    <n v="10"/>
    <x v="7"/>
    <n v="2021"/>
  </r>
  <r>
    <x v="2"/>
    <s v="Kerala"/>
    <s v="Xiaomi Redmi K20 Pro 6GB"/>
    <s v="Low"/>
    <n v="86.600000000000009"/>
    <n v="13938"/>
    <n v="23230"/>
    <x v="201"/>
    <n v="100585.90000000002"/>
    <n v="1911132.1"/>
    <n v="1146679.26"/>
    <n v="764452.84000000008"/>
    <d v="2021-05-01T00:00:00"/>
    <n v="5"/>
    <x v="11"/>
    <n v="2021"/>
  </r>
  <r>
    <x v="0"/>
    <s v="Karnataka"/>
    <s v="Xiaomi Redmi K20 Pro 6GB"/>
    <s v="Low"/>
    <n v="34.9"/>
    <n v="13938"/>
    <n v="23230"/>
    <x v="202"/>
    <n v="40536.350000000006"/>
    <n v="770190.65"/>
    <n v="600748.70700000005"/>
    <n v="169441.94299999997"/>
    <d v="2020-09-01T00:00:00"/>
    <n v="9"/>
    <x v="6"/>
    <n v="2020"/>
  </r>
  <r>
    <x v="0"/>
    <s v="Punjab"/>
    <s v="Xiaomi Redmi K20 Pro 6GB"/>
    <s v="Low"/>
    <n v="217.70000000000002"/>
    <n v="13938"/>
    <n v="23230"/>
    <x v="203"/>
    <n v="252858.55000000002"/>
    <n v="4804312.45"/>
    <n v="3747363.7110000001"/>
    <n v="1056948.7390000001"/>
    <d v="2021-10-01T00:00:00"/>
    <n v="10"/>
    <x v="7"/>
    <n v="2021"/>
  </r>
  <r>
    <x v="1"/>
    <s v="Tamil Nadu"/>
    <s v="Xiaomi Redmi K20 Pro 6GB"/>
    <s v="Low"/>
    <n v="151.4"/>
    <n v="13938"/>
    <n v="23230"/>
    <x v="204"/>
    <n v="175851.1"/>
    <n v="3341170.9"/>
    <n v="2171761.085"/>
    <n v="1169409.8149999999"/>
    <d v="2020-10-01T00:00:00"/>
    <n v="10"/>
    <x v="7"/>
    <n v="2020"/>
  </r>
  <r>
    <x v="0"/>
    <s v="Telangana"/>
    <s v="Samsung Galaxy F62"/>
    <s v="Low"/>
    <n v="186.5"/>
    <n v="11999.4"/>
    <n v="19999"/>
    <x v="205"/>
    <n v="186490.67500000002"/>
    <n v="3543322.8250000002"/>
    <n v="2763791.8035000004"/>
    <n v="779531.0214999998"/>
    <d v="2021-02-01T00:00:00"/>
    <n v="2"/>
    <x v="8"/>
    <n v="2021"/>
  </r>
  <r>
    <x v="3"/>
    <s v="Uttar Pradesh"/>
    <s v="Samsung Galaxy F62"/>
    <s v="Low"/>
    <n v="107.4"/>
    <n v="11999.4"/>
    <n v="19999"/>
    <x v="206"/>
    <n v="107394.63"/>
    <n v="2040497.9700000002"/>
    <n v="1591588.4166000001"/>
    <n v="448909.55340000009"/>
    <d v="2021-04-01T00:00:00"/>
    <n v="4"/>
    <x v="10"/>
    <n v="2021"/>
  </r>
  <r>
    <x v="0"/>
    <s v="West Bengal"/>
    <s v="Samsung Galaxy F62"/>
    <s v="Low"/>
    <n v="190.70000000000002"/>
    <n v="11999.4"/>
    <n v="19999"/>
    <x v="207"/>
    <n v="190690.46500000003"/>
    <n v="3623118.8350000004"/>
    <n v="2826032.6913000005"/>
    <n v="797086.1436999999"/>
    <d v="2021-09-01T00:00:00"/>
    <n v="9"/>
    <x v="6"/>
    <n v="2021"/>
  </r>
  <r>
    <x v="1"/>
    <s v="Maharashtra "/>
    <s v="Samsung Galaxy F62"/>
    <s v="Low"/>
    <n v="67.100000000000009"/>
    <n v="11999.4"/>
    <n v="19999"/>
    <x v="195"/>
    <n v="67096.645000000004"/>
    <n v="1274836.2550000001"/>
    <n v="828643.56575000007"/>
    <n v="446192.68925000005"/>
    <d v="2020-10-01T00:00:00"/>
    <n v="10"/>
    <x v="7"/>
    <n v="2020"/>
  </r>
  <r>
    <x v="0"/>
    <s v="Rajasthan"/>
    <s v="Samsung Galaxy F62"/>
    <s v="Low"/>
    <n v="177.8"/>
    <n v="11999.4"/>
    <n v="19999"/>
    <x v="208"/>
    <n v="177791.11000000002"/>
    <n v="3378031.0900000003"/>
    <n v="2634864.2502000001"/>
    <n v="743166.83980000019"/>
    <d v="2020-12-01T00:00:00"/>
    <n v="12"/>
    <x v="2"/>
    <n v="2020"/>
  </r>
  <r>
    <x v="0"/>
    <s v="Uttar Pradesh"/>
    <s v="Realme 8"/>
    <s v="Medium"/>
    <n v="115.9"/>
    <n v="8999.4"/>
    <n v="14999"/>
    <x v="209"/>
    <n v="173838.41000000003"/>
    <n v="1564545.69"/>
    <n v="1220345.6381999999"/>
    <n v="344200.05180000002"/>
    <d v="2020-10-01T00:00:00"/>
    <n v="10"/>
    <x v="7"/>
    <n v="2020"/>
  </r>
  <r>
    <x v="0"/>
    <s v="Gujarat"/>
    <s v="Realme 8 Pro"/>
    <s v="Medium"/>
    <n v="137.20000000000002"/>
    <n v="11999.4"/>
    <n v="19999"/>
    <x v="210"/>
    <n v="274386.28000000003"/>
    <n v="2469476.5200000005"/>
    <n v="1926191.6856000004"/>
    <n v="543284.83440000005"/>
    <d v="2021-01-01T00:00:00"/>
    <n v="1"/>
    <x v="0"/>
    <n v="2021"/>
  </r>
  <r>
    <x v="0"/>
    <s v="Madhya Pradesh"/>
    <s v="Realme 8 Pro"/>
    <s v="Medium"/>
    <n v="234.9"/>
    <n v="11999.4"/>
    <n v="19999"/>
    <x v="211"/>
    <n v="469776.51000000007"/>
    <n v="4227988.5900000008"/>
    <n v="3297831.1002000007"/>
    <n v="930157.4898000001"/>
    <d v="2020-09-01T00:00:00"/>
    <n v="9"/>
    <x v="6"/>
    <n v="2020"/>
  </r>
  <r>
    <x v="0"/>
    <s v="Andhra Pradesh"/>
    <s v="Realme 8 Pro"/>
    <s v="Medium"/>
    <n v="268.90000000000003"/>
    <n v="11999.4"/>
    <n v="19999"/>
    <x v="212"/>
    <n v="537773.1100000001"/>
    <n v="4839957.99"/>
    <n v="3775167.2322000004"/>
    <n v="1064790.7577999998"/>
    <d v="2021-10-01T00:00:00"/>
    <n v="10"/>
    <x v="7"/>
    <n v="2021"/>
  </r>
  <r>
    <x v="2"/>
    <s v="Gujarat"/>
    <s v="Realme 8 Pro"/>
    <s v="Medium"/>
    <n v="243.10000000000002"/>
    <n v="11999.4"/>
    <n v="19999"/>
    <x v="213"/>
    <n v="486175.69000000006"/>
    <n v="4375581.21"/>
    <n v="2625348.7259999998"/>
    <n v="1750232.4840000002"/>
    <d v="2021-12-01T00:00:00"/>
    <n v="12"/>
    <x v="2"/>
    <n v="2021"/>
  </r>
  <r>
    <x v="2"/>
    <s v="Maharashtra "/>
    <s v="Vivo V17 Pro"/>
    <s v="Medium"/>
    <n v="243.10000000000002"/>
    <n v="19794"/>
    <n v="32990"/>
    <x v="214"/>
    <n v="801986.90000000014"/>
    <n v="7217882.1000000006"/>
    <n v="4330729.26"/>
    <n v="2887152.8400000008"/>
    <d v="2021-12-01T00:00:00"/>
    <n v="12"/>
    <x v="2"/>
    <n v="2021"/>
  </r>
  <r>
    <x v="0"/>
    <s v="Haryana"/>
    <s v="Xiaomi Redmi K20 Pro 6GB"/>
    <s v="Medium"/>
    <n v="268.90000000000003"/>
    <n v="13938"/>
    <n v="23230"/>
    <x v="215"/>
    <n v="624654.70000000007"/>
    <n v="5621892.3000000007"/>
    <n v="4385075.9940000009"/>
    <n v="1236816.3059999999"/>
    <d v="2021-10-01T00:00:00"/>
    <n v="10"/>
    <x v="7"/>
    <n v="2021"/>
  </r>
  <r>
    <x v="0"/>
    <s v="Tamil Nadu"/>
    <s v="Samsung Galaxy F62"/>
    <s v="Medium"/>
    <n v="168.3"/>
    <n v="11999.4"/>
    <n v="19999"/>
    <x v="216"/>
    <n v="336583.17000000004"/>
    <n v="3029248.5300000003"/>
    <n v="2362813.8534000004"/>
    <n v="666434.67659999989"/>
    <d v="2021-07-01T00:00:00"/>
    <n v="7"/>
    <x v="4"/>
    <n v="2021"/>
  </r>
  <r>
    <x v="2"/>
    <s v="Karnataka"/>
    <s v="Samsung Galaxy F62"/>
    <s v="Medium"/>
    <n v="112.30000000000001"/>
    <n v="11999.4"/>
    <n v="19999"/>
    <x v="217"/>
    <n v="224588.77000000002"/>
    <n v="2021298.9300000002"/>
    <n v="1212779.358"/>
    <n v="808519.57200000016"/>
    <d v="2021-08-01T00:00:00"/>
    <n v="8"/>
    <x v="5"/>
    <n v="2021"/>
  </r>
  <r>
    <x v="0"/>
    <s v="Kerala"/>
    <s v="Samsung Galaxy F62"/>
    <s v="Medium"/>
    <n v="115.9"/>
    <n v="11999.4"/>
    <n v="19999"/>
    <x v="218"/>
    <n v="231788.41000000003"/>
    <n v="2086095.69"/>
    <n v="1627154.6381999999"/>
    <n v="458941.05180000002"/>
    <d v="2020-10-01T00:00:00"/>
    <n v="10"/>
    <x v="7"/>
    <n v="2020"/>
  </r>
  <r>
    <x v="2"/>
    <s v="Karnataka"/>
    <s v="Xiaomi Redmi 9i 128GB"/>
    <s v="Medium"/>
    <n v="186.5"/>
    <n v="5579.4"/>
    <n v="9299"/>
    <x v="219"/>
    <n v="173426.35"/>
    <n v="1560837.15"/>
    <n v="936502.28999999992"/>
    <n v="624334.86"/>
    <d v="2021-02-01T00:00:00"/>
    <n v="2"/>
    <x v="8"/>
    <n v="2021"/>
  </r>
  <r>
    <x v="2"/>
    <s v="Punjab"/>
    <s v="Xiaomi Redmi 9i 128GB"/>
    <s v="Medium"/>
    <n v="111.60000000000001"/>
    <n v="5579.4"/>
    <n v="9299"/>
    <x v="220"/>
    <n v="103776.84000000001"/>
    <n v="933991.56"/>
    <n v="560394.93599999999"/>
    <n v="373596.62400000007"/>
    <d v="2021-02-01T00:00:00"/>
    <n v="2"/>
    <x v="8"/>
    <n v="2021"/>
  </r>
  <r>
    <x v="0"/>
    <s v="Tamil Nadu"/>
    <s v="Xiaomi Redmi 9i 128GB"/>
    <s v="Medium"/>
    <n v="156.30000000000001"/>
    <n v="5579.4"/>
    <n v="9299"/>
    <x v="221"/>
    <n v="145343.37000000002"/>
    <n v="1308090.33"/>
    <n v="1020310.4574000001"/>
    <n v="287779.8726"/>
    <d v="2021-05-01T00:00:00"/>
    <n v="5"/>
    <x v="11"/>
    <n v="2021"/>
  </r>
  <r>
    <x v="4"/>
    <s v="Telangana"/>
    <s v="Xiaomi Redmi 9i 128GB"/>
    <s v="Medium"/>
    <n v="99.100000000000009"/>
    <n v="5579.4"/>
    <n v="9299"/>
    <x v="222"/>
    <n v="92153.090000000011"/>
    <n v="829377.81"/>
    <n v="597152.02320000005"/>
    <n v="232225.7868"/>
    <d v="2021-06-01T00:00:00"/>
    <n v="6"/>
    <x v="1"/>
    <n v="2021"/>
  </r>
  <r>
    <x v="0"/>
    <s v="Uttar Pradesh"/>
    <s v="Xiaomi Redmi 9i 128GB"/>
    <s v="Medium"/>
    <n v="101.60000000000001"/>
    <n v="5579.4"/>
    <n v="9299"/>
    <x v="223"/>
    <n v="94477.840000000011"/>
    <n v="850300.56"/>
    <n v="663234.43680000002"/>
    <n v="187066.12320000003"/>
    <d v="2020-11-01T00:00:00"/>
    <n v="11"/>
    <x v="9"/>
    <n v="2020"/>
  </r>
  <r>
    <x v="1"/>
    <s v="West Bengal"/>
    <s v="Xiaomi Redmi 9i 128GB"/>
    <s v="Medium"/>
    <n v="279.10000000000002"/>
    <n v="5579.4"/>
    <n v="9299"/>
    <x v="224"/>
    <n v="259535.09000000005"/>
    <n v="2335815.8100000005"/>
    <n v="1518280.2765000004"/>
    <n v="817535.53350000014"/>
    <d v="2021-11-01T00:00:00"/>
    <n v="11"/>
    <x v="9"/>
    <n v="2021"/>
  </r>
  <r>
    <x v="0"/>
    <s v="Maharashtra "/>
    <s v="Xiaomi Redmi 9i 128GB"/>
    <s v="Medium"/>
    <n v="57"/>
    <n v="5579.4"/>
    <n v="9299"/>
    <x v="225"/>
    <n v="53004.3"/>
    <n v="477038.7"/>
    <n v="372090.18600000005"/>
    <n v="104948.51399999997"/>
    <d v="2021-12-01T00:00:00"/>
    <n v="12"/>
    <x v="2"/>
    <n v="2021"/>
  </r>
  <r>
    <x v="0"/>
    <s v="Rajasthan"/>
    <s v="Xiaomi Redmi 9i 128GB"/>
    <s v="Medium"/>
    <n v="248.70000000000002"/>
    <n v="5579.4"/>
    <n v="9299"/>
    <x v="226"/>
    <n v="231266.13000000003"/>
    <n v="2081395.1700000002"/>
    <n v="1623488.2326000002"/>
    <n v="457906.93739999994"/>
    <d v="2021-12-01T00:00:00"/>
    <n v="12"/>
    <x v="2"/>
    <n v="2021"/>
  </r>
  <r>
    <x v="0"/>
    <s v="Uttar Pradesh"/>
    <s v="Realme 8"/>
    <s v="Medium"/>
    <n v="138.45000000000002"/>
    <n v="8999.4"/>
    <n v="14999"/>
    <x v="227"/>
    <n v="207661.15500000003"/>
    <n v="1868950.3950000003"/>
    <n v="1457781.3081000003"/>
    <n v="411169.08689999999"/>
    <d v="2021-01-01T00:00:00"/>
    <n v="1"/>
    <x v="0"/>
    <n v="2021"/>
  </r>
  <r>
    <x v="3"/>
    <s v="Gujarat"/>
    <s v="Realme 8"/>
    <s v="Medium"/>
    <n v="362.70000000000005"/>
    <n v="8999.4"/>
    <n v="14999"/>
    <x v="228"/>
    <n v="544013.7300000001"/>
    <n v="4896123.57"/>
    <n v="3818976.3846000005"/>
    <n v="1077147.1853999998"/>
    <d v="2021-07-01T00:00:00"/>
    <n v="7"/>
    <x v="4"/>
    <n v="2021"/>
  </r>
  <r>
    <x v="0"/>
    <s v="Madhya Pradesh"/>
    <s v="Realme 8"/>
    <s v="Medium"/>
    <n v="72"/>
    <n v="8999.4"/>
    <n v="14999"/>
    <x v="229"/>
    <n v="107992.8"/>
    <n v="971935.2"/>
    <n v="758109.45600000001"/>
    <n v="213825.74399999995"/>
    <d v="2020-09-01T00:00:00"/>
    <n v="9"/>
    <x v="6"/>
    <n v="2020"/>
  </r>
  <r>
    <x v="2"/>
    <s v="Andhra Pradesh"/>
    <s v="Realme 8"/>
    <s v="Medium"/>
    <n v="234.20000000000002"/>
    <n v="8999.4"/>
    <n v="14999"/>
    <x v="230"/>
    <n v="351276.58000000007"/>
    <n v="3161489.22"/>
    <n v="1896893.5320000001"/>
    <n v="1264595.6880000001"/>
    <d v="2021-11-01T00:00:00"/>
    <n v="11"/>
    <x v="9"/>
    <n v="2021"/>
  </r>
  <r>
    <x v="4"/>
    <s v="Gujarat"/>
    <s v="Realme 8"/>
    <s v="Medium"/>
    <n v="110"/>
    <n v="8999.4"/>
    <n v="14999"/>
    <x v="231"/>
    <n v="164989"/>
    <n v="1484901"/>
    <n v="1069128.72"/>
    <n v="415772.28"/>
    <d v="2020-12-01T00:00:00"/>
    <n v="12"/>
    <x v="2"/>
    <n v="2020"/>
  </r>
  <r>
    <x v="0"/>
    <s v="Maharashtra "/>
    <s v="Realme 8 Pro"/>
    <s v="Medium"/>
    <n v="130.30000000000001"/>
    <n v="11999.4"/>
    <n v="19999"/>
    <x v="232"/>
    <n v="260586.97000000003"/>
    <n v="2345282.73"/>
    <n v="1829320.5294000001"/>
    <n v="515962.20059999987"/>
    <d v="2021-02-01T00:00:00"/>
    <n v="2"/>
    <x v="8"/>
    <n v="2021"/>
  </r>
  <r>
    <x v="3"/>
    <s v="Haryana"/>
    <s v="Realme 8 Pro"/>
    <s v="Medium"/>
    <n v="299.2"/>
    <n v="11999.4"/>
    <n v="19999"/>
    <x v="233"/>
    <n v="598370.07999999996"/>
    <n v="5385330.7199999997"/>
    <n v="4200557.9616"/>
    <n v="1184772.7583999997"/>
    <d v="2021-03-01T00:00:00"/>
    <n v="3"/>
    <x v="3"/>
    <n v="2021"/>
  </r>
  <r>
    <x v="3"/>
    <s v="Tamil Nadu"/>
    <s v="Realme 8 Pro"/>
    <s v="Medium"/>
    <n v="238.5"/>
    <n v="11999.4"/>
    <n v="19999"/>
    <x v="234"/>
    <n v="476976.15"/>
    <n v="4292785.3499999996"/>
    <n v="3348372.5729999999"/>
    <n v="944412.77699999977"/>
    <d v="2021-03-01T00:00:00"/>
    <n v="3"/>
    <x v="3"/>
    <n v="2021"/>
  </r>
  <r>
    <x v="4"/>
    <s v="Karnataka"/>
    <s v="Realme 8 Pro"/>
    <s v="Medium"/>
    <n v="160.70000000000002"/>
    <n v="11999.4"/>
    <n v="19999"/>
    <x v="235"/>
    <n v="321383.93000000005"/>
    <n v="2892455.37"/>
    <n v="2082567.8663999999"/>
    <n v="809887.50360000017"/>
    <d v="2021-04-01T00:00:00"/>
    <n v="4"/>
    <x v="10"/>
    <n v="2021"/>
  </r>
  <r>
    <x v="0"/>
    <s v="Kerala"/>
    <s v="Realme 8 Pro"/>
    <s v="Medium"/>
    <n v="232.70000000000002"/>
    <n v="11999.4"/>
    <n v="19999"/>
    <x v="236"/>
    <n v="465376.7300000001"/>
    <n v="4188390.5700000008"/>
    <n v="3266944.6446000007"/>
    <n v="921445.92540000007"/>
    <d v="2021-05-01T00:00:00"/>
    <n v="5"/>
    <x v="11"/>
    <n v="2021"/>
  </r>
  <r>
    <x v="4"/>
    <s v="Karnataka"/>
    <s v="Realme 8 Pro"/>
    <s v="Medium"/>
    <n v="99.100000000000009"/>
    <n v="11999.4"/>
    <n v="19999"/>
    <x v="237"/>
    <n v="198190.09000000003"/>
    <n v="1783710.81"/>
    <n v="1284271.7831999999"/>
    <n v="499439.02680000011"/>
    <d v="2021-06-01T00:00:00"/>
    <n v="6"/>
    <x v="1"/>
    <n v="2021"/>
  </r>
  <r>
    <x v="0"/>
    <s v="Punjab"/>
    <s v="Realme 8 Pro"/>
    <s v="Medium"/>
    <n v="60.2"/>
    <n v="11999.4"/>
    <n v="19999"/>
    <x v="238"/>
    <n v="120393.98000000001"/>
    <n v="1083545.82"/>
    <n v="845165.73960000009"/>
    <n v="238380.08039999998"/>
    <d v="2021-06-01T00:00:00"/>
    <n v="6"/>
    <x v="1"/>
    <n v="2021"/>
  </r>
  <r>
    <x v="1"/>
    <s v="Tamil Nadu"/>
    <s v="Realme 8 Pro"/>
    <s v="Medium"/>
    <n v="262"/>
    <n v="11999.4"/>
    <n v="19999"/>
    <x v="239"/>
    <n v="523973.80000000005"/>
    <n v="4715764.2"/>
    <n v="3065246.7300000004"/>
    <n v="1650517.4699999997"/>
    <d v="2021-09-01T00:00:00"/>
    <n v="9"/>
    <x v="6"/>
    <n v="2021"/>
  </r>
  <r>
    <x v="0"/>
    <s v="Telangana"/>
    <s v="Realme 8 Pro"/>
    <s v="Medium"/>
    <n v="122.80000000000001"/>
    <n v="11999.4"/>
    <n v="19999"/>
    <x v="240"/>
    <n v="245587.72000000003"/>
    <n v="2210289.48"/>
    <n v="1724025.7944"/>
    <n v="486263.68559999997"/>
    <d v="2020-10-01T00:00:00"/>
    <n v="10"/>
    <x v="7"/>
    <n v="2020"/>
  </r>
  <r>
    <x v="0"/>
    <s v="Uttar Pradesh"/>
    <s v="Realme 8 Pro"/>
    <s v="Medium"/>
    <n v="138.9"/>
    <n v="11999.4"/>
    <n v="19999"/>
    <x v="241"/>
    <n v="277786.11000000004"/>
    <n v="2500074.9900000002"/>
    <n v="1950058.4922000002"/>
    <n v="550016.49780000001"/>
    <d v="2020-10-01T00:00:00"/>
    <n v="10"/>
    <x v="7"/>
    <n v="2020"/>
  </r>
  <r>
    <x v="3"/>
    <s v="West Bengal"/>
    <s v="Realme 8 Pro"/>
    <s v="Medium"/>
    <n v="86.100000000000009"/>
    <n v="11999.4"/>
    <n v="19999"/>
    <x v="242"/>
    <n v="172191.39"/>
    <n v="1549722.5100000002"/>
    <n v="1208783.5578000003"/>
    <n v="340938.95219999994"/>
    <d v="2021-10-01T00:00:00"/>
    <n v="10"/>
    <x v="7"/>
    <n v="2021"/>
  </r>
  <r>
    <x v="3"/>
    <s v="Maharashtra "/>
    <s v="Realme 8 Pro"/>
    <s v="Medium"/>
    <n v="70.400000000000006"/>
    <n v="11999.4"/>
    <n v="19999"/>
    <x v="243"/>
    <n v="140792.96000000002"/>
    <n v="1267136.6400000001"/>
    <n v="988366.57920000015"/>
    <n v="278770.06079999998"/>
    <d v="2020-10-01T00:00:00"/>
    <n v="10"/>
    <x v="7"/>
    <n v="2020"/>
  </r>
  <r>
    <x v="0"/>
    <s v="Rajasthan"/>
    <s v="Realme 8 Pro"/>
    <s v="Medium"/>
    <n v="180.20000000000002"/>
    <n v="11999.4"/>
    <n v="19999"/>
    <x v="244"/>
    <n v="360381.98000000004"/>
    <n v="3243437.8200000003"/>
    <n v="2529881.4996000002"/>
    <n v="713556.32040000008"/>
    <d v="2020-12-01T00:00:00"/>
    <n v="12"/>
    <x v="2"/>
    <n v="2020"/>
  </r>
  <r>
    <x v="0"/>
    <s v="Uttar Pradesh"/>
    <s v="Realme 8 Pro"/>
    <s v="Medium"/>
    <n v="266.3"/>
    <n v="11999.4"/>
    <n v="19999"/>
    <x v="245"/>
    <n v="532573.37"/>
    <n v="4793160.33"/>
    <n v="3738665.0574000003"/>
    <n v="1054495.2725999998"/>
    <d v="2021-12-01T00:00:00"/>
    <n v="12"/>
    <x v="2"/>
    <n v="2021"/>
  </r>
  <r>
    <x v="0"/>
    <s v="Gujarat"/>
    <s v="Realme 8 Pro"/>
    <s v="Medium"/>
    <n v="213.60000000000002"/>
    <n v="11999.4"/>
    <n v="19999"/>
    <x v="246"/>
    <n v="427178.64000000007"/>
    <n v="3844607.7600000002"/>
    <n v="2998794.0528000002"/>
    <n v="845813.70720000006"/>
    <d v="2020-12-01T00:00:00"/>
    <n v="12"/>
    <x v="2"/>
    <n v="2020"/>
  </r>
  <r>
    <x v="1"/>
    <s v="Madhya Pradesh"/>
    <s v="Realme 8 Pro"/>
    <s v="Medium"/>
    <n v="211.60000000000002"/>
    <n v="11999.4"/>
    <n v="19999"/>
    <x v="247"/>
    <n v="423178.84000000008"/>
    <n v="3808609.5600000005"/>
    <n v="2475596.2140000006"/>
    <n v="1333013.3459999999"/>
    <d v="2020-12-01T00:00:00"/>
    <n v="12"/>
    <x v="2"/>
    <n v="2020"/>
  </r>
  <r>
    <x v="1"/>
    <s v="Andhra Pradesh"/>
    <s v="Vivo V17 Pro"/>
    <s v="Medium"/>
    <n v="55.5"/>
    <n v="19794"/>
    <n v="32990"/>
    <x v="248"/>
    <n v="183094.5"/>
    <n v="1647850.5"/>
    <n v="1071102.825"/>
    <n v="576747.67500000005"/>
    <d v="2021-01-01T00:00:00"/>
    <n v="1"/>
    <x v="0"/>
    <n v="2021"/>
  </r>
  <r>
    <x v="1"/>
    <s v="Gujarat"/>
    <s v="Vivo V17 Pro"/>
    <s v="Medium"/>
    <n v="286.10000000000002"/>
    <n v="19794"/>
    <n v="32990"/>
    <x v="249"/>
    <n v="943843.9"/>
    <n v="8494595.0999999996"/>
    <n v="5521486.8150000004"/>
    <n v="2973108.2849999992"/>
    <d v="2021-01-01T00:00:00"/>
    <n v="1"/>
    <x v="0"/>
    <n v="2021"/>
  </r>
  <r>
    <x v="3"/>
    <s v="Maharashtra "/>
    <s v="Vivo V17 Pro"/>
    <s v="Medium"/>
    <n v="80.7"/>
    <n v="19794"/>
    <n v="32990"/>
    <x v="250"/>
    <n v="266229.3"/>
    <n v="2396063.7000000002"/>
    <n v="1868929.6860000002"/>
    <n v="527134.01399999997"/>
    <d v="2021-02-01T00:00:00"/>
    <n v="2"/>
    <x v="8"/>
    <n v="2021"/>
  </r>
  <r>
    <x v="0"/>
    <s v="Haryana"/>
    <s v="Vivo V17 Pro"/>
    <s v="Medium"/>
    <n v="60.2"/>
    <n v="19794"/>
    <n v="32990"/>
    <x v="251"/>
    <n v="198599.80000000002"/>
    <n v="1787398.2"/>
    <n v="1394170.5959999999"/>
    <n v="393227.60400000005"/>
    <d v="2021-06-01T00:00:00"/>
    <n v="6"/>
    <x v="1"/>
    <n v="2021"/>
  </r>
  <r>
    <x v="0"/>
    <s v="Tamil Nadu"/>
    <s v="Vivo V17 Pro"/>
    <s v="Medium"/>
    <n v="283.2"/>
    <n v="19794"/>
    <n v="32990"/>
    <x v="252"/>
    <n v="934276.8"/>
    <n v="8408491.1999999993"/>
    <n v="6558623.1359999999"/>
    <n v="1849868.0639999993"/>
    <d v="2021-08-01T00:00:00"/>
    <n v="8"/>
    <x v="5"/>
    <n v="2021"/>
  </r>
  <r>
    <x v="0"/>
    <s v="Karnataka"/>
    <s v="Vivo V17 Pro"/>
    <s v="Medium"/>
    <n v="157.9"/>
    <n v="19794"/>
    <n v="32990"/>
    <x v="253"/>
    <n v="520912.10000000003"/>
    <n v="4688208.9000000004"/>
    <n v="3656802.9420000003"/>
    <n v="1031405.9580000001"/>
    <d v="2021-08-01T00:00:00"/>
    <n v="8"/>
    <x v="5"/>
    <n v="2021"/>
  </r>
  <r>
    <x v="3"/>
    <s v="Kerala"/>
    <s v="Vivo V17 Pro"/>
    <s v="Medium"/>
    <n v="86.100000000000009"/>
    <n v="19794"/>
    <n v="32990"/>
    <x v="254"/>
    <n v="284043.90000000008"/>
    <n v="2556395.1000000006"/>
    <n v="1993988.1780000005"/>
    <n v="562406.92200000002"/>
    <d v="2021-10-01T00:00:00"/>
    <n v="10"/>
    <x v="7"/>
    <n v="2021"/>
  </r>
  <r>
    <x v="3"/>
    <s v="Odisha"/>
    <s v="Vivo V17 Pro"/>
    <s v="Medium"/>
    <n v="70.400000000000006"/>
    <n v="19794"/>
    <n v="32990"/>
    <x v="255"/>
    <n v="232249.60000000001"/>
    <n v="2090246.4"/>
    <n v="1630392.192"/>
    <n v="459854.20799999987"/>
    <d v="2020-10-01T00:00:00"/>
    <n v="10"/>
    <x v="7"/>
    <n v="2020"/>
  </r>
  <r>
    <x v="0"/>
    <s v="Punjab"/>
    <s v="Vivo V17 Pro"/>
    <s v="Medium"/>
    <n v="103.30000000000001"/>
    <n v="19794"/>
    <n v="32990"/>
    <x v="256"/>
    <n v="340786.70000000007"/>
    <n v="3067080.3000000003"/>
    <n v="2392322.6340000001"/>
    <n v="674757.6660000002"/>
    <d v="2020-12-01T00:00:00"/>
    <n v="12"/>
    <x v="2"/>
    <n v="2020"/>
  </r>
  <r>
    <x v="4"/>
    <s v="Tamil Nadu"/>
    <s v="Vivo V17 Pro"/>
    <s v="Medium"/>
    <n v="125"/>
    <n v="19794"/>
    <n v="32990"/>
    <x v="257"/>
    <n v="412375"/>
    <n v="3711375"/>
    <n v="2672190"/>
    <n v="1039185"/>
    <d v="2021-12-01T00:00:00"/>
    <n v="12"/>
    <x v="2"/>
    <n v="2021"/>
  </r>
  <r>
    <x v="0"/>
    <s v="Telangana"/>
    <s v="Xiaomi Redmi K20 Pro 6GB"/>
    <s v="Medium"/>
    <n v="138.9"/>
    <n v="13938"/>
    <n v="23230"/>
    <x v="258"/>
    <n v="322664.7"/>
    <n v="2903982.3"/>
    <n v="2265106.1940000001"/>
    <n v="638876.10599999968"/>
    <d v="2020-10-01T00:00:00"/>
    <n v="10"/>
    <x v="7"/>
    <n v="2020"/>
  </r>
  <r>
    <x v="0"/>
    <s v="Uttar Pradesh"/>
    <s v="Xiaomi Redmi K20 Pro 6GB"/>
    <s v="Medium"/>
    <n v="126.5"/>
    <n v="13938"/>
    <n v="23230"/>
    <x v="259"/>
    <n v="293859.5"/>
    <n v="2644735.5"/>
    <n v="2062893.6900000002"/>
    <n v="581841.80999999982"/>
    <d v="2020-11-01T00:00:00"/>
    <n v="11"/>
    <x v="9"/>
    <n v="2020"/>
  </r>
  <r>
    <x v="0"/>
    <s v="West Bengal"/>
    <s v="Xiaomi Redmi K20 Pro 6GB"/>
    <s v="Medium"/>
    <n v="229.70000000000002"/>
    <n v="13938"/>
    <n v="23230"/>
    <x v="260"/>
    <n v="533593.1"/>
    <n v="4802337.9000000004"/>
    <n v="3745823.5620000004"/>
    <n v="1056514.338"/>
    <d v="2020-11-01T00:00:00"/>
    <n v="11"/>
    <x v="9"/>
    <n v="2020"/>
  </r>
  <r>
    <x v="0"/>
    <s v="Maharashtra "/>
    <s v="Xiaomi Redmi K20 Pro 6GB"/>
    <s v="Medium"/>
    <n v="266.3"/>
    <n v="13938"/>
    <n v="23230"/>
    <x v="261"/>
    <n v="618614.9"/>
    <n v="5567534.0999999996"/>
    <n v="4342676.5980000002"/>
    <n v="1224857.5019999994"/>
    <d v="2021-12-01T00:00:00"/>
    <n v="12"/>
    <x v="2"/>
    <n v="2021"/>
  </r>
  <r>
    <x v="0"/>
    <s v="Rajasthan"/>
    <s v="Xiaomi Redmi K20 Pro 6GB"/>
    <s v="Medium"/>
    <n v="57"/>
    <n v="13938"/>
    <n v="23230"/>
    <x v="262"/>
    <n v="132411"/>
    <n v="1191699"/>
    <n v="929525.22000000009"/>
    <n v="262173.77999999991"/>
    <d v="2021-12-01T00:00:00"/>
    <n v="12"/>
    <x v="2"/>
    <n v="2021"/>
  </r>
  <r>
    <x v="0"/>
    <s v="Uttar Pradesh"/>
    <s v="Xiaomi Redmi K20 Pro 6GB"/>
    <s v="Medium"/>
    <n v="248.70000000000002"/>
    <n v="13938"/>
    <n v="23230"/>
    <x v="263"/>
    <n v="577730.1"/>
    <n v="5199570.9000000004"/>
    <n v="4055665.3020000006"/>
    <n v="1143905.5979999998"/>
    <d v="2021-12-01T00:00:00"/>
    <n v="12"/>
    <x v="2"/>
    <n v="2021"/>
  </r>
  <r>
    <x v="0"/>
    <s v="Gujarat"/>
    <s v="Samsung Galaxy F62"/>
    <s v="Medium"/>
    <n v="135"/>
    <n v="11999.4"/>
    <n v="19999"/>
    <x v="264"/>
    <n v="269986.5"/>
    <n v="2429878.5"/>
    <n v="1895305.23"/>
    <n v="534573.27"/>
    <d v="2021-02-01T00:00:00"/>
    <n v="2"/>
    <x v="8"/>
    <n v="2021"/>
  </r>
  <r>
    <x v="0"/>
    <s v="Madhya Pradesh"/>
    <s v="Samsung Galaxy F62"/>
    <s v="Medium"/>
    <n v="55.2"/>
    <n v="11999.4"/>
    <n v="19999"/>
    <x v="265"/>
    <n v="110394.48000000001"/>
    <n v="993550.32000000007"/>
    <n v="774969.2496000001"/>
    <n v="218581.07039999997"/>
    <d v="2021-08-01T00:00:00"/>
    <n v="8"/>
    <x v="5"/>
    <n v="2021"/>
  </r>
  <r>
    <x v="0"/>
    <s v="Andhra Pradesh"/>
    <s v="Samsung Galaxy F62"/>
    <s v="Medium"/>
    <n v="122.80000000000001"/>
    <n v="11999.4"/>
    <n v="19999"/>
    <x v="240"/>
    <n v="245587.72000000003"/>
    <n v="2210289.48"/>
    <n v="1724025.7944"/>
    <n v="486263.68559999997"/>
    <d v="2020-10-01T00:00:00"/>
    <n v="10"/>
    <x v="7"/>
    <n v="2020"/>
  </r>
  <r>
    <x v="4"/>
    <s v="Gujarat"/>
    <s v="Samsung Galaxy F62"/>
    <s v="Medium"/>
    <n v="125"/>
    <n v="11999.4"/>
    <n v="19999"/>
    <x v="266"/>
    <n v="249987.5"/>
    <n v="2249887.5"/>
    <n v="1619919"/>
    <n v="629968.5"/>
    <d v="2021-12-01T00:00:00"/>
    <n v="12"/>
    <x v="2"/>
    <n v="2021"/>
  </r>
  <r>
    <x v="1"/>
    <s v="Maharashtra "/>
    <s v="Realme 8 Pro"/>
    <s v="Medium"/>
    <n v="380.1"/>
    <n v="11999.4"/>
    <n v="19999"/>
    <x v="267"/>
    <n v="760161.99000000011"/>
    <n v="6841457.9100000001"/>
    <n v="4446947.6414999999"/>
    <n v="2394510.2685000002"/>
    <d v="2021-04-01T00:00:00"/>
    <n v="4"/>
    <x v="10"/>
    <n v="2021"/>
  </r>
  <r>
    <x v="0"/>
    <s v="Haryana"/>
    <s v="Xiaomi Redmi 9i 128GB"/>
    <s v="Medium"/>
    <n v="111.75"/>
    <n v="5579.4"/>
    <n v="9299"/>
    <x v="268"/>
    <n v="103916.32500000001"/>
    <n v="935246.92500000005"/>
    <n v="729492.60150000011"/>
    <n v="205754.32349999994"/>
    <d v="2021-01-01T00:00:00"/>
    <n v="1"/>
    <x v="0"/>
    <n v="2021"/>
  </r>
  <r>
    <x v="1"/>
    <s v="Tamil Nadu"/>
    <s v="Xiaomi Redmi 9i 128GB"/>
    <s v="Medium"/>
    <n v="284.40000000000003"/>
    <n v="5579.4"/>
    <n v="9299"/>
    <x v="269"/>
    <n v="264463.56"/>
    <n v="2380172.04"/>
    <n v="1547111.8260000001"/>
    <n v="833060.21399999992"/>
    <d v="2021-06-01T00:00:00"/>
    <n v="6"/>
    <x v="1"/>
    <n v="2021"/>
  </r>
  <r>
    <x v="2"/>
    <s v="Karnataka"/>
    <s v="Xiaomi Redmi 9i 128GB"/>
    <s v="Medium"/>
    <n v="56.2"/>
    <n v="5579.4"/>
    <n v="9299"/>
    <x v="270"/>
    <n v="52260.380000000005"/>
    <n v="470343.42000000004"/>
    <n v="282206.05200000003"/>
    <n v="188137.36800000002"/>
    <d v="2021-09-01T00:00:00"/>
    <n v="9"/>
    <x v="6"/>
    <n v="2021"/>
  </r>
  <r>
    <x v="2"/>
    <s v="Kerala"/>
    <s v="Xiaomi Redmi 9i 128GB"/>
    <s v="Medium"/>
    <n v="229.9"/>
    <n v="5579.4"/>
    <n v="9299"/>
    <x v="271"/>
    <n v="213784.01"/>
    <n v="1924056.09"/>
    <n v="1154433.6540000001"/>
    <n v="769622.43599999999"/>
    <d v="2020-10-01T00:00:00"/>
    <n v="10"/>
    <x v="7"/>
    <n v="2020"/>
  </r>
  <r>
    <x v="1"/>
    <s v="Odisha"/>
    <s v="Xiaomi Redmi 9i 128GB"/>
    <s v="Medium"/>
    <n v="203"/>
    <n v="5579.4"/>
    <n v="9299"/>
    <x v="272"/>
    <n v="188769.7"/>
    <n v="1698927.3"/>
    <n v="1104302.7450000001"/>
    <n v="594624.55499999993"/>
    <d v="2021-11-01T00:00:00"/>
    <n v="11"/>
    <x v="9"/>
    <n v="2021"/>
  </r>
  <r>
    <x v="0"/>
    <s v="Punjab"/>
    <s v="Xiaomi Redmi 9i 128GB"/>
    <s v="Medium"/>
    <n v="26.3"/>
    <n v="5579.4"/>
    <n v="9299"/>
    <x v="273"/>
    <n v="24456.370000000003"/>
    <n v="220107.33000000002"/>
    <n v="171683.71740000002"/>
    <n v="48423.612599999993"/>
    <d v="2020-11-01T00:00:00"/>
    <n v="11"/>
    <x v="9"/>
    <n v="2020"/>
  </r>
  <r>
    <x v="3"/>
    <s v="Tamil Nadu"/>
    <s v="Xiaomi Redmi 9i 128GB"/>
    <s v="Medium"/>
    <n v="88.7"/>
    <n v="5579.4"/>
    <n v="9299"/>
    <x v="274"/>
    <n v="82482.13"/>
    <n v="742339.17"/>
    <n v="579024.55260000005"/>
    <n v="163314.61739999999"/>
    <d v="2020-12-01T00:00:00"/>
    <n v="12"/>
    <x v="2"/>
    <n v="2020"/>
  </r>
  <r>
    <x v="0"/>
    <s v="Telangana"/>
    <s v="Realme 8"/>
    <s v="Medium"/>
    <n v="98"/>
    <n v="8999.4"/>
    <n v="14999"/>
    <x v="275"/>
    <n v="146990.20000000001"/>
    <n v="1322911.8"/>
    <n v="1031871.204"/>
    <n v="291040.59600000002"/>
    <d v="2021-04-01T00:00:00"/>
    <n v="4"/>
    <x v="10"/>
    <n v="2021"/>
  </r>
  <r>
    <x v="0"/>
    <s v="Uttar Pradesh"/>
    <s v="Realme 8"/>
    <s v="Medium"/>
    <n v="146"/>
    <n v="8999.4"/>
    <n v="14999"/>
    <x v="276"/>
    <n v="218985.40000000002"/>
    <n v="1970868.6"/>
    <n v="1537277.5080000001"/>
    <n v="433591.09199999995"/>
    <d v="2021-05-01T00:00:00"/>
    <n v="5"/>
    <x v="11"/>
    <n v="2021"/>
  </r>
  <r>
    <x v="0"/>
    <s v="West Bengal"/>
    <s v="Realme 8"/>
    <s v="Medium"/>
    <n v="140.30000000000001"/>
    <n v="8999.4"/>
    <n v="14999"/>
    <x v="277"/>
    <n v="210435.97000000003"/>
    <n v="1893923.7300000002"/>
    <n v="1477260.5094000003"/>
    <n v="416663.22059999988"/>
    <d v="2020-10-01T00:00:00"/>
    <n v="10"/>
    <x v="7"/>
    <n v="2020"/>
  </r>
  <r>
    <x v="2"/>
    <s v="Maharashtra "/>
    <s v="Realme 8"/>
    <s v="Medium"/>
    <n v="272.3"/>
    <n v="8999.4"/>
    <n v="14999"/>
    <x v="278"/>
    <n v="408422.77"/>
    <n v="3675804.93"/>
    <n v="2205482.9580000001"/>
    <n v="1470321.9720000001"/>
    <d v="2021-11-01T00:00:00"/>
    <n v="11"/>
    <x v="9"/>
    <n v="2021"/>
  </r>
  <r>
    <x v="0"/>
    <s v="Rajasthan"/>
    <s v="Realme 8 Pro"/>
    <s v="Medium"/>
    <n v="149.6"/>
    <n v="11999.4"/>
    <n v="19999"/>
    <x v="279"/>
    <n v="299185.03999999998"/>
    <n v="2692665.36"/>
    <n v="2100278.9808"/>
    <n v="592386.37919999985"/>
    <d v="2021-06-01T00:00:00"/>
    <n v="6"/>
    <x v="1"/>
    <n v="2021"/>
  </r>
  <r>
    <x v="2"/>
    <s v="Uttar Pradesh"/>
    <s v="Realme 8 Pro"/>
    <s v="Medium"/>
    <n v="229.9"/>
    <n v="11999.4"/>
    <n v="19999"/>
    <x v="280"/>
    <n v="459777.01000000007"/>
    <n v="4137993.0900000003"/>
    <n v="2482795.8540000003"/>
    <n v="1655197.236"/>
    <d v="2020-10-01T00:00:00"/>
    <n v="10"/>
    <x v="7"/>
    <n v="2020"/>
  </r>
  <r>
    <x v="0"/>
    <s v="Gujarat"/>
    <s v="Realme 8 Pro"/>
    <s v="Medium"/>
    <n v="72.7"/>
    <n v="11999.4"/>
    <n v="19999"/>
    <x v="75"/>
    <n v="145392.73000000001"/>
    <n v="1308534.57"/>
    <n v="1020656.9646000001"/>
    <n v="287877.6054"/>
    <d v="2020-10-01T00:00:00"/>
    <n v="10"/>
    <x v="7"/>
    <n v="2020"/>
  </r>
  <r>
    <x v="3"/>
    <s v="Madhya Pradesh"/>
    <s v="Vivo V17 Pro"/>
    <s v="Medium"/>
    <n v="95.2"/>
    <n v="19794"/>
    <n v="32990"/>
    <x v="281"/>
    <n v="314064.8"/>
    <n v="2826583.2"/>
    <n v="2204734.8960000002"/>
    <n v="621848.304"/>
    <d v="2021-02-01T00:00:00"/>
    <n v="2"/>
    <x v="8"/>
    <n v="2021"/>
  </r>
  <r>
    <x v="3"/>
    <s v="Andhra Pradesh"/>
    <s v="Vivo V17 Pro"/>
    <s v="Medium"/>
    <n v="275.5"/>
    <n v="19794"/>
    <n v="32990"/>
    <x v="282"/>
    <n v="908874.5"/>
    <n v="8179870.5"/>
    <n v="6380298.9900000002"/>
    <n v="1799571.5099999998"/>
    <d v="2021-02-01T00:00:00"/>
    <n v="2"/>
    <x v="8"/>
    <n v="2021"/>
  </r>
  <r>
    <x v="1"/>
    <s v="Gujarat"/>
    <s v="Vivo V17 Pro"/>
    <s v="Medium"/>
    <n v="153"/>
    <n v="19794"/>
    <n v="32990"/>
    <x v="283"/>
    <n v="504747"/>
    <n v="4542723"/>
    <n v="2952769.95"/>
    <n v="1589953.0499999998"/>
    <d v="2021-05-01T00:00:00"/>
    <n v="5"/>
    <x v="11"/>
    <n v="2021"/>
  </r>
  <r>
    <x v="0"/>
    <s v="Maharashtra "/>
    <s v="Vivo V17 Pro"/>
    <s v="Medium"/>
    <n v="149.6"/>
    <n v="19794"/>
    <n v="32990"/>
    <x v="284"/>
    <n v="493530.4"/>
    <n v="4441773.5999999996"/>
    <n v="3464583.4079999998"/>
    <n v="977190.19199999981"/>
    <d v="2021-06-01T00:00:00"/>
    <n v="6"/>
    <x v="1"/>
    <n v="2021"/>
  </r>
  <r>
    <x v="0"/>
    <s v="Haryana"/>
    <s v="Vivo V17 Pro"/>
    <s v="Medium"/>
    <n v="149.80000000000001"/>
    <n v="19794"/>
    <n v="32990"/>
    <x v="285"/>
    <n v="494190.2"/>
    <n v="4447711.8"/>
    <n v="3469215.2039999999"/>
    <n v="978496.5959999999"/>
    <d v="2021-06-01T00:00:00"/>
    <n v="6"/>
    <x v="1"/>
    <n v="2021"/>
  </r>
  <r>
    <x v="4"/>
    <s v="Tamil Nadu"/>
    <s v="Vivo V17 Pro"/>
    <s v="Medium"/>
    <n v="122.10000000000001"/>
    <n v="19794"/>
    <n v="32990"/>
    <x v="286"/>
    <n v="402807.90000000008"/>
    <n v="3625271.1000000006"/>
    <n v="2610195.1920000003"/>
    <n v="1015075.9080000003"/>
    <d v="2020-10-01T00:00:00"/>
    <n v="10"/>
    <x v="7"/>
    <n v="2020"/>
  </r>
  <r>
    <x v="0"/>
    <s v="Karnataka"/>
    <s v="Vivo V17 Pro"/>
    <s v="Medium"/>
    <n v="207.60000000000002"/>
    <n v="19794"/>
    <n v="32990"/>
    <x v="287"/>
    <n v="684872.40000000014"/>
    <n v="6163851.6000000006"/>
    <n v="4807804.2480000006"/>
    <n v="1356047.352"/>
    <d v="2020-10-01T00:00:00"/>
    <n v="10"/>
    <x v="7"/>
    <n v="2020"/>
  </r>
  <r>
    <x v="1"/>
    <s v="Kerala"/>
    <s v="Xiaomi Redmi K20 Pro 6GB"/>
    <s v="Medium"/>
    <n v="284.40000000000003"/>
    <n v="13938"/>
    <n v="23230"/>
    <x v="164"/>
    <n v="660661.20000000019"/>
    <n v="5945950.8000000007"/>
    <n v="3864868.0200000005"/>
    <n v="2081082.7800000003"/>
    <d v="2021-06-01T00:00:00"/>
    <n v="6"/>
    <x v="1"/>
    <n v="2021"/>
  </r>
  <r>
    <x v="0"/>
    <s v="Odisha"/>
    <s v="Xiaomi Redmi K20 Pro 6GB"/>
    <s v="Medium"/>
    <n v="149.80000000000001"/>
    <n v="13938"/>
    <n v="23230"/>
    <x v="288"/>
    <n v="347985.40000000008"/>
    <n v="3131868.6000000006"/>
    <n v="2442857.5080000004"/>
    <n v="689011.09200000018"/>
    <d v="2021-06-01T00:00:00"/>
    <n v="6"/>
    <x v="1"/>
    <n v="2021"/>
  </r>
  <r>
    <x v="4"/>
    <s v="Punjab"/>
    <s v="Xiaomi Redmi K20 Pro 6GB"/>
    <s v="Medium"/>
    <n v="122.10000000000001"/>
    <n v="13938"/>
    <n v="23230"/>
    <x v="289"/>
    <n v="283638.3"/>
    <n v="2552744.7000000002"/>
    <n v="1837976.1840000001"/>
    <n v="714768.51600000006"/>
    <d v="2020-10-01T00:00:00"/>
    <n v="10"/>
    <x v="7"/>
    <n v="2020"/>
  </r>
  <r>
    <x v="0"/>
    <s v="Tamil Nadu"/>
    <s v="Xiaomi Redmi K20 Pro 6GB"/>
    <s v="Medium"/>
    <n v="112.30000000000001"/>
    <n v="13938"/>
    <n v="23230"/>
    <x v="290"/>
    <n v="260872.90000000005"/>
    <n v="2347856.1000000006"/>
    <n v="1831327.7580000006"/>
    <n v="516528.34199999995"/>
    <d v="2020-11-01T00:00:00"/>
    <n v="11"/>
    <x v="9"/>
    <n v="2020"/>
  </r>
  <r>
    <x v="4"/>
    <s v="Telangana"/>
    <s v="Xiaomi Redmi K20 Pro 6GB"/>
    <s v="Medium"/>
    <n v="243.60000000000002"/>
    <n v="13938"/>
    <n v="23230"/>
    <x v="291"/>
    <n v="565882.80000000016"/>
    <n v="5092945.2000000011"/>
    <n v="3666920.5440000007"/>
    <n v="1426024.6560000004"/>
    <d v="2020-12-01T00:00:00"/>
    <n v="12"/>
    <x v="2"/>
    <n v="2020"/>
  </r>
  <r>
    <x v="3"/>
    <s v="Uttar Pradesh"/>
    <s v="Samsung Galaxy F62"/>
    <s v="Medium"/>
    <n v="198.75"/>
    <n v="11999.4"/>
    <n v="19999"/>
    <x v="292"/>
    <n v="397480.125"/>
    <n v="3577321.125"/>
    <n v="2790310.4775"/>
    <n v="787010.64749999996"/>
    <d v="2021-01-01T00:00:00"/>
    <n v="1"/>
    <x v="0"/>
    <n v="2021"/>
  </r>
  <r>
    <x v="0"/>
    <s v="West Bengal"/>
    <s v="Samsung Galaxy F62"/>
    <s v="Medium"/>
    <n v="167.9"/>
    <n v="11999.4"/>
    <n v="19999"/>
    <x v="293"/>
    <n v="335783.21"/>
    <n v="3022048.89"/>
    <n v="2357198.1342000002"/>
    <n v="664850.75579999993"/>
    <d v="2021-09-01T00:00:00"/>
    <n v="9"/>
    <x v="6"/>
    <n v="2021"/>
  </r>
  <r>
    <x v="0"/>
    <s v="Maharashtra "/>
    <s v="Samsung Galaxy F62"/>
    <s v="Medium"/>
    <n v="72.7"/>
    <n v="11999.4"/>
    <n v="19999"/>
    <x v="75"/>
    <n v="145392.73000000001"/>
    <n v="1308534.57"/>
    <n v="1020656.9646000001"/>
    <n v="287877.6054"/>
    <d v="2020-10-01T00:00:00"/>
    <n v="10"/>
    <x v="7"/>
    <n v="2020"/>
  </r>
  <r>
    <x v="0"/>
    <s v="Rajasthan"/>
    <s v="Samsung Galaxy F62"/>
    <s v="Medium"/>
    <n v="140.30000000000001"/>
    <n v="11999.4"/>
    <n v="19999"/>
    <x v="294"/>
    <n v="280585.97000000003"/>
    <n v="2525273.73"/>
    <n v="1969713.5094000001"/>
    <n v="555560.22059999988"/>
    <d v="2020-10-01T00:00:00"/>
    <n v="10"/>
    <x v="7"/>
    <n v="2020"/>
  </r>
  <r>
    <x v="0"/>
    <s v="Uttar Pradesh"/>
    <s v="Samsung Galaxy F62"/>
    <s v="Medium"/>
    <n v="207.60000000000002"/>
    <n v="11999.4"/>
    <n v="19999"/>
    <x v="295"/>
    <n v="415179.24000000005"/>
    <n v="3736613.16"/>
    <n v="2914558.2648"/>
    <n v="822054.89520000014"/>
    <d v="2020-10-01T00:00:00"/>
    <n v="10"/>
    <x v="7"/>
    <n v="2020"/>
  </r>
  <r>
    <x v="0"/>
    <s v="Gujarat"/>
    <s v="Realme 8"/>
    <s v="Medium"/>
    <n v="175.70000000000002"/>
    <n v="8999.4"/>
    <n v="14999"/>
    <x v="296"/>
    <n v="263532.43000000005"/>
    <n v="2371791.87"/>
    <n v="1849997.6586000002"/>
    <n v="521794.21139999991"/>
    <d v="2020-10-01T00:00:00"/>
    <n v="10"/>
    <x v="7"/>
    <n v="2020"/>
  </r>
  <r>
    <x v="1"/>
    <s v="Madhya Pradesh"/>
    <s v="Realme 8 Pro"/>
    <s v="Medium"/>
    <n v="219.8"/>
    <n v="11999.4"/>
    <n v="19999"/>
    <x v="297"/>
    <n v="439578.02"/>
    <n v="3956202.18"/>
    <n v="2571531.4170000004"/>
    <n v="1384670.7629999998"/>
    <d v="2021-08-01T00:00:00"/>
    <n v="8"/>
    <x v="5"/>
    <n v="2021"/>
  </r>
  <r>
    <x v="1"/>
    <s v="Andhra Pradesh"/>
    <s v="Realme 8 Pro"/>
    <s v="Medium"/>
    <n v="174.3"/>
    <n v="11999.4"/>
    <n v="19999"/>
    <x v="298"/>
    <n v="348582.57000000007"/>
    <n v="3137243.13"/>
    <n v="2039208.0345000001"/>
    <n v="1098035.0954999998"/>
    <d v="2021-08-01T00:00:00"/>
    <n v="8"/>
    <x v="5"/>
    <n v="2021"/>
  </r>
  <r>
    <x v="1"/>
    <s v="Gujarat"/>
    <s v="Realme 8 Pro"/>
    <s v="Medium"/>
    <n v="115.30000000000001"/>
    <n v="11999.4"/>
    <n v="19999"/>
    <x v="299"/>
    <n v="230588.47000000003"/>
    <n v="2075296.2300000002"/>
    <n v="1348942.5495000002"/>
    <n v="726353.68050000002"/>
    <d v="2021-10-01T00:00:00"/>
    <n v="10"/>
    <x v="7"/>
    <n v="2021"/>
  </r>
  <r>
    <x v="0"/>
    <s v="Maharashtra "/>
    <s v="Realme 8 Pro"/>
    <s v="Medium"/>
    <n v="175.70000000000002"/>
    <n v="11999.4"/>
    <n v="19999"/>
    <x v="300"/>
    <n v="351382.43000000005"/>
    <n v="3162441.87"/>
    <n v="2466704.6586000002"/>
    <n v="695737.21139999991"/>
    <d v="2020-10-01T00:00:00"/>
    <n v="10"/>
    <x v="7"/>
    <n v="2020"/>
  </r>
  <r>
    <x v="0"/>
    <s v="Haryana"/>
    <s v="Vivo V17 Pro"/>
    <s v="Medium"/>
    <n v="100.10000000000001"/>
    <n v="19794"/>
    <n v="32990"/>
    <x v="301"/>
    <n v="330229.90000000008"/>
    <n v="2972069.1000000006"/>
    <n v="2318213.8980000005"/>
    <n v="653855.20200000005"/>
    <d v="2021-08-01T00:00:00"/>
    <n v="8"/>
    <x v="5"/>
    <n v="2021"/>
  </r>
  <r>
    <x v="0"/>
    <s v="Rajasthan"/>
    <s v="Vivo V17 Pro"/>
    <s v="Medium"/>
    <n v="133.30000000000001"/>
    <n v="19794"/>
    <n v="32990"/>
    <x v="302"/>
    <n v="439756.7"/>
    <n v="3957810.3"/>
    <n v="3087092.034"/>
    <n v="870718.26599999983"/>
    <d v="2021-11-01T00:00:00"/>
    <n v="11"/>
    <x v="9"/>
    <n v="2021"/>
  </r>
  <r>
    <x v="1"/>
    <s v="Karnataka"/>
    <s v="Xiaomi Redmi K20 Pro 6GB"/>
    <s v="Medium"/>
    <n v="115.30000000000001"/>
    <n v="13938"/>
    <n v="23230"/>
    <x v="303"/>
    <n v="267841.90000000008"/>
    <n v="2410577.1000000006"/>
    <n v="1566875.1150000005"/>
    <n v="843701.9850000001"/>
    <d v="2021-10-01T00:00:00"/>
    <n v="10"/>
    <x v="7"/>
    <n v="2021"/>
  </r>
  <r>
    <x v="2"/>
    <s v="Kerala"/>
    <s v="Xiaomi Redmi 9i 128GB"/>
    <s v="Medium"/>
    <n v="72.7"/>
    <n v="5579.4"/>
    <n v="9299"/>
    <x v="304"/>
    <n v="67603.73000000001"/>
    <n v="608433.57000000007"/>
    <n v="365060.14200000005"/>
    <n v="243373.42800000001"/>
    <d v="2021-02-01T00:00:00"/>
    <n v="2"/>
    <x v="8"/>
    <n v="2021"/>
  </r>
  <r>
    <x v="2"/>
    <s v="Odisha"/>
    <s v="Xiaomi Redmi 9i 128GB"/>
    <s v="Medium"/>
    <n v="188.4"/>
    <n v="5579.4"/>
    <n v="9299"/>
    <x v="305"/>
    <n v="175193.16000000003"/>
    <n v="1576738.44"/>
    <n v="946043.0639999999"/>
    <n v="630695.37600000005"/>
    <d v="2021-08-01T00:00:00"/>
    <n v="8"/>
    <x v="5"/>
    <n v="2021"/>
  </r>
  <r>
    <x v="0"/>
    <s v="Punjab"/>
    <s v="Xiaomi Redmi 9i 128GB"/>
    <s v="Medium"/>
    <n v="183.4"/>
    <n v="5579.4"/>
    <n v="9299"/>
    <x v="306"/>
    <n v="170543.66000000003"/>
    <n v="1534892.94"/>
    <n v="1197216.4931999999"/>
    <n v="337676.44680000003"/>
    <d v="2020-09-01T00:00:00"/>
    <n v="9"/>
    <x v="6"/>
    <n v="2020"/>
  </r>
  <r>
    <x v="2"/>
    <s v="Tamil Nadu"/>
    <s v="Realme 8"/>
    <s v="Medium"/>
    <n v="234"/>
    <n v="8999.4"/>
    <n v="14999"/>
    <x v="307"/>
    <n v="350976.60000000003"/>
    <n v="3158789.4"/>
    <n v="1895273.64"/>
    <n v="1263515.76"/>
    <d v="2021-01-01T00:00:00"/>
    <n v="1"/>
    <x v="0"/>
    <n v="2021"/>
  </r>
  <r>
    <x v="2"/>
    <s v="Telangana"/>
    <s v="Realme 8"/>
    <s v="Medium"/>
    <n v="234.20000000000002"/>
    <n v="8999.4"/>
    <n v="14999"/>
    <x v="230"/>
    <n v="351276.58000000007"/>
    <n v="3161489.22"/>
    <n v="1896893.5320000001"/>
    <n v="1264595.6880000001"/>
    <d v="2021-11-01T00:00:00"/>
    <n v="11"/>
    <x v="9"/>
    <n v="2021"/>
  </r>
  <r>
    <x v="0"/>
    <s v="Uttar Pradesh"/>
    <s v="Realme 8 Pro"/>
    <s v="Medium"/>
    <n v="103.10000000000001"/>
    <n v="11999.4"/>
    <n v="19999"/>
    <x v="308"/>
    <n v="206189.69000000003"/>
    <n v="1855707.2100000002"/>
    <n v="1447451.6238000002"/>
    <n v="408255.58620000002"/>
    <d v="2020-09-01T00:00:00"/>
    <n v="9"/>
    <x v="6"/>
    <n v="2020"/>
  </r>
  <r>
    <x v="1"/>
    <s v="West Bengal"/>
    <s v="Vivo V17 Pro"/>
    <s v="Medium"/>
    <n v="126.2"/>
    <n v="19794"/>
    <n v="32990"/>
    <x v="309"/>
    <n v="416333.80000000005"/>
    <n v="3747004.2"/>
    <n v="2435552.73"/>
    <n v="1311451.4700000002"/>
    <d v="2021-05-01T00:00:00"/>
    <n v="5"/>
    <x v="11"/>
    <n v="2021"/>
  </r>
  <r>
    <x v="0"/>
    <s v="Maharashtra "/>
    <s v="Vivo V17 Pro"/>
    <s v="Medium"/>
    <n v="113.5"/>
    <n v="19794"/>
    <n v="32990"/>
    <x v="310"/>
    <n v="374436.5"/>
    <n v="3369928.5"/>
    <n v="2628544.23"/>
    <n v="741384.27"/>
    <d v="2021-06-01T00:00:00"/>
    <n v="6"/>
    <x v="1"/>
    <n v="2021"/>
  </r>
  <r>
    <x v="0"/>
    <s v="Rajasthan"/>
    <s v="Vivo V17 Pro"/>
    <s v="Medium"/>
    <n v="54.7"/>
    <n v="19794"/>
    <n v="32990"/>
    <x v="311"/>
    <n v="180455.30000000002"/>
    <n v="1624097.7"/>
    <n v="1266796.206"/>
    <n v="357301.49399999995"/>
    <d v="2021-11-01T00:00:00"/>
    <n v="11"/>
    <x v="9"/>
    <n v="2021"/>
  </r>
  <r>
    <x v="0"/>
    <s v="Uttar Pradesh"/>
    <s v="Vivo V17 Pro"/>
    <s v="Medium"/>
    <n v="158.20000000000002"/>
    <n v="19794"/>
    <n v="32990"/>
    <x v="312"/>
    <n v="521901.8000000001"/>
    <n v="4697116.2000000011"/>
    <n v="3663750.6360000009"/>
    <n v="1033365.5640000002"/>
    <d v="2021-12-01T00:00:00"/>
    <n v="12"/>
    <x v="2"/>
    <n v="2021"/>
  </r>
  <r>
    <x v="2"/>
    <s v="Gujarat"/>
    <s v="Xiaomi Redmi K20 Pro 6GB"/>
    <s v="Medium"/>
    <n v="173.85000000000002"/>
    <n v="13938"/>
    <n v="23230"/>
    <x v="313"/>
    <n v="403853.55000000005"/>
    <n v="3634681.95"/>
    <n v="2180809.17"/>
    <n v="1453872.7800000003"/>
    <d v="2021-04-01T00:00:00"/>
    <n v="4"/>
    <x v="10"/>
    <n v="2021"/>
  </r>
  <r>
    <x v="2"/>
    <s v="Madhya Pradesh"/>
    <s v="Xiaomi Redmi K20 Pro 6GB"/>
    <s v="Medium"/>
    <n v="221.5"/>
    <n v="13938"/>
    <n v="23230"/>
    <x v="314"/>
    <n v="514544.5"/>
    <n v="4630900.5"/>
    <n v="2778540.3"/>
    <n v="1852360.2000000002"/>
    <d v="2020-09-01T00:00:00"/>
    <n v="9"/>
    <x v="6"/>
    <n v="2020"/>
  </r>
  <r>
    <x v="0"/>
    <s v="Andhra Pradesh"/>
    <s v="Xiaomi Redmi K20 Pro 6GB"/>
    <s v="Medium"/>
    <n v="158.20000000000002"/>
    <n v="13938"/>
    <n v="23230"/>
    <x v="315"/>
    <n v="367498.60000000009"/>
    <n v="3307487.4000000004"/>
    <n v="2579840.1720000003"/>
    <n v="727647.22800000012"/>
    <d v="2021-12-01T00:00:00"/>
    <n v="12"/>
    <x v="2"/>
    <n v="2021"/>
  </r>
  <r>
    <x v="0"/>
    <s v="Gujarat"/>
    <s v="Samsung Galaxy F62"/>
    <s v="Medium"/>
    <n v="113.5"/>
    <n v="11999.4"/>
    <n v="19999"/>
    <x v="316"/>
    <n v="226988.65000000002"/>
    <n v="2042897.85"/>
    <n v="1593460.3230000001"/>
    <n v="449437.527"/>
    <d v="2021-06-01T00:00:00"/>
    <n v="6"/>
    <x v="1"/>
    <n v="2021"/>
  </r>
  <r>
    <x v="0"/>
    <s v="Maharashtra "/>
    <s v="Xiaomi Redmi 9i 128GB"/>
    <s v="Medium"/>
    <n v="176.10000000000002"/>
    <n v="5579.4"/>
    <n v="9299"/>
    <x v="317"/>
    <n v="163755.39000000001"/>
    <n v="1473798.5100000002"/>
    <n v="1149562.8378000003"/>
    <n v="324235.67219999991"/>
    <d v="2021-03-01T00:00:00"/>
    <n v="3"/>
    <x v="3"/>
    <n v="2021"/>
  </r>
  <r>
    <x v="4"/>
    <s v="Haryana"/>
    <s v="Xiaomi Redmi 9i 128GB"/>
    <s v="Medium"/>
    <n v="44.800000000000004"/>
    <n v="5579.4"/>
    <n v="9299"/>
    <x v="318"/>
    <n v="41659.520000000004"/>
    <n v="374935.68"/>
    <n v="269953.68959999998"/>
    <n v="104981.99040000001"/>
    <d v="2021-06-01T00:00:00"/>
    <n v="6"/>
    <x v="1"/>
    <n v="2021"/>
  </r>
  <r>
    <x v="4"/>
    <s v="Rajasthan"/>
    <s v="Xiaomi Redmi 9i 128GB"/>
    <s v="Medium"/>
    <n v="218.10000000000002"/>
    <n v="5579.4"/>
    <n v="9299"/>
    <x v="319"/>
    <n v="202811.19000000003"/>
    <n v="1825300.7100000002"/>
    <n v="1314216.5112000001"/>
    <n v="511084.19880000013"/>
    <d v="2021-10-01T00:00:00"/>
    <n v="10"/>
    <x v="7"/>
    <n v="2021"/>
  </r>
  <r>
    <x v="0"/>
    <s v="Karnataka"/>
    <s v="Realme 8"/>
    <s v="Medium"/>
    <n v="197.60000000000002"/>
    <n v="8999.4"/>
    <n v="14999"/>
    <x v="320"/>
    <n v="296380.24000000005"/>
    <n v="2667422.16"/>
    <n v="2080589.2848000003"/>
    <n v="586832.87519999989"/>
    <d v="2021-10-01T00:00:00"/>
    <n v="10"/>
    <x v="7"/>
    <n v="2021"/>
  </r>
  <r>
    <x v="4"/>
    <s v="Kerala"/>
    <s v="Realme 8"/>
    <s v="Medium"/>
    <n v="218.10000000000002"/>
    <n v="8999.4"/>
    <n v="14999"/>
    <x v="321"/>
    <n v="327128.19000000006"/>
    <n v="2944153.7100000004"/>
    <n v="2119790.6712000002"/>
    <n v="824363.03880000021"/>
    <d v="2021-10-01T00:00:00"/>
    <n v="10"/>
    <x v="7"/>
    <n v="2021"/>
  </r>
  <r>
    <x v="3"/>
    <s v="Odisha"/>
    <s v="Realme 8"/>
    <s v="Medium"/>
    <n v="250"/>
    <n v="8999.4"/>
    <n v="14999"/>
    <x v="322"/>
    <n v="374975"/>
    <n v="3374775"/>
    <n v="2632324.5"/>
    <n v="742450.5"/>
    <d v="2020-11-01T00:00:00"/>
    <n v="11"/>
    <x v="9"/>
    <n v="2020"/>
  </r>
  <r>
    <x v="4"/>
    <s v="Punjab"/>
    <s v="Realme 8 Pro"/>
    <s v="Medium"/>
    <n v="170.20000000000002"/>
    <n v="11999.4"/>
    <n v="19999"/>
    <x v="323"/>
    <n v="340382.98000000004"/>
    <n v="3063446.8200000003"/>
    <n v="2205681.7104000002"/>
    <n v="857765.10960000008"/>
    <d v="2021-05-01T00:00:00"/>
    <n v="5"/>
    <x v="11"/>
    <n v="2021"/>
  </r>
  <r>
    <x v="4"/>
    <s v="Tamil Nadu"/>
    <s v="Realme 8 Pro"/>
    <s v="Medium"/>
    <n v="44.800000000000004"/>
    <n v="11999.4"/>
    <n v="19999"/>
    <x v="324"/>
    <n v="89595.520000000019"/>
    <n v="806359.68"/>
    <n v="580578.96960000007"/>
    <n v="225780.71039999998"/>
    <d v="2021-06-01T00:00:00"/>
    <n v="6"/>
    <x v="1"/>
    <n v="2021"/>
  </r>
  <r>
    <x v="3"/>
    <s v="Telangana"/>
    <s v="Realme 8 Pro"/>
    <s v="Medium"/>
    <n v="351.3"/>
    <n v="11999.4"/>
    <n v="19999"/>
    <x v="325"/>
    <n v="702564.87000000011"/>
    <n v="6323083.8300000001"/>
    <n v="4932005.3874000004"/>
    <n v="1391078.4425999997"/>
    <d v="2021-07-01T00:00:00"/>
    <n v="7"/>
    <x v="4"/>
    <n v="2021"/>
  </r>
  <r>
    <x v="1"/>
    <s v="Uttar Pradesh"/>
    <s v="Realme 8 Pro"/>
    <s v="Medium"/>
    <n v="210.10000000000002"/>
    <n v="11999.4"/>
    <n v="19999"/>
    <x v="326"/>
    <n v="420178.99000000005"/>
    <n v="3781610.91"/>
    <n v="2458047.0915000001"/>
    <n v="1323563.8185000001"/>
    <d v="2021-08-01T00:00:00"/>
    <n v="8"/>
    <x v="5"/>
    <n v="2021"/>
  </r>
  <r>
    <x v="1"/>
    <s v="West Bengal"/>
    <s v="Realme 8 Pro"/>
    <s v="Medium"/>
    <n v="293.10000000000002"/>
    <n v="11999.4"/>
    <n v="19999"/>
    <x v="327"/>
    <n v="586170.69000000006"/>
    <n v="5275536.21"/>
    <n v="3429098.5364999999"/>
    <n v="1846437.6735"/>
    <d v="2020-09-01T00:00:00"/>
    <n v="9"/>
    <x v="6"/>
    <n v="2020"/>
  </r>
  <r>
    <x v="0"/>
    <s v="Maharashtra "/>
    <s v="Realme 8 Pro"/>
    <s v="Medium"/>
    <n v="153.5"/>
    <n v="11999.4"/>
    <n v="19999"/>
    <x v="328"/>
    <n v="306984.65000000002"/>
    <n v="2762861.85"/>
    <n v="2155032.2430000002"/>
    <n v="607829.60699999984"/>
    <d v="2021-09-01T00:00:00"/>
    <n v="9"/>
    <x v="6"/>
    <n v="2021"/>
  </r>
  <r>
    <x v="4"/>
    <s v="Rajasthan"/>
    <s v="Realme 8 Pro"/>
    <s v="Medium"/>
    <n v="112.30000000000001"/>
    <n v="11999.4"/>
    <n v="19999"/>
    <x v="217"/>
    <n v="224588.77000000002"/>
    <n v="2021298.9300000002"/>
    <n v="1455335.2296"/>
    <n v="565963.70040000021"/>
    <d v="2020-09-01T00:00:00"/>
    <n v="9"/>
    <x v="6"/>
    <n v="2020"/>
  </r>
  <r>
    <x v="4"/>
    <s v="Uttar Pradesh"/>
    <s v="Realme 8 Pro"/>
    <s v="Medium"/>
    <n v="140.4"/>
    <n v="11999.4"/>
    <n v="19999"/>
    <x v="329"/>
    <n v="280785.96000000002"/>
    <n v="2527073.64"/>
    <n v="1819493.0208000001"/>
    <n v="707580.61920000007"/>
    <d v="2020-11-01T00:00:00"/>
    <n v="11"/>
    <x v="9"/>
    <n v="2020"/>
  </r>
  <r>
    <x v="2"/>
    <s v="Gujarat"/>
    <s v="Realme 8 Pro"/>
    <s v="Medium"/>
    <n v="276.3"/>
    <n v="11999.4"/>
    <n v="19999"/>
    <x v="330"/>
    <n v="552572.37"/>
    <n v="4973151.33"/>
    <n v="2983890.798"/>
    <n v="1989260.5320000001"/>
    <d v="2020-11-01T00:00:00"/>
    <n v="11"/>
    <x v="9"/>
    <n v="2020"/>
  </r>
  <r>
    <x v="0"/>
    <s v="Madhya Pradesh"/>
    <s v="Realme 8 Pro"/>
    <s v="Medium"/>
    <n v="212.5"/>
    <n v="11999.4"/>
    <n v="19999"/>
    <x v="331"/>
    <n v="424978.75"/>
    <n v="3824808.75"/>
    <n v="2983350.8250000002"/>
    <n v="841457.92499999981"/>
    <d v="2020-12-01T00:00:00"/>
    <n v="12"/>
    <x v="2"/>
    <n v="2020"/>
  </r>
  <r>
    <x v="4"/>
    <s v="Andhra Pradesh"/>
    <s v="Vivo V17 Pro"/>
    <s v="Medium"/>
    <n v="165.9"/>
    <n v="19794"/>
    <n v="32990"/>
    <x v="332"/>
    <n v="547304.1"/>
    <n v="4925736.9000000004"/>
    <n v="3546530.568"/>
    <n v="1379206.3320000004"/>
    <d v="2021-07-01T00:00:00"/>
    <n v="7"/>
    <x v="4"/>
    <n v="2021"/>
  </r>
  <r>
    <x v="0"/>
    <s v="Gujarat"/>
    <s v="Vivo V17 Pro"/>
    <s v="Medium"/>
    <n v="60.900000000000006"/>
    <n v="19794"/>
    <n v="32990"/>
    <x v="333"/>
    <n v="200909.10000000003"/>
    <n v="1808181.9000000001"/>
    <n v="1410381.8820000002"/>
    <n v="397800.01799999992"/>
    <d v="2021-08-01T00:00:00"/>
    <n v="8"/>
    <x v="5"/>
    <n v="2021"/>
  </r>
  <r>
    <x v="3"/>
    <s v="Maharashtra "/>
    <s v="Vivo V17 Pro"/>
    <s v="Medium"/>
    <n v="208.70000000000002"/>
    <n v="19794"/>
    <n v="32990"/>
    <x v="334"/>
    <n v="688501.30000000016"/>
    <n v="6196511.7000000011"/>
    <n v="4833279.1260000011"/>
    <n v="1363232.574"/>
    <d v="2021-09-01T00:00:00"/>
    <n v="9"/>
    <x v="6"/>
    <n v="2021"/>
  </r>
  <r>
    <x v="0"/>
    <s v="Haryana"/>
    <s v="Vivo V17 Pro"/>
    <s v="Medium"/>
    <n v="197.60000000000002"/>
    <n v="19794"/>
    <n v="32990"/>
    <x v="335"/>
    <n v="651882.40000000014"/>
    <n v="5866941.6000000006"/>
    <n v="4576214.4480000008"/>
    <n v="1290727.1519999998"/>
    <d v="2021-10-01T00:00:00"/>
    <n v="10"/>
    <x v="7"/>
    <n v="2021"/>
  </r>
  <r>
    <x v="0"/>
    <s v="Rajasthan"/>
    <s v="Vivo V17 Pro"/>
    <s v="Medium"/>
    <n v="142.1"/>
    <n v="19794"/>
    <n v="32990"/>
    <x v="336"/>
    <n v="468787.9"/>
    <n v="4219091.0999999996"/>
    <n v="3290891.0579999997"/>
    <n v="928200.0419999999"/>
    <d v="2020-12-01T00:00:00"/>
    <n v="12"/>
    <x v="2"/>
    <n v="2020"/>
  </r>
  <r>
    <x v="4"/>
    <s v="Karnataka"/>
    <s v="Vivo V17 Pro"/>
    <s v="Medium"/>
    <n v="137.20000000000002"/>
    <n v="19794"/>
    <n v="32990"/>
    <x v="337"/>
    <n v="452622.8000000001"/>
    <n v="4073605.2000000007"/>
    <n v="2932995.7440000004"/>
    <n v="1140609.4560000002"/>
    <d v="2021-12-01T00:00:00"/>
    <n v="12"/>
    <x v="2"/>
    <n v="2021"/>
  </r>
  <r>
    <x v="0"/>
    <s v="Kerala"/>
    <s v="Vivo V17 Pro"/>
    <s v="Medium"/>
    <n v="58.800000000000004"/>
    <n v="19794"/>
    <n v="32990"/>
    <x v="338"/>
    <n v="193981.20000000004"/>
    <n v="1745830.8000000003"/>
    <n v="1361748.0240000002"/>
    <n v="384082.77600000007"/>
    <d v="2020-12-01T00:00:00"/>
    <n v="12"/>
    <x v="2"/>
    <n v="2020"/>
  </r>
  <r>
    <x v="2"/>
    <s v="Odisha"/>
    <s v="Xiaomi Redmi K20 Pro 6GB"/>
    <s v="Medium"/>
    <n v="324.45000000000005"/>
    <n v="13938"/>
    <n v="23230"/>
    <x v="339"/>
    <n v="753697.35000000009"/>
    <n v="6783276.1500000004"/>
    <n v="4069965.69"/>
    <n v="2713310.4600000004"/>
    <d v="2021-01-01T00:00:00"/>
    <n v="1"/>
    <x v="0"/>
    <n v="2021"/>
  </r>
  <r>
    <x v="4"/>
    <s v="Punjab"/>
    <s v="Xiaomi Redmi K20 Pro 6GB"/>
    <s v="Medium"/>
    <n v="95.9"/>
    <n v="13938"/>
    <n v="23230"/>
    <x v="340"/>
    <n v="222775.7"/>
    <n v="2004981.3"/>
    <n v="1443586.5360000001"/>
    <n v="561394.76399999997"/>
    <d v="2021-02-01T00:00:00"/>
    <n v="2"/>
    <x v="8"/>
    <n v="2021"/>
  </r>
  <r>
    <x v="4"/>
    <s v="Tamil Nadu"/>
    <s v="Xiaomi Redmi K20 Pro 6GB"/>
    <s v="Medium"/>
    <n v="274.7"/>
    <n v="13938"/>
    <n v="23230"/>
    <x v="341"/>
    <n v="638128.10000000009"/>
    <n v="5743152.9000000004"/>
    <n v="4135070.088"/>
    <n v="1608082.8120000004"/>
    <d v="2021-02-01T00:00:00"/>
    <n v="2"/>
    <x v="8"/>
    <n v="2021"/>
  </r>
  <r>
    <x v="3"/>
    <s v="Telangana"/>
    <s v="Samsung Galaxy F62"/>
    <s v="Medium"/>
    <n v="164.5"/>
    <n v="11999.4"/>
    <n v="19999"/>
    <x v="342"/>
    <n v="328983.55000000005"/>
    <n v="2960851.95"/>
    <n v="2309464.5210000002"/>
    <n v="651387.429"/>
    <d v="2021-05-01T00:00:00"/>
    <n v="5"/>
    <x v="11"/>
    <n v="2021"/>
  </r>
  <r>
    <x v="0"/>
    <s v="Uttar Pradesh"/>
    <s v="Samsung Galaxy F62"/>
    <s v="Medium"/>
    <n v="287.60000000000002"/>
    <n v="11999.4"/>
    <n v="19999"/>
    <x v="343"/>
    <n v="575171.24000000011"/>
    <n v="5176541.16"/>
    <n v="4037702.1048000003"/>
    <n v="1138839.0551999998"/>
    <d v="2021-09-01T00:00:00"/>
    <n v="9"/>
    <x v="6"/>
    <n v="2021"/>
  </r>
  <r>
    <x v="3"/>
    <s v="West Bengal"/>
    <s v="Samsung Galaxy F62"/>
    <s v="Medium"/>
    <n v="99.4"/>
    <n v="11999.4"/>
    <n v="19999"/>
    <x v="344"/>
    <n v="198790.06000000003"/>
    <n v="1789110.54"/>
    <n v="1395506.2212"/>
    <n v="393604.31880000001"/>
    <d v="2020-09-01T00:00:00"/>
    <n v="9"/>
    <x v="6"/>
    <n v="2020"/>
  </r>
  <r>
    <x v="0"/>
    <s v="Maharashtra "/>
    <s v="Samsung Galaxy F62"/>
    <s v="Medium"/>
    <n v="111.80000000000001"/>
    <n v="11999.4"/>
    <n v="19999"/>
    <x v="345"/>
    <n v="223588.82000000004"/>
    <n v="2012299.3800000001"/>
    <n v="1569593.5164000001"/>
    <n v="442705.86360000004"/>
    <d v="2021-11-01T00:00:00"/>
    <n v="11"/>
    <x v="9"/>
    <n v="2021"/>
  </r>
  <r>
    <x v="4"/>
    <s v="Rajasthan"/>
    <s v="Samsung Galaxy F62"/>
    <s v="Medium"/>
    <n v="137.20000000000002"/>
    <n v="11999.4"/>
    <n v="19999"/>
    <x v="210"/>
    <n v="274386.28000000003"/>
    <n v="2469476.5200000005"/>
    <n v="1778023.0944000003"/>
    <n v="691453.42560000019"/>
    <d v="2021-12-01T00:00:00"/>
    <n v="12"/>
    <x v="2"/>
    <n v="2021"/>
  </r>
  <r>
    <x v="0"/>
    <s v="Uttar Pradesh"/>
    <s v="Realme 8"/>
    <s v="Medium"/>
    <n v="48.800000000000004"/>
    <n v="8999.4"/>
    <n v="14999"/>
    <x v="346"/>
    <n v="73195.12000000001"/>
    <n v="658756.08000000007"/>
    <n v="513829.7424000001"/>
    <n v="144926.33759999997"/>
    <d v="2021-02-01T00:00:00"/>
    <n v="2"/>
    <x v="8"/>
    <n v="2021"/>
  </r>
  <r>
    <x v="0"/>
    <s v="Gujarat"/>
    <s v="Realme 8"/>
    <s v="Medium"/>
    <n v="128.20000000000002"/>
    <n v="8999.4"/>
    <n v="14999"/>
    <x v="347"/>
    <n v="192287.18000000005"/>
    <n v="1730584.62"/>
    <n v="1349856.0036000002"/>
    <n v="380728.61639999994"/>
    <d v="2021-06-01T00:00:00"/>
    <n v="6"/>
    <x v="1"/>
    <n v="2021"/>
  </r>
  <r>
    <x v="0"/>
    <s v="Madhya Pradesh"/>
    <s v="Realme 8 Pro"/>
    <s v="Medium"/>
    <n v="25.700000000000003"/>
    <n v="11999.4"/>
    <n v="19999"/>
    <x v="348"/>
    <n v="51397.430000000008"/>
    <n v="462576.87000000005"/>
    <n v="360809.95860000007"/>
    <n v="101766.91139999998"/>
    <d v="2021-05-01T00:00:00"/>
    <n v="5"/>
    <x v="11"/>
    <n v="2021"/>
  </r>
  <r>
    <x v="0"/>
    <s v="Andhra Pradesh"/>
    <s v="Samsung Galaxy F62"/>
    <s v="Medium"/>
    <n v="128.20000000000002"/>
    <n v="11999.4"/>
    <n v="19999"/>
    <x v="349"/>
    <n v="256387.18000000005"/>
    <n v="2307484.62"/>
    <n v="1799838.0036000002"/>
    <n v="507646.61639999994"/>
    <d v="2021-06-01T00:00:00"/>
    <n v="6"/>
    <x v="1"/>
    <n v="2021"/>
  </r>
  <r>
    <x v="3"/>
    <s v="Gujarat"/>
    <s v="Xiaomi Redmi 9i 128GB"/>
    <s v="Medium"/>
    <n v="154"/>
    <n v="5579.4"/>
    <n v="9299"/>
    <x v="350"/>
    <n v="143204.6"/>
    <n v="1288841.3999999999"/>
    <n v="1005296.292"/>
    <n v="283545.10799999989"/>
    <d v="2021-08-01T00:00:00"/>
    <n v="8"/>
    <x v="5"/>
    <n v="2021"/>
  </r>
  <r>
    <x v="1"/>
    <s v="Maharashtra "/>
    <s v="Xiaomi Redmi 9i 128GB"/>
    <s v="Medium"/>
    <n v="49"/>
    <n v="5579.4"/>
    <n v="9299"/>
    <x v="351"/>
    <n v="45565.100000000006"/>
    <n v="410085.9"/>
    <n v="266555.83500000002"/>
    <n v="143530.065"/>
    <d v="2021-11-01T00:00:00"/>
    <n v="11"/>
    <x v="9"/>
    <n v="2021"/>
  </r>
  <r>
    <x v="0"/>
    <s v="Haryana"/>
    <s v="Xiaomi Redmi 9i 128GB"/>
    <s v="Medium"/>
    <n v="136.20000000000002"/>
    <n v="5579.4"/>
    <n v="9299"/>
    <x v="352"/>
    <n v="126652.38"/>
    <n v="1139871.42"/>
    <n v="889099.70759999997"/>
    <n v="250771.71239999996"/>
    <d v="2021-12-01T00:00:00"/>
    <n v="12"/>
    <x v="2"/>
    <n v="2021"/>
  </r>
  <r>
    <x v="1"/>
    <s v="Rajasthan"/>
    <s v="Realme 8"/>
    <s v="Medium"/>
    <n v="250.10000000000002"/>
    <n v="8999.4"/>
    <n v="14999"/>
    <x v="353"/>
    <n v="375124.99000000005"/>
    <n v="3376124.91"/>
    <n v="2194481.1915000002"/>
    <n v="1181643.7185"/>
    <d v="2021-03-01T00:00:00"/>
    <n v="3"/>
    <x v="3"/>
    <n v="2021"/>
  </r>
  <r>
    <x v="0"/>
    <s v="Karnataka"/>
    <s v="Realme 8"/>
    <s v="Medium"/>
    <n v="70.8"/>
    <n v="8999.4"/>
    <n v="14999"/>
    <x v="354"/>
    <n v="106192.92"/>
    <n v="955736.27999999991"/>
    <n v="745474.29839999997"/>
    <n v="210261.98159999994"/>
    <d v="2021-06-01T00:00:00"/>
    <n v="6"/>
    <x v="1"/>
    <n v="2021"/>
  </r>
  <r>
    <x v="0"/>
    <s v="Kerala"/>
    <s v="Realme 8"/>
    <s v="Medium"/>
    <n v="64.5"/>
    <n v="8999.4"/>
    <n v="14999"/>
    <x v="355"/>
    <n v="96743.55"/>
    <n v="870691.95"/>
    <n v="679139.72100000002"/>
    <n v="191552.22899999993"/>
    <d v="2021-07-01T00:00:00"/>
    <n v="7"/>
    <x v="4"/>
    <n v="2021"/>
  </r>
  <r>
    <x v="4"/>
    <s v="Odisha"/>
    <s v="Realme 8"/>
    <s v="Medium"/>
    <n v="156.20000000000002"/>
    <n v="8999.4"/>
    <n v="14999"/>
    <x v="356"/>
    <n v="234284.38000000003"/>
    <n v="2108559.4200000004"/>
    <n v="1518162.7824000001"/>
    <n v="590396.63760000025"/>
    <d v="2021-08-01T00:00:00"/>
    <n v="8"/>
    <x v="5"/>
    <n v="2021"/>
  </r>
  <r>
    <x v="4"/>
    <s v="Punjab"/>
    <s v="Realme 8"/>
    <s v="Medium"/>
    <n v="128.30000000000001"/>
    <n v="8999.4"/>
    <n v="14999"/>
    <x v="357"/>
    <n v="192437.17000000004"/>
    <n v="1731934.5300000003"/>
    <n v="1246992.8616000002"/>
    <n v="484941.66840000008"/>
    <d v="2020-09-01T00:00:00"/>
    <n v="9"/>
    <x v="6"/>
    <n v="2020"/>
  </r>
  <r>
    <x v="1"/>
    <s v="Tamil Nadu"/>
    <s v="Realme 8"/>
    <s v="Medium"/>
    <n v="71.100000000000009"/>
    <n v="8999.4"/>
    <n v="14999"/>
    <x v="358"/>
    <n v="106642.89000000001"/>
    <n v="959786.01000000013"/>
    <n v="623860.90650000016"/>
    <n v="335925.10349999997"/>
    <d v="2021-12-01T00:00:00"/>
    <n v="12"/>
    <x v="2"/>
    <n v="2021"/>
  </r>
  <r>
    <x v="3"/>
    <s v="Telangana"/>
    <s v="Realme 8 Pro"/>
    <s v="Medium"/>
    <n v="111.4"/>
    <n v="11999.4"/>
    <n v="19999"/>
    <x v="359"/>
    <n v="222788.86000000002"/>
    <n v="2005099.74"/>
    <n v="1563977.7972000001"/>
    <n v="441121.94279999984"/>
    <d v="2021-03-01T00:00:00"/>
    <n v="3"/>
    <x v="3"/>
    <n v="2021"/>
  </r>
  <r>
    <x v="0"/>
    <s v="Uttar Pradesh"/>
    <s v="Realme 8 Pro"/>
    <s v="Medium"/>
    <n v="125.9"/>
    <n v="11999.4"/>
    <n v="19999"/>
    <x v="360"/>
    <n v="251787.41000000003"/>
    <n v="2266086.69"/>
    <n v="1767547.6181999999"/>
    <n v="498539.07180000003"/>
    <d v="2021-04-01T00:00:00"/>
    <n v="4"/>
    <x v="10"/>
    <n v="2021"/>
  </r>
  <r>
    <x v="0"/>
    <s v="West Bengal"/>
    <s v="Realme 8 Pro"/>
    <s v="Medium"/>
    <n v="109.5"/>
    <n v="11999.4"/>
    <n v="19999"/>
    <x v="361"/>
    <n v="218989.05000000002"/>
    <n v="1970901.45"/>
    <n v="1537303.1310000001"/>
    <n v="433598.3189999999"/>
    <d v="2021-05-01T00:00:00"/>
    <n v="5"/>
    <x v="11"/>
    <n v="2021"/>
  </r>
  <r>
    <x v="0"/>
    <s v="Maharashtra "/>
    <s v="Realme 8 Pro"/>
    <s v="Medium"/>
    <n v="136.6"/>
    <n v="11999.4"/>
    <n v="19999"/>
    <x v="362"/>
    <n v="273186.34000000003"/>
    <n v="2458677.06"/>
    <n v="1917768.1068000002"/>
    <n v="540908.95319999987"/>
    <d v="2021-06-01T00:00:00"/>
    <n v="6"/>
    <x v="1"/>
    <n v="2021"/>
  </r>
  <r>
    <x v="4"/>
    <s v="Rajasthan"/>
    <s v="Realme 8 Pro"/>
    <s v="Medium"/>
    <n v="246"/>
    <n v="11999.4"/>
    <n v="19999"/>
    <x v="363"/>
    <n v="491975.4"/>
    <n v="4427778.5999999996"/>
    <n v="3188000.5919999997"/>
    <n v="1239778.0079999999"/>
    <d v="2021-06-01T00:00:00"/>
    <n v="6"/>
    <x v="1"/>
    <n v="2021"/>
  </r>
  <r>
    <x v="0"/>
    <s v="Uttar Pradesh"/>
    <s v="Realme 8 Pro"/>
    <s v="Medium"/>
    <n v="67.8"/>
    <n v="11999.4"/>
    <n v="19999"/>
    <x v="364"/>
    <n v="135593.22"/>
    <n v="1220338.98"/>
    <n v="951864.4044"/>
    <n v="268474.57559999998"/>
    <d v="2021-08-01T00:00:00"/>
    <n v="8"/>
    <x v="5"/>
    <n v="2021"/>
  </r>
  <r>
    <x v="0"/>
    <s v="Gujarat"/>
    <s v="Realme 8 Pro"/>
    <s v="Medium"/>
    <n v="159.80000000000001"/>
    <n v="11999.4"/>
    <n v="19999"/>
    <x v="365"/>
    <n v="319584.02"/>
    <n v="2876256.18"/>
    <n v="2243479.8204000001"/>
    <n v="632776.35960000008"/>
    <d v="2021-08-01T00:00:00"/>
    <n v="8"/>
    <x v="5"/>
    <n v="2021"/>
  </r>
  <r>
    <x v="0"/>
    <s v="Madhya Pradesh"/>
    <s v="Realme 8 Pro"/>
    <s v="Medium"/>
    <n v="240.9"/>
    <n v="11999.4"/>
    <n v="19999"/>
    <x v="366"/>
    <n v="481775.91000000009"/>
    <n v="4335983.1900000004"/>
    <n v="3382066.8882000004"/>
    <n v="953916.30180000002"/>
    <d v="2020-09-01T00:00:00"/>
    <n v="9"/>
    <x v="6"/>
    <n v="2020"/>
  </r>
  <r>
    <x v="0"/>
    <s v="Andhra Pradesh"/>
    <s v="Realme 8 Pro"/>
    <s v="Medium"/>
    <n v="193.4"/>
    <n v="11999.4"/>
    <n v="19999"/>
    <x v="367"/>
    <n v="386780.66000000003"/>
    <n v="3481025.94"/>
    <n v="2715200.2332000001"/>
    <n v="765825.70679999981"/>
    <d v="2021-09-01T00:00:00"/>
    <n v="9"/>
    <x v="6"/>
    <n v="2021"/>
  </r>
  <r>
    <x v="0"/>
    <s v="Gujarat"/>
    <s v="Realme 8 Pro"/>
    <s v="Medium"/>
    <n v="299.3"/>
    <n v="11999.4"/>
    <n v="19999"/>
    <x v="368"/>
    <n v="598570.07000000007"/>
    <n v="5387130.6299999999"/>
    <n v="4201961.8914000001"/>
    <n v="1185168.7385999998"/>
    <d v="2021-09-01T00:00:00"/>
    <n v="9"/>
    <x v="6"/>
    <n v="2021"/>
  </r>
  <r>
    <x v="0"/>
    <s v="Maharashtra "/>
    <s v="Realme 8 Pro"/>
    <s v="Medium"/>
    <n v="214.60000000000002"/>
    <n v="11999.4"/>
    <n v="19999"/>
    <x v="369"/>
    <n v="429178.54000000004"/>
    <n v="3862606.8600000003"/>
    <n v="3012833.3508000006"/>
    <n v="849773.50919999974"/>
    <d v="2020-11-01T00:00:00"/>
    <n v="11"/>
    <x v="9"/>
    <n v="2020"/>
  </r>
  <r>
    <x v="0"/>
    <s v="Haryana"/>
    <s v="Realme 8 Pro"/>
    <s v="Medium"/>
    <n v="194.60000000000002"/>
    <n v="11999.4"/>
    <n v="19999"/>
    <x v="370"/>
    <n v="389180.54000000004"/>
    <n v="3502624.8600000003"/>
    <n v="2732047.3908000002"/>
    <n v="770577.46920000017"/>
    <d v="2020-12-01T00:00:00"/>
    <n v="12"/>
    <x v="2"/>
    <n v="2020"/>
  </r>
  <r>
    <x v="0"/>
    <s v="Rajasthan"/>
    <s v="Realme 8 Pro"/>
    <s v="Medium"/>
    <n v="136.20000000000002"/>
    <n v="11999.4"/>
    <n v="19999"/>
    <x v="371"/>
    <n v="272386.38000000006"/>
    <n v="2451477.4200000004"/>
    <n v="1912152.3876000005"/>
    <n v="539325.03239999991"/>
    <d v="2021-12-01T00:00:00"/>
    <n v="12"/>
    <x v="2"/>
    <n v="2021"/>
  </r>
  <r>
    <x v="2"/>
    <s v="Karnataka"/>
    <s v="Vivo V17 Pro"/>
    <s v="Medium"/>
    <n v="59.800000000000004"/>
    <n v="19794"/>
    <n v="32990"/>
    <x v="372"/>
    <n v="197280.20000000004"/>
    <n v="1775521.8000000003"/>
    <n v="1065313.08"/>
    <n v="710208.7200000002"/>
    <d v="2021-03-01T00:00:00"/>
    <n v="3"/>
    <x v="3"/>
    <n v="2021"/>
  </r>
  <r>
    <x v="0"/>
    <s v="Kerala"/>
    <s v="Vivo V17 Pro"/>
    <s v="Medium"/>
    <n v="290.7"/>
    <n v="19794"/>
    <n v="32990"/>
    <x v="373"/>
    <n v="959019.3"/>
    <n v="8631173.6999999993"/>
    <n v="6732315.4859999996"/>
    <n v="1898858.2139999997"/>
    <d v="2021-06-01T00:00:00"/>
    <n v="6"/>
    <x v="1"/>
    <n v="2021"/>
  </r>
  <r>
    <x v="0"/>
    <s v="Odisha"/>
    <s v="Vivo V17 Pro"/>
    <s v="Medium"/>
    <n v="233.8"/>
    <n v="19794"/>
    <n v="32990"/>
    <x v="374"/>
    <n v="771306.20000000007"/>
    <n v="6941755.7999999998"/>
    <n v="5414569.5240000002"/>
    <n v="1527186.2759999996"/>
    <d v="2021-06-01T00:00:00"/>
    <n v="6"/>
    <x v="1"/>
    <n v="2021"/>
  </r>
  <r>
    <x v="4"/>
    <s v="Punjab"/>
    <s v="Vivo V17 Pro"/>
    <s v="Medium"/>
    <n v="38.6"/>
    <n v="19794"/>
    <n v="32990"/>
    <x v="375"/>
    <n v="127341.40000000001"/>
    <n v="1146072.6000000001"/>
    <n v="825172.272"/>
    <n v="320900.3280000001"/>
    <d v="2020-11-01T00:00:00"/>
    <n v="11"/>
    <x v="9"/>
    <n v="2020"/>
  </r>
  <r>
    <x v="4"/>
    <s v="Tamil Nadu"/>
    <s v="Vivo V17 Pro"/>
    <s v="Medium"/>
    <n v="63.5"/>
    <n v="19794"/>
    <n v="32990"/>
    <x v="376"/>
    <n v="209486.5"/>
    <n v="1885378.5"/>
    <n v="1357472.52"/>
    <n v="527905.98"/>
    <d v="2021-12-01T00:00:00"/>
    <n v="12"/>
    <x v="2"/>
    <n v="2021"/>
  </r>
  <r>
    <x v="0"/>
    <s v="Telangana"/>
    <s v="Xiaomi Redmi K20 Pro 6GB"/>
    <s v="Medium"/>
    <n v="57.45"/>
    <n v="13938"/>
    <n v="23230"/>
    <x v="377"/>
    <n v="133456.35"/>
    <n v="1201107.1499999999"/>
    <n v="936863.57699999993"/>
    <n v="264243.57299999997"/>
    <d v="2021-04-01T00:00:00"/>
    <n v="4"/>
    <x v="10"/>
    <n v="2021"/>
  </r>
  <r>
    <x v="0"/>
    <s v="Uttar Pradesh"/>
    <s v="Xiaomi Redmi K20 Pro 6GB"/>
    <s v="Medium"/>
    <n v="233.8"/>
    <n v="13938"/>
    <n v="23230"/>
    <x v="378"/>
    <n v="543117.4"/>
    <n v="4888056.5999999996"/>
    <n v="3812684.148"/>
    <n v="1075372.4519999996"/>
    <d v="2021-06-01T00:00:00"/>
    <n v="6"/>
    <x v="1"/>
    <n v="2021"/>
  </r>
  <r>
    <x v="0"/>
    <s v="West Bengal"/>
    <s v="Xiaomi Redmi K20 Pro 6GB"/>
    <s v="Medium"/>
    <n v="38.1"/>
    <n v="13938"/>
    <n v="23230"/>
    <x v="379"/>
    <n v="88506.3"/>
    <n v="796556.7"/>
    <n v="621314.22600000002"/>
    <n v="175242.47399999993"/>
    <d v="2021-08-01T00:00:00"/>
    <n v="8"/>
    <x v="5"/>
    <n v="2021"/>
  </r>
  <r>
    <x v="0"/>
    <s v="Maharashtra "/>
    <s v="Xiaomi Redmi K20 Pro 6GB"/>
    <s v="Medium"/>
    <n v="42.2"/>
    <n v="13938"/>
    <n v="23230"/>
    <x v="380"/>
    <n v="98030.60000000002"/>
    <n v="882275.40000000014"/>
    <n v="688174.81200000015"/>
    <n v="194100.58799999999"/>
    <d v="2021-08-01T00:00:00"/>
    <n v="8"/>
    <x v="5"/>
    <n v="2021"/>
  </r>
  <r>
    <x v="4"/>
    <s v="Rajasthan"/>
    <s v="Xiaomi Redmi K20 Pro 6GB"/>
    <s v="Medium"/>
    <n v="213.4"/>
    <n v="13938"/>
    <n v="23230"/>
    <x v="381"/>
    <n v="495728.2"/>
    <n v="4461553.8"/>
    <n v="3212318.7359999996"/>
    <n v="1249235.0640000002"/>
    <d v="2021-09-01T00:00:00"/>
    <n v="9"/>
    <x v="6"/>
    <n v="2021"/>
  </r>
  <r>
    <x v="4"/>
    <s v="Uttar Pradesh"/>
    <s v="Xiaomi Redmi K20 Pro 6GB"/>
    <s v="Medium"/>
    <n v="80.800000000000011"/>
    <n v="13938"/>
    <n v="23230"/>
    <x v="382"/>
    <n v="187698.40000000002"/>
    <n v="1689285.6"/>
    <n v="1216285.632"/>
    <n v="472999.96800000011"/>
    <d v="2020-12-01T00:00:00"/>
    <n v="12"/>
    <x v="2"/>
    <n v="2020"/>
  </r>
  <r>
    <x v="0"/>
    <s v="Gujarat"/>
    <s v="Samsung Galaxy F62"/>
    <s v="Medium"/>
    <n v="70.8"/>
    <n v="11999.4"/>
    <n v="19999"/>
    <x v="383"/>
    <n v="141592.92000000001"/>
    <n v="1274336.28"/>
    <n v="993982.29840000009"/>
    <n v="280353.98159999994"/>
    <d v="2021-06-01T00:00:00"/>
    <n v="6"/>
    <x v="1"/>
    <n v="2021"/>
  </r>
  <r>
    <x v="0"/>
    <s v="Madhya Pradesh"/>
    <s v="Samsung Galaxy F62"/>
    <s v="Medium"/>
    <n v="290.7"/>
    <n v="11999.4"/>
    <n v="19999"/>
    <x v="384"/>
    <n v="581370.93000000005"/>
    <n v="5232338.37"/>
    <n v="4081223.9286000002"/>
    <n v="1151114.4413999999"/>
    <d v="2021-06-01T00:00:00"/>
    <n v="6"/>
    <x v="1"/>
    <n v="2021"/>
  </r>
  <r>
    <x v="0"/>
    <s v="Andhra Pradesh"/>
    <s v="Samsung Galaxy F62"/>
    <s v="Medium"/>
    <n v="136.6"/>
    <n v="11999.4"/>
    <n v="19999"/>
    <x v="362"/>
    <n v="273186.34000000003"/>
    <n v="2458677.06"/>
    <n v="1917768.1068000002"/>
    <n v="540908.95319999987"/>
    <d v="2021-06-01T00:00:00"/>
    <n v="6"/>
    <x v="1"/>
    <n v="2021"/>
  </r>
  <r>
    <x v="4"/>
    <s v="Gujarat"/>
    <s v="Samsung Galaxy F62"/>
    <s v="Medium"/>
    <n v="246"/>
    <n v="11999.4"/>
    <n v="19999"/>
    <x v="363"/>
    <n v="491975.4"/>
    <n v="4427778.5999999996"/>
    <n v="3188000.5919999997"/>
    <n v="1239778.0079999999"/>
    <d v="2021-06-01T00:00:00"/>
    <n v="6"/>
    <x v="1"/>
    <n v="2021"/>
  </r>
  <r>
    <x v="0"/>
    <s v="Maharashtra "/>
    <s v="Samsung Galaxy F62"/>
    <s v="Medium"/>
    <n v="152"/>
    <n v="11999.4"/>
    <n v="19999"/>
    <x v="385"/>
    <n v="303984.8"/>
    <n v="2735863.2"/>
    <n v="2133973.2960000001"/>
    <n v="601889.9040000001"/>
    <d v="2021-11-01T00:00:00"/>
    <n v="11"/>
    <x v="9"/>
    <n v="2021"/>
  </r>
  <r>
    <x v="1"/>
    <s v="Haryana"/>
    <s v="Samsung Galaxy F62"/>
    <s v="Medium"/>
    <n v="71.100000000000009"/>
    <n v="11999.4"/>
    <n v="19999"/>
    <x v="386"/>
    <n v="142192.89000000001"/>
    <n v="1279736.0100000002"/>
    <n v="831828.40650000016"/>
    <n v="447907.60350000008"/>
    <d v="2021-12-01T00:00:00"/>
    <n v="12"/>
    <x v="2"/>
    <n v="2021"/>
  </r>
  <r>
    <x v="2"/>
    <s v="Rajasthan"/>
    <s v="Samsung Galaxy F62"/>
    <s v="Medium"/>
    <n v="137.5"/>
    <n v="11999.4"/>
    <n v="19999"/>
    <x v="387"/>
    <n v="274986.25"/>
    <n v="2474876.25"/>
    <n v="1484925.75"/>
    <n v="989950.5"/>
    <d v="2020-12-01T00:00:00"/>
    <n v="12"/>
    <x v="2"/>
    <n v="2020"/>
  </r>
  <r>
    <x v="4"/>
    <s v="Karnataka"/>
    <s v="Samsung Galaxy F62"/>
    <s v="Medium"/>
    <n v="63.5"/>
    <n v="11999.4"/>
    <n v="19999"/>
    <x v="388"/>
    <n v="126993.65000000001"/>
    <n v="1142942.8500000001"/>
    <n v="822918.85200000007"/>
    <n v="320023.99800000002"/>
    <d v="2021-12-01T00:00:00"/>
    <n v="12"/>
    <x v="2"/>
    <n v="2021"/>
  </r>
  <r>
    <x v="0"/>
    <s v="Kerala"/>
    <s v="Xiaomi Redmi K20 Pro 6GB"/>
    <s v="Medium"/>
    <n v="43.650000000000006"/>
    <n v="13938"/>
    <n v="23230"/>
    <x v="389"/>
    <n v="101398.95000000001"/>
    <n v="912590.55"/>
    <n v="711820.62900000007"/>
    <n v="200769.92099999997"/>
    <d v="2021-07-01T00:00:00"/>
    <n v="7"/>
    <x v="4"/>
    <n v="2021"/>
  </r>
  <r>
    <x v="4"/>
    <s v="Odisha"/>
    <s v="Xiaomi Redmi 9i 128GB"/>
    <s v="Medium"/>
    <n v="109.4"/>
    <n v="5579.4"/>
    <n v="9299"/>
    <x v="390"/>
    <n v="101731.06000000001"/>
    <n v="915579.54"/>
    <n v="659217.26879999996"/>
    <n v="256362.27120000008"/>
    <d v="2021-06-01T00:00:00"/>
    <n v="6"/>
    <x v="1"/>
    <n v="2021"/>
  </r>
  <r>
    <x v="2"/>
    <s v="Punjab"/>
    <s v="Xiaomi Redmi 9i 128GB"/>
    <s v="Medium"/>
    <n v="36.700000000000003"/>
    <n v="5579.4"/>
    <n v="9299"/>
    <x v="391"/>
    <n v="34127.330000000009"/>
    <n v="307145.97000000003"/>
    <n v="184287.58200000002"/>
    <n v="122858.38800000001"/>
    <d v="2020-10-01T00:00:00"/>
    <n v="10"/>
    <x v="7"/>
    <n v="2020"/>
  </r>
  <r>
    <x v="4"/>
    <s v="Tamil Nadu"/>
    <s v="Realme 8"/>
    <s v="Medium"/>
    <n v="380.25"/>
    <n v="8999.4"/>
    <n v="14999"/>
    <x v="392"/>
    <n v="570336.97499999998"/>
    <n v="5133032.7750000004"/>
    <n v="3695783.5980000002"/>
    <n v="1437249.1770000001"/>
    <d v="2021-04-01T00:00:00"/>
    <n v="4"/>
    <x v="10"/>
    <n v="2021"/>
  </r>
  <r>
    <x v="0"/>
    <s v="Telangana"/>
    <s v="Realme 8"/>
    <s v="Medium"/>
    <n v="166.60000000000002"/>
    <n v="8999.4"/>
    <n v="14999"/>
    <x v="393"/>
    <n v="249883.34000000005"/>
    <n v="2248950.0600000005"/>
    <n v="1754181.0468000004"/>
    <n v="494769.01320000016"/>
    <d v="2021-05-01T00:00:00"/>
    <n v="5"/>
    <x v="11"/>
    <n v="2021"/>
  </r>
  <r>
    <x v="4"/>
    <s v="Uttar Pradesh"/>
    <s v="Realme 8"/>
    <s v="Medium"/>
    <n v="32.200000000000003"/>
    <n v="8999.4"/>
    <n v="14999"/>
    <x v="394"/>
    <n v="48296.780000000006"/>
    <n v="434671.02"/>
    <n v="312963.13439999998"/>
    <n v="121707.88560000004"/>
    <d v="2020-09-01T00:00:00"/>
    <n v="9"/>
    <x v="6"/>
    <n v="2020"/>
  </r>
  <r>
    <x v="2"/>
    <s v="West Bengal"/>
    <s v="Realme 8"/>
    <s v="Medium"/>
    <n v="232.10000000000002"/>
    <n v="8999.4"/>
    <n v="14999"/>
    <x v="395"/>
    <n v="348126.79000000004"/>
    <n v="3133141.1100000003"/>
    <n v="1879884.6660000002"/>
    <n v="1253256.4440000001"/>
    <d v="2021-11-01T00:00:00"/>
    <n v="11"/>
    <x v="9"/>
    <n v="2021"/>
  </r>
  <r>
    <x v="3"/>
    <s v="Maharashtra "/>
    <s v="Realme 8"/>
    <s v="Medium"/>
    <n v="185.70000000000002"/>
    <n v="8999.4"/>
    <n v="14999"/>
    <x v="396"/>
    <n v="278531.43000000005"/>
    <n v="2506782.87"/>
    <n v="1955290.6386000002"/>
    <n v="551492.23139999993"/>
    <d v="2020-11-01T00:00:00"/>
    <n v="11"/>
    <x v="9"/>
    <n v="2020"/>
  </r>
  <r>
    <x v="0"/>
    <s v="Rajasthan"/>
    <s v="Realme 8"/>
    <s v="Medium"/>
    <n v="161.10000000000002"/>
    <n v="8999.4"/>
    <n v="14999"/>
    <x v="397"/>
    <n v="241633.89000000004"/>
    <n v="2174705.0100000002"/>
    <n v="1696269.9078000002"/>
    <n v="478435.10220000008"/>
    <d v="2020-12-01T00:00:00"/>
    <n v="12"/>
    <x v="2"/>
    <n v="2020"/>
  </r>
  <r>
    <x v="3"/>
    <s v="Uttar Pradesh"/>
    <s v="Realme 8"/>
    <s v="Medium"/>
    <n v="279.7"/>
    <n v="8999.4"/>
    <n v="14999"/>
    <x v="398"/>
    <n v="419522.03"/>
    <n v="3775698.2699999996"/>
    <n v="2945044.6505999998"/>
    <n v="830653.61939999973"/>
    <d v="2021-12-01T00:00:00"/>
    <n v="12"/>
    <x v="2"/>
    <n v="2021"/>
  </r>
  <r>
    <x v="4"/>
    <s v="Gujarat"/>
    <s v="Realme 8"/>
    <s v="Medium"/>
    <n v="33.4"/>
    <n v="8999.4"/>
    <n v="14999"/>
    <x v="399"/>
    <n v="50096.66"/>
    <n v="450869.93999999994"/>
    <n v="324626.35679999995"/>
    <n v="126243.58319999999"/>
    <d v="2020-12-01T00:00:00"/>
    <n v="12"/>
    <x v="2"/>
    <n v="2020"/>
  </r>
  <r>
    <x v="4"/>
    <s v="Madhya Pradesh"/>
    <s v="Realme 8 Pro"/>
    <s v="Medium"/>
    <n v="256.5"/>
    <n v="11999.4"/>
    <n v="19999"/>
    <x v="400"/>
    <n v="512974.35000000003"/>
    <n v="4616769.1500000004"/>
    <n v="3324073.7880000002"/>
    <n v="1292695.3620000002"/>
    <d v="2021-01-01T00:00:00"/>
    <n v="1"/>
    <x v="0"/>
    <n v="2021"/>
  </r>
  <r>
    <x v="0"/>
    <s v="Andhra Pradesh"/>
    <s v="Realme 8 Pro"/>
    <s v="Medium"/>
    <n v="241.70000000000002"/>
    <n v="11999.4"/>
    <n v="19999"/>
    <x v="401"/>
    <n v="483375.83000000007"/>
    <n v="4350382.4700000007"/>
    <n v="3393298.3266000007"/>
    <n v="957084.14339999994"/>
    <d v="2021-01-01T00:00:00"/>
    <n v="1"/>
    <x v="0"/>
    <n v="2021"/>
  </r>
  <r>
    <x v="1"/>
    <s v="Gujarat"/>
    <s v="Realme 8 Pro"/>
    <s v="Medium"/>
    <n v="367.5"/>
    <n v="11999.4"/>
    <n v="19999"/>
    <x v="402"/>
    <n v="734963.25"/>
    <n v="6614669.25"/>
    <n v="4299535.0125000002"/>
    <n v="2315134.2374999998"/>
    <d v="2021-04-01T00:00:00"/>
    <n v="4"/>
    <x v="10"/>
    <n v="2021"/>
  </r>
  <r>
    <x v="4"/>
    <s v="Maharashtra "/>
    <s v="Realme 8 Pro"/>
    <s v="Medium"/>
    <n v="109.4"/>
    <n v="11999.4"/>
    <n v="19999"/>
    <x v="403"/>
    <n v="218789.06000000003"/>
    <n v="1969101.54"/>
    <n v="1417753.1088"/>
    <n v="551348.43119999999"/>
    <d v="2021-06-01T00:00:00"/>
    <n v="6"/>
    <x v="1"/>
    <n v="2021"/>
  </r>
  <r>
    <x v="1"/>
    <s v="Haryana"/>
    <s v="Realme 8 Pro"/>
    <s v="Medium"/>
    <n v="122.7"/>
    <n v="11999.4"/>
    <n v="19999"/>
    <x v="404"/>
    <n v="245387.73000000004"/>
    <n v="2208489.5700000003"/>
    <n v="1435518.2205000003"/>
    <n v="772971.34950000001"/>
    <d v="2021-10-01T00:00:00"/>
    <n v="10"/>
    <x v="7"/>
    <n v="2021"/>
  </r>
  <r>
    <x v="2"/>
    <s v="Rajasthan"/>
    <s v="Realme 8 Pro"/>
    <s v="Medium"/>
    <n v="36.700000000000003"/>
    <n v="11999.4"/>
    <n v="19999"/>
    <x v="20"/>
    <n v="73396.33"/>
    <n v="660566.97000000009"/>
    <n v="396340.18200000003"/>
    <n v="264226.78800000006"/>
    <d v="2020-10-01T00:00:00"/>
    <n v="10"/>
    <x v="7"/>
    <n v="2020"/>
  </r>
  <r>
    <x v="4"/>
    <s v="Karnataka"/>
    <s v="Realme 8 Pro"/>
    <s v="Medium"/>
    <n v="132.4"/>
    <n v="11999.4"/>
    <n v="19999"/>
    <x v="405"/>
    <n v="264786.76"/>
    <n v="2383080.84"/>
    <n v="1715818.2047999997"/>
    <n v="667262.63520000014"/>
    <d v="2021-11-01T00:00:00"/>
    <n v="11"/>
    <x v="9"/>
    <n v="2021"/>
  </r>
  <r>
    <x v="2"/>
    <s v="Kerala"/>
    <s v="Realme 8 Pro"/>
    <s v="Medium"/>
    <n v="177.5"/>
    <n v="11999.4"/>
    <n v="19999"/>
    <x v="406"/>
    <n v="354982.25"/>
    <n v="3194840.25"/>
    <n v="1916904.15"/>
    <n v="1277936.1000000001"/>
    <d v="2020-11-01T00:00:00"/>
    <n v="11"/>
    <x v="9"/>
    <n v="2020"/>
  </r>
  <r>
    <x v="3"/>
    <s v="Odisha"/>
    <s v="Realme 8 Pro"/>
    <s v="Medium"/>
    <n v="279.7"/>
    <n v="11999.4"/>
    <n v="19999"/>
    <x v="407"/>
    <n v="559372.03"/>
    <n v="5034348.2699999996"/>
    <n v="3926791.6505999998"/>
    <n v="1107556.6193999997"/>
    <d v="2021-12-01T00:00:00"/>
    <n v="12"/>
    <x v="2"/>
    <n v="2021"/>
  </r>
  <r>
    <x v="1"/>
    <s v="Punjab"/>
    <s v="Vivo V17 Pro"/>
    <s v="Medium"/>
    <n v="24.5"/>
    <n v="19794"/>
    <n v="32990"/>
    <x v="408"/>
    <n v="80825.5"/>
    <n v="727429.5"/>
    <n v="472829.17499999999"/>
    <n v="254600.32500000001"/>
    <d v="2021-05-01T00:00:00"/>
    <n v="5"/>
    <x v="11"/>
    <n v="2021"/>
  </r>
  <r>
    <x v="4"/>
    <s v="Tamil Nadu"/>
    <s v="Vivo V17 Pro"/>
    <s v="Medium"/>
    <n v="379.35"/>
    <n v="19794"/>
    <n v="32990"/>
    <x v="409"/>
    <n v="1251475.6500000001"/>
    <n v="11263280.85"/>
    <n v="8109562.2119999994"/>
    <n v="3153718.6380000003"/>
    <d v="2021-07-01T00:00:00"/>
    <n v="7"/>
    <x v="4"/>
    <n v="2021"/>
  </r>
  <r>
    <x v="0"/>
    <s v="Telangana"/>
    <s v="Vivo V17 Pro"/>
    <s v="Medium"/>
    <n v="130.70000000000002"/>
    <n v="19794"/>
    <n v="32990"/>
    <x v="410"/>
    <n v="431179.3000000001"/>
    <n v="3880613.7000000007"/>
    <n v="3026878.6860000007"/>
    <n v="853735.01399999997"/>
    <d v="2021-07-01T00:00:00"/>
    <n v="7"/>
    <x v="4"/>
    <n v="2021"/>
  </r>
  <r>
    <x v="3"/>
    <s v="Uttar Pradesh"/>
    <s v="Vivo V17 Pro"/>
    <s v="Medium"/>
    <n v="56.7"/>
    <n v="19794"/>
    <n v="32990"/>
    <x v="411"/>
    <n v="187053.30000000002"/>
    <n v="1683479.7"/>
    <n v="1313114.166"/>
    <n v="370365.53399999999"/>
    <d v="2021-09-01T00:00:00"/>
    <n v="9"/>
    <x v="6"/>
    <n v="2021"/>
  </r>
  <r>
    <x v="3"/>
    <s v="West Bengal"/>
    <s v="Vivo V17 Pro"/>
    <s v="Medium"/>
    <n v="211"/>
    <n v="19794"/>
    <n v="32990"/>
    <x v="412"/>
    <n v="696089"/>
    <n v="6264801"/>
    <n v="4886544.78"/>
    <n v="1378256.2199999997"/>
    <d v="2021-09-01T00:00:00"/>
    <n v="9"/>
    <x v="6"/>
    <n v="2021"/>
  </r>
  <r>
    <x v="0"/>
    <s v="Maharashtra "/>
    <s v="Vivo V17 Pro"/>
    <s v="Medium"/>
    <n v="126.9"/>
    <n v="19794"/>
    <n v="32990"/>
    <x v="413"/>
    <n v="418643.10000000003"/>
    <n v="3767787.9"/>
    <n v="2938874.5619999999"/>
    <n v="828913.33799999999"/>
    <d v="2021-10-01T00:00:00"/>
    <n v="10"/>
    <x v="7"/>
    <n v="2021"/>
  </r>
  <r>
    <x v="2"/>
    <s v="Rajasthan"/>
    <s v="Xiaomi Redmi K20 Pro 6GB"/>
    <s v="Medium"/>
    <n v="195.60000000000002"/>
    <n v="13938"/>
    <n v="23230"/>
    <x v="414"/>
    <n v="454378.8000000001"/>
    <n v="4089409.2000000007"/>
    <n v="2453645.5200000005"/>
    <n v="1635763.6800000002"/>
    <d v="2021-01-01T00:00:00"/>
    <n v="1"/>
    <x v="0"/>
    <n v="2021"/>
  </r>
  <r>
    <x v="4"/>
    <s v="Uttar Pradesh"/>
    <s v="Xiaomi Redmi K20 Pro 6GB"/>
    <s v="Medium"/>
    <n v="265.90000000000003"/>
    <n v="13938"/>
    <n v="23230"/>
    <x v="415"/>
    <n v="617685.70000000007"/>
    <n v="5559171.3000000007"/>
    <n v="4002603.3360000006"/>
    <n v="1556567.9640000002"/>
    <d v="2021-02-01T00:00:00"/>
    <n v="2"/>
    <x v="8"/>
    <n v="2021"/>
  </r>
  <r>
    <x v="0"/>
    <s v="Gujarat"/>
    <s v="Xiaomi Redmi K20 Pro 6GB"/>
    <s v="Medium"/>
    <n v="135.15"/>
    <n v="13938"/>
    <n v="23230"/>
    <x v="416"/>
    <n v="313953.45"/>
    <n v="2825581.05"/>
    <n v="2203953.219"/>
    <n v="621627.83099999977"/>
    <d v="2021-04-01T00:00:00"/>
    <n v="4"/>
    <x v="10"/>
    <n v="2021"/>
  </r>
  <r>
    <x v="2"/>
    <s v="Madhya Pradesh"/>
    <s v="Xiaomi Redmi K20 Pro 6GB"/>
    <s v="Medium"/>
    <n v="88"/>
    <n v="13938"/>
    <n v="23230"/>
    <x v="417"/>
    <n v="204424"/>
    <n v="1839816"/>
    <n v="1103889.5999999999"/>
    <n v="735926.40000000014"/>
    <d v="2021-05-01T00:00:00"/>
    <n v="5"/>
    <x v="11"/>
    <n v="2021"/>
  </r>
  <r>
    <x v="4"/>
    <s v="Andhra Pradesh"/>
    <s v="Xiaomi Redmi K20 Pro 6GB"/>
    <s v="Medium"/>
    <n v="186.70000000000002"/>
    <n v="13938"/>
    <n v="23230"/>
    <x v="418"/>
    <n v="433704.10000000003"/>
    <n v="3903336.9"/>
    <n v="2810402.568"/>
    <n v="1092934.3319999999"/>
    <d v="2021-09-01T00:00:00"/>
    <n v="9"/>
    <x v="6"/>
    <n v="2021"/>
  </r>
  <r>
    <x v="2"/>
    <s v="Gujarat"/>
    <s v="Xiaomi Redmi K20 Pro 6GB"/>
    <s v="Medium"/>
    <n v="223.4"/>
    <n v="13938"/>
    <n v="23230"/>
    <x v="419"/>
    <n v="518958.2"/>
    <n v="4670623.8"/>
    <n v="2802374.28"/>
    <n v="1868249.52"/>
    <d v="2020-09-01T00:00:00"/>
    <n v="9"/>
    <x v="6"/>
    <n v="2020"/>
  </r>
  <r>
    <x v="1"/>
    <s v="Maharashtra "/>
    <s v="Xiaomi Redmi K20 Pro 6GB"/>
    <s v="Medium"/>
    <n v="122.7"/>
    <n v="13938"/>
    <n v="23230"/>
    <x v="420"/>
    <n v="285032.10000000003"/>
    <n v="2565288.9"/>
    <n v="1667437.7849999999"/>
    <n v="897851.11499999999"/>
    <d v="2021-10-01T00:00:00"/>
    <n v="10"/>
    <x v="7"/>
    <n v="2021"/>
  </r>
  <r>
    <x v="3"/>
    <s v="Haryana"/>
    <s v="Xiaomi Redmi K20 Pro 6GB"/>
    <s v="Medium"/>
    <n v="87.7"/>
    <n v="13938"/>
    <n v="23230"/>
    <x v="421"/>
    <n v="203727.1"/>
    <n v="1833543.9"/>
    <n v="1430164.2420000001"/>
    <n v="403379.65799999982"/>
    <d v="2021-11-01T00:00:00"/>
    <n v="11"/>
    <x v="9"/>
    <n v="2021"/>
  </r>
  <r>
    <x v="0"/>
    <s v="Rajasthan"/>
    <s v="Samsung Galaxy F62"/>
    <s v="Medium"/>
    <n v="207.10000000000002"/>
    <n v="11999.4"/>
    <n v="19999"/>
    <x v="422"/>
    <n v="414179.29000000004"/>
    <n v="3727613.6100000003"/>
    <n v="2907538.6158000003"/>
    <n v="820074.99420000007"/>
    <d v="2021-09-01T00:00:00"/>
    <n v="9"/>
    <x v="6"/>
    <n v="2021"/>
  </r>
  <r>
    <x v="0"/>
    <s v="Karnataka"/>
    <s v="Samsung Galaxy F62"/>
    <s v="Medium"/>
    <n v="126.9"/>
    <n v="11999.4"/>
    <n v="19999"/>
    <x v="423"/>
    <n v="253787.31000000003"/>
    <n v="2284085.79"/>
    <n v="1781586.9162000001"/>
    <n v="502498.87379999994"/>
    <d v="2021-10-01T00:00:00"/>
    <n v="10"/>
    <x v="7"/>
    <n v="2021"/>
  </r>
  <r>
    <x v="1"/>
    <s v="Kerala"/>
    <s v="Samsung Galaxy F62"/>
    <s v="Medium"/>
    <n v="97"/>
    <n v="11999.4"/>
    <n v="19999"/>
    <x v="424"/>
    <n v="193990.30000000002"/>
    <n v="1745912.7"/>
    <n v="1134843.2550000001"/>
    <n v="611069.44499999983"/>
    <d v="2020-11-01T00:00:00"/>
    <n v="11"/>
    <x v="9"/>
    <n v="2020"/>
  </r>
  <r>
    <x v="0"/>
    <s v="Odisha"/>
    <s v="Samsung Galaxy F62"/>
    <s v="Medium"/>
    <n v="169.4"/>
    <n v="11999.4"/>
    <n v="19999"/>
    <x v="425"/>
    <n v="338783.06000000006"/>
    <n v="3049047.54"/>
    <n v="2378257.0811999999"/>
    <n v="670790.45880000014"/>
    <d v="2021-11-01T00:00:00"/>
    <n v="11"/>
    <x v="9"/>
    <n v="2021"/>
  </r>
  <r>
    <x v="0"/>
    <s v="Punjab"/>
    <s v="Xiaomi Redmi 9i 128GB"/>
    <s v="Medium"/>
    <n v="66.3"/>
    <n v="5579.4"/>
    <n v="9299"/>
    <x v="426"/>
    <n v="61652.369999999995"/>
    <n v="554871.32999999996"/>
    <n v="432799.63740000001"/>
    <n v="122071.69259999995"/>
    <d v="2021-05-01T00:00:00"/>
    <n v="5"/>
    <x v="11"/>
    <n v="2021"/>
  </r>
  <r>
    <x v="0"/>
    <s v="Tamil Nadu"/>
    <s v="Xiaomi Redmi 9i 128GB"/>
    <s v="Medium"/>
    <n v="81.900000000000006"/>
    <n v="5579.4"/>
    <n v="9299"/>
    <x v="427"/>
    <n v="76158.810000000012"/>
    <n v="685429.29"/>
    <n v="534634.84620000003"/>
    <n v="150794.44380000001"/>
    <d v="2021-07-01T00:00:00"/>
    <n v="7"/>
    <x v="4"/>
    <n v="2021"/>
  </r>
  <r>
    <x v="2"/>
    <s v="Telangana"/>
    <s v="Xiaomi Redmi 9i 128GB"/>
    <s v="Medium"/>
    <n v="158"/>
    <n v="5579.4"/>
    <n v="9299"/>
    <x v="428"/>
    <n v="146924.20000000001"/>
    <n v="1322317.8"/>
    <n v="793390.68"/>
    <n v="528927.12"/>
    <d v="2021-09-01T00:00:00"/>
    <n v="9"/>
    <x v="6"/>
    <n v="2021"/>
  </r>
  <r>
    <x v="0"/>
    <s v="Uttarakhand"/>
    <s v="Xiaomi Redmi 9i 128GB"/>
    <s v="Medium"/>
    <n v="52.1"/>
    <n v="5579.4"/>
    <n v="9299"/>
    <x v="429"/>
    <n v="48447.790000000008"/>
    <n v="436030.11"/>
    <n v="340103.48580000002"/>
    <n v="95926.624199999962"/>
    <d v="2021-12-01T00:00:00"/>
    <n v="12"/>
    <x v="2"/>
    <n v="2021"/>
  </r>
  <r>
    <x v="0"/>
    <s v="West Bengal"/>
    <s v="Realme 8 Pro"/>
    <s v="Medium"/>
    <n v="97.300000000000011"/>
    <n v="11999.4"/>
    <n v="19999"/>
    <x v="430"/>
    <n v="194590.27000000002"/>
    <n v="1751312.4300000002"/>
    <n v="1366023.6954000001"/>
    <n v="385288.73460000008"/>
    <d v="2021-03-01T00:00:00"/>
    <n v="3"/>
    <x v="3"/>
    <n v="2021"/>
  </r>
  <r>
    <x v="0"/>
    <s v="Maharashtra "/>
    <s v="Realme 8 Pro"/>
    <s v="Medium"/>
    <n v="103.80000000000001"/>
    <n v="11999.4"/>
    <n v="19999"/>
    <x v="431"/>
    <n v="207589.62000000002"/>
    <n v="1868306.58"/>
    <n v="1457279.1324"/>
    <n v="411027.44760000007"/>
    <d v="2021-06-01T00:00:00"/>
    <n v="6"/>
    <x v="1"/>
    <n v="2021"/>
  </r>
  <r>
    <x v="0"/>
    <s v="Rajasthan"/>
    <s v="Realme 8 Pro"/>
    <s v="Medium"/>
    <n v="36"/>
    <n v="11999.4"/>
    <n v="19999"/>
    <x v="432"/>
    <n v="71996.400000000009"/>
    <n v="647967.6"/>
    <n v="505414.728"/>
    <n v="142552.87199999997"/>
    <d v="2021-10-01T00:00:00"/>
    <n v="10"/>
    <x v="7"/>
    <n v="2021"/>
  </r>
  <r>
    <x v="2"/>
    <s v="Uttar Pradesh"/>
    <s v="Vivo V17 Pro"/>
    <s v="Medium"/>
    <n v="196.70000000000002"/>
    <n v="19794"/>
    <n v="32990"/>
    <x v="433"/>
    <n v="648913.30000000016"/>
    <n v="5840219.7000000011"/>
    <n v="3504131.8200000008"/>
    <n v="2336087.8800000004"/>
    <d v="2021-03-01T00:00:00"/>
    <n v="3"/>
    <x v="3"/>
    <n v="2021"/>
  </r>
  <r>
    <x v="1"/>
    <s v="Gujarat"/>
    <s v="Vivo V17 Pro"/>
    <s v="Medium"/>
    <n v="262.8"/>
    <n v="19794"/>
    <n v="32990"/>
    <x v="434"/>
    <n v="866977.20000000007"/>
    <n v="7802794.7999999998"/>
    <n v="5071816.62"/>
    <n v="2730978.1799999997"/>
    <d v="2021-04-01T00:00:00"/>
    <n v="4"/>
    <x v="10"/>
    <n v="2021"/>
  </r>
  <r>
    <x v="0"/>
    <s v="Madhya Pradesh"/>
    <s v="Xiaomi Redmi K20 Pro 6GB"/>
    <s v="Medium"/>
    <n v="36"/>
    <n v="13938"/>
    <n v="23230"/>
    <x v="435"/>
    <n v="83628"/>
    <n v="752652"/>
    <n v="587068.56000000006"/>
    <n v="165583.43999999994"/>
    <d v="2021-10-01T00:00:00"/>
    <n v="10"/>
    <x v="7"/>
    <n v="2021"/>
  </r>
  <r>
    <x v="0"/>
    <s v="Andhra Pradesh"/>
    <s v="Xiaomi Redmi K20 Pro 6GB"/>
    <s v="Medium"/>
    <n v="268.2"/>
    <n v="13938"/>
    <n v="23230"/>
    <x v="436"/>
    <n v="623028.6"/>
    <n v="5607257.4000000004"/>
    <n v="4373660.7720000008"/>
    <n v="1233596.6279999996"/>
    <d v="2020-11-01T00:00:00"/>
    <n v="11"/>
    <x v="9"/>
    <n v="2020"/>
  </r>
  <r>
    <x v="0"/>
    <s v="Gujarat"/>
    <s v="Xiaomi Redmi K20 Pro 6GB"/>
    <s v="Medium"/>
    <n v="52.1"/>
    <n v="13938"/>
    <n v="23230"/>
    <x v="437"/>
    <n v="121028.3"/>
    <n v="1089254.7"/>
    <n v="849618.66599999997"/>
    <n v="239636.03399999999"/>
    <d v="2021-12-01T00:00:00"/>
    <n v="12"/>
    <x v="2"/>
    <n v="2021"/>
  </r>
  <r>
    <x v="0"/>
    <s v="Maharashtra "/>
    <s v="Samsung Galaxy F62"/>
    <s v="Medium"/>
    <n v="103.80000000000001"/>
    <n v="11999.4"/>
    <n v="19999"/>
    <x v="431"/>
    <n v="207589.62000000002"/>
    <n v="1868306.58"/>
    <n v="1457279.1324"/>
    <n v="411027.44760000007"/>
    <d v="2021-06-01T00:00:00"/>
    <n v="6"/>
    <x v="1"/>
    <n v="2021"/>
  </r>
  <r>
    <x v="1"/>
    <s v="Haryana"/>
    <s v="Samsung Galaxy F62"/>
    <s v="Medium"/>
    <n v="163.05000000000001"/>
    <n v="11999.4"/>
    <n v="19999"/>
    <x v="438"/>
    <n v="326083.69500000007"/>
    <n v="2934753.2549999999"/>
    <n v="1907589.6157499999"/>
    <n v="1027163.63925"/>
    <d v="2021-07-01T00:00:00"/>
    <n v="7"/>
    <x v="4"/>
    <n v="2021"/>
  </r>
  <r>
    <x v="2"/>
    <s v="Rajasthan"/>
    <s v="Samsung Galaxy F62"/>
    <s v="Medium"/>
    <n v="30.6"/>
    <n v="11999.4"/>
    <n v="19999"/>
    <x v="439"/>
    <n v="61196.94"/>
    <n v="550772.46"/>
    <n v="330463.47599999997"/>
    <n v="220308.984"/>
    <d v="2020-12-01T00:00:00"/>
    <n v="12"/>
    <x v="2"/>
    <n v="2020"/>
  </r>
  <r>
    <x v="2"/>
    <s v="Karnataka"/>
    <s v="Xiaomi Redmi 9i 128GB"/>
    <s v="High"/>
    <n v="38.6"/>
    <n v="5579.4"/>
    <n v="9299"/>
    <x v="440"/>
    <n v="53841.21"/>
    <n v="305100.19"/>
    <n v="183060.114"/>
    <n v="122040.076"/>
    <d v="2020-10-01T00:00:00"/>
    <n v="10"/>
    <x v="7"/>
    <n v="2020"/>
  </r>
  <r>
    <x v="0"/>
    <s v="Kerala"/>
    <s v="Realme 8"/>
    <s v="High"/>
    <n v="232.8"/>
    <n v="8999.4"/>
    <n v="14999"/>
    <x v="441"/>
    <n v="523765.08"/>
    <n v="2968002.12"/>
    <n v="2315041.6536000003"/>
    <n v="652960.4663999998"/>
    <d v="2021-09-01T00:00:00"/>
    <n v="9"/>
    <x v="6"/>
    <n v="2021"/>
  </r>
  <r>
    <x v="2"/>
    <s v="Odisha"/>
    <s v="Realme 8 Pro"/>
    <s v="High"/>
    <n v="38.6"/>
    <n v="11999.4"/>
    <n v="19999"/>
    <x v="442"/>
    <n v="115794.21"/>
    <n v="656167.19000000006"/>
    <n v="393700.31400000001"/>
    <n v="262466.87600000005"/>
    <d v="2020-10-01T00:00:00"/>
    <n v="10"/>
    <x v="7"/>
    <n v="2020"/>
  </r>
  <r>
    <x v="3"/>
    <s v="Punjab"/>
    <s v="Xiaomi Redmi 9i 128GB"/>
    <s v="High"/>
    <n v="344.55"/>
    <n v="5579.4"/>
    <n v="9299"/>
    <x v="443"/>
    <n v="480595.5675"/>
    <n v="2723374.8825000003"/>
    <n v="2124232.4083500002"/>
    <n v="599142.47415000014"/>
    <d v="2021-04-01T00:00:00"/>
    <n v="4"/>
    <x v="10"/>
    <n v="2021"/>
  </r>
  <r>
    <x v="3"/>
    <s v="Tamil Nadu"/>
    <s v="Xiaomi Redmi 9i 128GB"/>
    <s v="High"/>
    <n v="148.20000000000002"/>
    <n v="5579.4"/>
    <n v="9299"/>
    <x v="444"/>
    <n v="206716.77"/>
    <n v="1171395.03"/>
    <n v="913688.12340000004"/>
    <n v="257706.90659999999"/>
    <d v="2020-12-01T00:00:00"/>
    <n v="12"/>
    <x v="2"/>
    <n v="2020"/>
  </r>
  <r>
    <x v="0"/>
    <s v="Telangana"/>
    <s v="Realme 8"/>
    <s v="High"/>
    <n v="231.3"/>
    <n v="8999.4"/>
    <n v="14999"/>
    <x v="445"/>
    <n v="520390.30499999999"/>
    <n v="2948878.395"/>
    <n v="2300125.1480999999"/>
    <n v="648753.24690000014"/>
    <d v="2021-05-01T00:00:00"/>
    <n v="5"/>
    <x v="11"/>
    <n v="2021"/>
  </r>
  <r>
    <x v="3"/>
    <s v="Uttarakhand"/>
    <s v="Realme 8"/>
    <s v="High"/>
    <n v="180.4"/>
    <n v="8999.4"/>
    <n v="14999"/>
    <x v="446"/>
    <n v="405872.94"/>
    <n v="2299946.66"/>
    <n v="1793958.3948000001"/>
    <n v="505988.26520000002"/>
    <d v="2020-11-01T00:00:00"/>
    <n v="11"/>
    <x v="9"/>
    <n v="2020"/>
  </r>
  <r>
    <x v="1"/>
    <s v="West Bengal"/>
    <s v="Realme 8"/>
    <s v="High"/>
    <n v="207.20000000000002"/>
    <n v="8999.4"/>
    <n v="14999"/>
    <x v="447"/>
    <n v="466168.92000000004"/>
    <n v="2641623.8800000004"/>
    <n v="1717055.5220000003"/>
    <n v="924568.35800000001"/>
    <d v="2021-12-01T00:00:00"/>
    <n v="12"/>
    <x v="2"/>
    <n v="2021"/>
  </r>
  <r>
    <x v="0"/>
    <s v="Maharashtra "/>
    <s v="Realme 8 Pro"/>
    <s v="High"/>
    <n v="195.4"/>
    <n v="11999.4"/>
    <n v="19999"/>
    <x v="448"/>
    <n v="586170.68999999994"/>
    <n v="3321633.91"/>
    <n v="2590874.4498000001"/>
    <n v="730759.46020000009"/>
    <d v="2021-03-01T00:00:00"/>
    <n v="3"/>
    <x v="3"/>
    <n v="2021"/>
  </r>
  <r>
    <x v="4"/>
    <s v="Rajasthan"/>
    <s v="Realme 8 Pro"/>
    <s v="High"/>
    <n v="59.1"/>
    <n v="11999.4"/>
    <n v="19999"/>
    <x v="449"/>
    <n v="177291.13500000001"/>
    <n v="1004649.7650000001"/>
    <n v="723347.83080000011"/>
    <n v="281301.93420000002"/>
    <d v="2021-05-01T00:00:00"/>
    <n v="5"/>
    <x v="11"/>
    <n v="2021"/>
  </r>
  <r>
    <x v="1"/>
    <s v="Uttar Pradesh"/>
    <s v="Realme 8 Pro"/>
    <s v="High"/>
    <n v="216.70000000000002"/>
    <n v="11999.4"/>
    <n v="19999"/>
    <x v="450"/>
    <n v="650067.49500000011"/>
    <n v="3683715.8050000006"/>
    <n v="2394415.2732500006"/>
    <n v="1289300.5317500001"/>
    <d v="2020-10-01T00:00:00"/>
    <n v="10"/>
    <x v="7"/>
    <n v="2020"/>
  </r>
  <r>
    <x v="0"/>
    <s v="Gujarat"/>
    <s v="Realme 8 Pro"/>
    <s v="High"/>
    <n v="24.1"/>
    <n v="11999.4"/>
    <n v="19999"/>
    <x v="451"/>
    <n v="72296.384999999995"/>
    <n v="409679.51500000001"/>
    <n v="319550.02170000004"/>
    <n v="90129.493299999973"/>
    <d v="2021-10-01T00:00:00"/>
    <n v="10"/>
    <x v="7"/>
    <n v="2021"/>
  </r>
  <r>
    <x v="1"/>
    <s v="Madhya Pradesh"/>
    <s v="Vivo V17 Pro"/>
    <s v="High"/>
    <n v="68.100000000000009"/>
    <n v="19794"/>
    <n v="32990"/>
    <x v="452"/>
    <n v="336992.85000000003"/>
    <n v="1909626.1500000004"/>
    <n v="1241256.9975000003"/>
    <n v="668369.15250000008"/>
    <d v="2021-01-01T00:00:00"/>
    <n v="1"/>
    <x v="0"/>
    <n v="2021"/>
  </r>
  <r>
    <x v="1"/>
    <s v="Andhra Pradesh"/>
    <s v="Vivo V17 Pro"/>
    <s v="High"/>
    <n v="51"/>
    <n v="19794"/>
    <n v="32990"/>
    <x v="453"/>
    <n v="252373.5"/>
    <n v="1430116.5"/>
    <n v="929575.72499999998"/>
    <n v="500540.77500000002"/>
    <d v="2021-04-01T00:00:00"/>
    <n v="4"/>
    <x v="10"/>
    <n v="2021"/>
  </r>
  <r>
    <x v="1"/>
    <s v="Gujarat"/>
    <s v="Vivo V17 Pro"/>
    <s v="High"/>
    <n v="79"/>
    <n v="19794"/>
    <n v="32990"/>
    <x v="454"/>
    <n v="390931.5"/>
    <n v="2215278.5"/>
    <n v="1439931.0250000001"/>
    <n v="775347.47499999986"/>
    <d v="2021-05-01T00:00:00"/>
    <n v="5"/>
    <x v="11"/>
    <n v="2021"/>
  </r>
  <r>
    <x v="0"/>
    <s v="Maharashtra "/>
    <s v="Vivo V17 Pro"/>
    <s v="High"/>
    <n v="63.900000000000006"/>
    <n v="19794"/>
    <n v="32990"/>
    <x v="55"/>
    <n v="316209.14999999997"/>
    <n v="1791851.85"/>
    <n v="1397644.4430000002"/>
    <n v="394207.40699999989"/>
    <d v="2021-07-01T00:00:00"/>
    <n v="7"/>
    <x v="4"/>
    <n v="2021"/>
  </r>
  <r>
    <x v="3"/>
    <s v="Haryana"/>
    <s v="Vivo V17 Pro"/>
    <s v="High"/>
    <n v="159.60000000000002"/>
    <n v="19794"/>
    <n v="32990"/>
    <x v="455"/>
    <n v="789780.60000000009"/>
    <n v="4475423.4000000004"/>
    <n v="3490830.2520000003"/>
    <n v="984593.14800000004"/>
    <d v="2021-09-01T00:00:00"/>
    <n v="9"/>
    <x v="6"/>
    <n v="2021"/>
  </r>
  <r>
    <x v="4"/>
    <s v="Rajasthan"/>
    <s v="Vivo V17 Pro"/>
    <s v="High"/>
    <n v="229.4"/>
    <n v="19794"/>
    <n v="32990"/>
    <x v="456"/>
    <n v="1135185.8999999999"/>
    <n v="6432720.0999999996"/>
    <n v="4631558.4719999991"/>
    <n v="1801161.6280000005"/>
    <d v="2020-10-01T00:00:00"/>
    <n v="10"/>
    <x v="7"/>
    <n v="2020"/>
  </r>
  <r>
    <x v="0"/>
    <s v="Karnataka"/>
    <s v="Vivo V17 Pro"/>
    <s v="High"/>
    <n v="24.1"/>
    <n v="19794"/>
    <n v="32990"/>
    <x v="457"/>
    <n v="119258.84999999999"/>
    <n v="675800.15"/>
    <n v="527124.11700000009"/>
    <n v="148676.03299999994"/>
    <d v="2021-10-01T00:00:00"/>
    <n v="10"/>
    <x v="7"/>
    <n v="2021"/>
  </r>
  <r>
    <x v="0"/>
    <s v="Kerala"/>
    <s v="Vivo V17 Pro"/>
    <s v="High"/>
    <n v="266.5"/>
    <n v="19794"/>
    <n v="32990"/>
    <x v="458"/>
    <n v="1318775.25"/>
    <n v="7473059.75"/>
    <n v="5828986.6050000004"/>
    <n v="1644073.1449999996"/>
    <d v="2021-11-01T00:00:00"/>
    <n v="11"/>
    <x v="9"/>
    <n v="2021"/>
  </r>
  <r>
    <x v="3"/>
    <s v="Odisha"/>
    <s v="Vivo V17 Pro"/>
    <s v="High"/>
    <n v="191.60000000000002"/>
    <n v="19794"/>
    <n v="32990"/>
    <x v="459"/>
    <n v="948132.60000000009"/>
    <n v="5372751.4000000004"/>
    <n v="4190746.0920000006"/>
    <n v="1182005.3079999997"/>
    <d v="2020-12-01T00:00:00"/>
    <n v="12"/>
    <x v="2"/>
    <n v="2020"/>
  </r>
  <r>
    <x v="4"/>
    <s v="Punjab"/>
    <s v="Vivo V17 Pro"/>
    <s v="High"/>
    <n v="85.300000000000011"/>
    <n v="19794"/>
    <n v="32990"/>
    <x v="460"/>
    <n v="422107.05000000005"/>
    <n v="2391939.9500000002"/>
    <n v="1722196.764"/>
    <n v="669743.18600000022"/>
    <d v="2021-12-01T00:00:00"/>
    <n v="12"/>
    <x v="2"/>
    <n v="2021"/>
  </r>
  <r>
    <x v="3"/>
    <s v="Tamil Nadu"/>
    <s v="Xiaomi Redmi K20 Pro 6GB"/>
    <s v="High"/>
    <n v="34.1"/>
    <n v="13938"/>
    <n v="23230"/>
    <x v="461"/>
    <n v="118821.45"/>
    <n v="673321.55"/>
    <n v="525190.80900000001"/>
    <n v="148130.74100000004"/>
    <d v="2021-05-01T00:00:00"/>
    <n v="5"/>
    <x v="11"/>
    <n v="2021"/>
  </r>
  <r>
    <x v="1"/>
    <s v="Telangana"/>
    <s v="Xiaomi Redmi K20 Pro 6GB"/>
    <s v="High"/>
    <n v="64.100000000000009"/>
    <n v="13938"/>
    <n v="23230"/>
    <x v="462"/>
    <n v="223356.45000000004"/>
    <n v="1265686.5500000003"/>
    <n v="822696.25750000018"/>
    <n v="442990.2925000001"/>
    <d v="2021-07-01T00:00:00"/>
    <n v="7"/>
    <x v="4"/>
    <n v="2021"/>
  </r>
  <r>
    <x v="0"/>
    <s v="Uttarakhand"/>
    <s v="Xiaomi Redmi K20 Pro 6GB"/>
    <s v="High"/>
    <n v="280.7"/>
    <n v="13938"/>
    <n v="23230"/>
    <x v="463"/>
    <n v="978099.14999999991"/>
    <n v="5542561.8499999996"/>
    <n v="4323198.2429999998"/>
    <n v="1219363.6069999998"/>
    <d v="2021-08-01T00:00:00"/>
    <n v="8"/>
    <x v="5"/>
    <n v="2021"/>
  </r>
  <r>
    <x v="4"/>
    <s v="West Bengal"/>
    <s v="Xiaomi Redmi K20 Pro 6GB"/>
    <s v="High"/>
    <n v="43.2"/>
    <n v="13938"/>
    <n v="23230"/>
    <x v="464"/>
    <n v="150530.40000000002"/>
    <n v="853005.60000000009"/>
    <n v="614164.03200000001"/>
    <n v="238841.56800000009"/>
    <d v="2021-09-01T00:00:00"/>
    <n v="9"/>
    <x v="6"/>
    <n v="2021"/>
  </r>
  <r>
    <x v="4"/>
    <s v="Maharashtra "/>
    <s v="Xiaomi Redmi K20 Pro 6GB"/>
    <s v="High"/>
    <n v="229.4"/>
    <n v="13938"/>
    <n v="23230"/>
    <x v="465"/>
    <n v="799344.29999999993"/>
    <n v="4529617.7"/>
    <n v="3261324.7439999999"/>
    <n v="1268292.9560000002"/>
    <d v="2020-10-01T00:00:00"/>
    <n v="10"/>
    <x v="7"/>
    <n v="2020"/>
  </r>
  <r>
    <x v="1"/>
    <s v="Rajasthan"/>
    <s v="Xiaomi Redmi K20 Pro 6GB"/>
    <s v="High"/>
    <n v="216.70000000000002"/>
    <n v="13938"/>
    <n v="23230"/>
    <x v="466"/>
    <n v="755091.15"/>
    <n v="4278849.8499999996"/>
    <n v="2781252.4024999999"/>
    <n v="1497597.4474999998"/>
    <d v="2020-10-01T00:00:00"/>
    <n v="10"/>
    <x v="7"/>
    <n v="2020"/>
  </r>
  <r>
    <x v="3"/>
    <s v="Uttar Pradesh"/>
    <s v="Xiaomi Redmi K20 Pro 6GB"/>
    <s v="High"/>
    <n v="252.9"/>
    <n v="13938"/>
    <n v="23230"/>
    <x v="467"/>
    <n v="881230.04999999993"/>
    <n v="4993636.95"/>
    <n v="3895036.8210000005"/>
    <n v="1098600.1289999997"/>
    <d v="2021-11-01T00:00:00"/>
    <n v="11"/>
    <x v="9"/>
    <n v="2021"/>
  </r>
  <r>
    <x v="0"/>
    <s v="Gujarat"/>
    <s v="Xiaomi Redmi K20 Pro 6GB"/>
    <s v="High"/>
    <n v="187"/>
    <n v="13938"/>
    <n v="23230"/>
    <x v="468"/>
    <n v="651601.5"/>
    <n v="3692408.5"/>
    <n v="2880078.63"/>
    <n v="812329.87000000011"/>
    <d v="2020-12-01T00:00:00"/>
    <n v="12"/>
    <x v="2"/>
    <n v="2020"/>
  </r>
  <r>
    <x v="3"/>
    <s v="Madhya Pradesh"/>
    <s v="Samsung Galaxy F62"/>
    <s v="High"/>
    <n v="57.900000000000006"/>
    <n v="11999.4"/>
    <n v="19999"/>
    <x v="469"/>
    <n v="173691.315"/>
    <n v="984250.78500000015"/>
    <n v="767715.61230000015"/>
    <n v="216535.1727"/>
    <d v="2021-01-01T00:00:00"/>
    <n v="1"/>
    <x v="0"/>
    <n v="2021"/>
  </r>
  <r>
    <x v="0"/>
    <s v="Andhra Pradesh"/>
    <s v="Samsung Galaxy F62"/>
    <s v="High"/>
    <n v="224"/>
    <n v="11999.4"/>
    <n v="19999"/>
    <x v="470"/>
    <n v="671966.4"/>
    <n v="3807809.6"/>
    <n v="2970091.4880000004"/>
    <n v="837718.11199999973"/>
    <d v="2021-02-01T00:00:00"/>
    <n v="2"/>
    <x v="8"/>
    <n v="2021"/>
  </r>
  <r>
    <x v="4"/>
    <s v="Gujarat"/>
    <s v="Samsung Galaxy F62"/>
    <s v="High"/>
    <n v="299.3"/>
    <n v="11999.4"/>
    <n v="19999"/>
    <x v="368"/>
    <n v="897855.10499999998"/>
    <n v="5087845.5950000007"/>
    <n v="3663248.8284000005"/>
    <n v="1424596.7666000002"/>
    <d v="2021-03-01T00:00:00"/>
    <n v="3"/>
    <x v="3"/>
    <n v="2021"/>
  </r>
  <r>
    <x v="2"/>
    <s v="Maharashtra "/>
    <s v="Samsung Galaxy F62"/>
    <s v="High"/>
    <n v="352.05"/>
    <n v="11999.4"/>
    <n v="19999"/>
    <x v="471"/>
    <n v="1056097.1924999999"/>
    <n v="5984550.7575000003"/>
    <n v="3590730.4545"/>
    <n v="2393820.3030000003"/>
    <d v="2021-04-01T00:00:00"/>
    <n v="4"/>
    <x v="10"/>
    <n v="2021"/>
  </r>
  <r>
    <x v="0"/>
    <s v="Haryana"/>
    <s v="Samsung Galaxy F62"/>
    <s v="High"/>
    <n v="203.9"/>
    <n v="11999.4"/>
    <n v="19999"/>
    <x v="472"/>
    <n v="611669.41500000004"/>
    <n v="3466126.6850000001"/>
    <n v="2703578.8143000002"/>
    <n v="762547.87069999985"/>
    <d v="2021-05-01T00:00:00"/>
    <n v="5"/>
    <x v="11"/>
    <n v="2021"/>
  </r>
  <r>
    <x v="2"/>
    <s v="Jharkhand"/>
    <s v="Samsung Galaxy F62"/>
    <s v="High"/>
    <n v="257.40000000000003"/>
    <n v="11999.4"/>
    <n v="19999"/>
    <x v="473"/>
    <n v="772161.39"/>
    <n v="4375581.2100000009"/>
    <n v="2625348.7260000003"/>
    <n v="1750232.4840000006"/>
    <d v="2021-08-01T00:00:00"/>
    <n v="8"/>
    <x v="5"/>
    <n v="2021"/>
  </r>
  <r>
    <x v="0"/>
    <s v="Karnataka"/>
    <s v="Samsung Galaxy F62"/>
    <s v="High"/>
    <n v="70.7"/>
    <n v="11999.4"/>
    <n v="19999"/>
    <x v="474"/>
    <n v="212089.39499999999"/>
    <n v="1201839.905"/>
    <n v="937435.1259000001"/>
    <n v="264404.77909999993"/>
    <d v="2021-09-01T00:00:00"/>
    <n v="9"/>
    <x v="6"/>
    <n v="2021"/>
  </r>
  <r>
    <x v="1"/>
    <s v="Kerala"/>
    <s v="Samsung Galaxy F62"/>
    <s v="High"/>
    <n v="207.20000000000002"/>
    <n v="11999.4"/>
    <n v="19999"/>
    <x v="475"/>
    <n v="621568.92000000004"/>
    <n v="3522223.8800000004"/>
    <n v="2289445.5220000003"/>
    <n v="1232778.358"/>
    <d v="2021-12-01T00:00:00"/>
    <n v="12"/>
    <x v="2"/>
    <n v="2021"/>
  </r>
  <r>
    <x v="4"/>
    <s v="Odisha"/>
    <s v="Samsung Galaxy F62"/>
    <s v="High"/>
    <n v="85.300000000000011"/>
    <n v="11999.4"/>
    <n v="19999"/>
    <x v="476"/>
    <n v="255887.20500000002"/>
    <n v="1450027.4950000001"/>
    <n v="1044019.7964"/>
    <n v="406007.69860000012"/>
    <d v="2021-12-01T00:00:00"/>
    <n v="12"/>
    <x v="2"/>
    <n v="2021"/>
  </r>
  <r>
    <x v="2"/>
    <s v="Punjab"/>
    <s v="Xiaomi Redmi 9i 128GB"/>
    <s v="High"/>
    <n v="119.80000000000001"/>
    <n v="5579.4"/>
    <n v="9299"/>
    <x v="477"/>
    <n v="167103.03000000003"/>
    <n v="946917.17000000016"/>
    <n v="568150.30200000003"/>
    <n v="378766.86800000013"/>
    <d v="2020-10-01T00:00:00"/>
    <n v="10"/>
    <x v="7"/>
    <n v="2020"/>
  </r>
  <r>
    <x v="0"/>
    <s v="Tamil Nadu"/>
    <s v="Realme 8 Pro"/>
    <s v="High"/>
    <n v="253.20000000000002"/>
    <n v="11999.4"/>
    <n v="19999"/>
    <x v="478"/>
    <n v="759562.02000000014"/>
    <n v="4304184.78"/>
    <n v="3357264.1284000003"/>
    <n v="946920.65159999998"/>
    <d v="2021-04-01T00:00:00"/>
    <n v="4"/>
    <x v="10"/>
    <n v="2021"/>
  </r>
  <r>
    <x v="2"/>
    <s v="Telangana"/>
    <s v="Realme 8 Pro"/>
    <s v="High"/>
    <n v="119.80000000000001"/>
    <n v="11999.4"/>
    <n v="19999"/>
    <x v="479"/>
    <n v="359382.03"/>
    <n v="2036498.1700000002"/>
    <n v="1221898.902"/>
    <n v="814599.26800000016"/>
    <d v="2020-10-01T00:00:00"/>
    <n v="10"/>
    <x v="7"/>
    <n v="2020"/>
  </r>
  <r>
    <x v="1"/>
    <s v="Uttarakhand"/>
    <s v="Vivo V17 Pro"/>
    <s v="High"/>
    <n v="38.400000000000006"/>
    <n v="19794"/>
    <n v="32990"/>
    <x v="480"/>
    <n v="190022.40000000002"/>
    <n v="1076793.6000000001"/>
    <n v="699915.84000000008"/>
    <n v="376877.76"/>
    <d v="2021-01-01T00:00:00"/>
    <n v="1"/>
    <x v="0"/>
    <n v="2021"/>
  </r>
  <r>
    <x v="2"/>
    <s v="West Bengal"/>
    <s v="Vivo V17 Pro"/>
    <s v="High"/>
    <n v="47.2"/>
    <n v="19794"/>
    <n v="32990"/>
    <x v="481"/>
    <n v="233569.19999999998"/>
    <n v="1323558.8"/>
    <n v="794135.28"/>
    <n v="529423.52"/>
    <d v="2021-10-01T00:00:00"/>
    <n v="10"/>
    <x v="7"/>
    <n v="2021"/>
  </r>
  <r>
    <x v="0"/>
    <s v="Maharashtra "/>
    <s v="Xiaomi Redmi K20 Pro 6GB"/>
    <s v="High"/>
    <n v="157.9"/>
    <n v="13938"/>
    <n v="23230"/>
    <x v="482"/>
    <n v="550202.54999999993"/>
    <n v="3117814.45"/>
    <n v="2431895.2710000002"/>
    <n v="685919.179"/>
    <d v="2021-03-01T00:00:00"/>
    <n v="3"/>
    <x v="3"/>
    <n v="2021"/>
  </r>
  <r>
    <x v="2"/>
    <s v="Rajasthan"/>
    <s v="Xiaomi Redmi K20 Pro 6GB"/>
    <s v="High"/>
    <n v="100.5"/>
    <n v="13938"/>
    <n v="23230"/>
    <x v="483"/>
    <n v="350192.25"/>
    <n v="1984422.75"/>
    <n v="1190653.6499999999"/>
    <n v="793769.10000000009"/>
    <d v="2020-09-01T00:00:00"/>
    <n v="9"/>
    <x v="6"/>
    <n v="2020"/>
  </r>
  <r>
    <x v="1"/>
    <s v="Uttar Pradesh"/>
    <s v="Samsung Galaxy F62"/>
    <s v="High"/>
    <n v="319.95000000000005"/>
    <n v="11999.4"/>
    <n v="19999"/>
    <x v="484"/>
    <n v="959802.00750000007"/>
    <n v="5438878.0425000004"/>
    <n v="3535270.7276250003"/>
    <n v="1903607.3148750002"/>
    <d v="2021-07-01T00:00:00"/>
    <n v="7"/>
    <x v="4"/>
    <n v="2021"/>
  </r>
  <r>
    <x v="2"/>
    <s v="Gujarat"/>
    <s v="Samsung Galaxy F62"/>
    <s v="High"/>
    <n v="47.2"/>
    <n v="11999.4"/>
    <n v="19999"/>
    <x v="485"/>
    <n v="141592.92000000001"/>
    <n v="802359.88"/>
    <n v="481415.92799999996"/>
    <n v="320943.95200000005"/>
    <d v="2021-10-01T00:00:00"/>
    <n v="10"/>
    <x v="7"/>
    <n v="2021"/>
  </r>
  <r>
    <x v="2"/>
    <s v="Madhya Pradesh"/>
    <s v="Xiaomi Redmi 9i 128GB"/>
    <s v="High"/>
    <n v="193.70000000000002"/>
    <n v="5579.4"/>
    <n v="9299"/>
    <x v="486"/>
    <n v="270182.44500000001"/>
    <n v="1531033.855"/>
    <n v="918620.31299999997"/>
    <n v="612413.54200000002"/>
    <d v="2021-02-01T00:00:00"/>
    <n v="2"/>
    <x v="8"/>
    <n v="2021"/>
  </r>
  <r>
    <x v="0"/>
    <s v="Andhra Pradesh"/>
    <s v="Xiaomi Redmi 9i 128GB"/>
    <s v="High"/>
    <n v="79.2"/>
    <n v="5579.4"/>
    <n v="9299"/>
    <x v="487"/>
    <n v="110472.12000000001"/>
    <n v="626008.68000000005"/>
    <n v="488286.77040000004"/>
    <n v="137721.90960000001"/>
    <d v="2021-03-01T00:00:00"/>
    <n v="3"/>
    <x v="3"/>
    <n v="2021"/>
  </r>
  <r>
    <x v="4"/>
    <s v="Gujarat"/>
    <s v="Xiaomi Redmi 9i 128GB"/>
    <s v="High"/>
    <n v="281.10000000000002"/>
    <n v="5579.4"/>
    <n v="9299"/>
    <x v="488"/>
    <n v="392092.33500000002"/>
    <n v="2221856.5650000004"/>
    <n v="1599736.7268000003"/>
    <n v="622119.83820000011"/>
    <d v="2021-07-01T00:00:00"/>
    <n v="7"/>
    <x v="4"/>
    <n v="2021"/>
  </r>
  <r>
    <x v="3"/>
    <s v="Maharashtra "/>
    <s v="Xiaomi Redmi 9i 128GB"/>
    <s v="High"/>
    <n v="244.10000000000002"/>
    <n v="5579.4"/>
    <n v="9299"/>
    <x v="489"/>
    <n v="340482.88500000007"/>
    <n v="1929403.0150000004"/>
    <n v="1504934.3517000002"/>
    <n v="424468.66330000013"/>
    <d v="2021-10-01T00:00:00"/>
    <n v="10"/>
    <x v="7"/>
    <n v="2021"/>
  </r>
  <r>
    <x v="1"/>
    <s v="Haryana"/>
    <s v="Xiaomi Redmi 9i 128GB"/>
    <s v="High"/>
    <n v="156"/>
    <n v="5579.4"/>
    <n v="9299"/>
    <x v="490"/>
    <n v="217596.6"/>
    <n v="1233047.3999999999"/>
    <n v="801480.80999999994"/>
    <n v="431566.58999999997"/>
    <d v="2020-11-01T00:00:00"/>
    <n v="11"/>
    <x v="9"/>
    <n v="2020"/>
  </r>
  <r>
    <x v="0"/>
    <s v="Jharkhand"/>
    <s v="Xiaomi Redmi 9i 128GB"/>
    <s v="High"/>
    <n v="270.60000000000002"/>
    <n v="5579.4"/>
    <n v="9299"/>
    <x v="491"/>
    <n v="377446.41000000003"/>
    <n v="2138862.9900000002"/>
    <n v="1668313.1322000003"/>
    <n v="470549.85779999988"/>
    <d v="2020-11-01T00:00:00"/>
    <n v="11"/>
    <x v="9"/>
    <n v="2020"/>
  </r>
  <r>
    <x v="0"/>
    <s v="Karnataka"/>
    <s v="Realme 8"/>
    <s v="High"/>
    <n v="76.600000000000009"/>
    <n v="8999.4"/>
    <n v="14999"/>
    <x v="492"/>
    <n v="172338.51"/>
    <n v="976584.89000000013"/>
    <n v="761736.21420000016"/>
    <n v="214848.67579999997"/>
    <d v="2021-01-01T00:00:00"/>
    <n v="1"/>
    <x v="0"/>
    <n v="2021"/>
  </r>
  <r>
    <x v="0"/>
    <s v="Kerala"/>
    <s v="Realme 8"/>
    <s v="High"/>
    <n v="299.2"/>
    <n v="8999.4"/>
    <n v="14999"/>
    <x v="493"/>
    <n v="673155.12"/>
    <n v="3814545.6799999997"/>
    <n v="2975345.6303999997"/>
    <n v="839200.04960000003"/>
    <d v="2020-10-01T00:00:00"/>
    <n v="10"/>
    <x v="7"/>
    <n v="2020"/>
  </r>
  <r>
    <x v="1"/>
    <s v="Odisha"/>
    <s v="Realme 8"/>
    <s v="High"/>
    <n v="215.70000000000002"/>
    <n v="8999.4"/>
    <n v="14999"/>
    <x v="494"/>
    <n v="485292.64500000002"/>
    <n v="2749991.6550000003"/>
    <n v="1787494.5757500003"/>
    <n v="962497.07924999995"/>
    <d v="2021-12-01T00:00:00"/>
    <n v="12"/>
    <x v="2"/>
    <n v="2021"/>
  </r>
  <r>
    <x v="4"/>
    <s v="Punjab"/>
    <s v="Realme 8 Pro"/>
    <s v="High"/>
    <n v="87.300000000000011"/>
    <n v="11999.4"/>
    <n v="19999"/>
    <x v="495"/>
    <n v="261886.90500000003"/>
    <n v="1484025.7950000002"/>
    <n v="1068498.5724000002"/>
    <n v="415527.22259999998"/>
    <d v="2021-01-01T00:00:00"/>
    <n v="1"/>
    <x v="0"/>
    <n v="2021"/>
  </r>
  <r>
    <x v="0"/>
    <s v="Tamil Nadu"/>
    <s v="Realme 8 Pro"/>
    <s v="High"/>
    <n v="112.2"/>
    <n v="11999.4"/>
    <n v="19999"/>
    <x v="496"/>
    <n v="336583.17000000004"/>
    <n v="1907304.6300000004"/>
    <n v="1487697.6114000003"/>
    <n v="419607.01860000007"/>
    <d v="2021-03-01T00:00:00"/>
    <n v="3"/>
    <x v="3"/>
    <n v="2021"/>
  </r>
  <r>
    <x v="0"/>
    <s v="Telangana"/>
    <s v="Realme 8 Pro"/>
    <s v="High"/>
    <n v="210.45000000000002"/>
    <n v="11999.4"/>
    <n v="19999"/>
    <x v="497"/>
    <n v="631318.43250000011"/>
    <n v="3577471.1175000006"/>
    <n v="2790427.4716500007"/>
    <n v="787043.64584999997"/>
    <d v="2021-07-01T00:00:00"/>
    <n v="7"/>
    <x v="4"/>
    <n v="2021"/>
  </r>
  <r>
    <x v="2"/>
    <s v="Uttarakhand"/>
    <s v="Realme 8 Pro"/>
    <s v="High"/>
    <n v="402.6"/>
    <n v="11999.4"/>
    <n v="19999"/>
    <x v="498"/>
    <n v="1207739.6100000001"/>
    <n v="6843857.79"/>
    <n v="4106314.6739999996"/>
    <n v="2737543.1160000004"/>
    <d v="2021-07-01T00:00:00"/>
    <n v="7"/>
    <x v="4"/>
    <n v="2021"/>
  </r>
  <r>
    <x v="2"/>
    <s v="West Bengal"/>
    <s v="Realme 8 Pro"/>
    <s v="High"/>
    <n v="242.55"/>
    <n v="11999.4"/>
    <n v="19999"/>
    <x v="499"/>
    <n v="727613.61750000005"/>
    <n v="4123143.8325"/>
    <n v="2473886.2994999997"/>
    <n v="1649257.5330000003"/>
    <d v="2021-07-01T00:00:00"/>
    <n v="7"/>
    <x v="4"/>
    <n v="2021"/>
  </r>
  <r>
    <x v="0"/>
    <s v="Maharashtra "/>
    <s v="Realme 8 Pro"/>
    <s v="High"/>
    <n v="239.4"/>
    <n v="11999.4"/>
    <n v="19999"/>
    <x v="500"/>
    <n v="718164.09000000008"/>
    <n v="4069596.5100000007"/>
    <n v="3174285.2778000007"/>
    <n v="895311.23219999997"/>
    <d v="2021-08-01T00:00:00"/>
    <n v="8"/>
    <x v="5"/>
    <n v="2021"/>
  </r>
  <r>
    <x v="1"/>
    <s v="Rajasthan"/>
    <s v="Realme 8 Pro"/>
    <s v="High"/>
    <n v="198.4"/>
    <n v="11999.4"/>
    <n v="19999"/>
    <x v="501"/>
    <n v="595170.24"/>
    <n v="3372631.3600000003"/>
    <n v="2192210.3840000001"/>
    <n v="1180420.9760000003"/>
    <d v="2021-08-01T00:00:00"/>
    <n v="8"/>
    <x v="5"/>
    <n v="2021"/>
  </r>
  <r>
    <x v="3"/>
    <s v="Uttar Pradesh"/>
    <s v="Realme 8 Pro"/>
    <s v="High"/>
    <n v="244.10000000000002"/>
    <n v="11999.4"/>
    <n v="19999"/>
    <x v="502"/>
    <n v="732263.38500000001"/>
    <n v="4149492.5150000006"/>
    <n v="3236604.1617000005"/>
    <n v="912888.35330000008"/>
    <d v="2021-10-01T00:00:00"/>
    <n v="10"/>
    <x v="7"/>
    <n v="2021"/>
  </r>
  <r>
    <x v="0"/>
    <s v="Gujarat"/>
    <s v="Realme 8 Pro"/>
    <s v="High"/>
    <n v="299.2"/>
    <n v="11999.4"/>
    <n v="19999"/>
    <x v="233"/>
    <n v="897555.12"/>
    <n v="5086145.68"/>
    <n v="3967193.6303999997"/>
    <n v="1118952.0496"/>
    <d v="2020-10-01T00:00:00"/>
    <n v="10"/>
    <x v="7"/>
    <n v="2020"/>
  </r>
  <r>
    <x v="4"/>
    <s v="Madhya Pradesh"/>
    <s v="Realme 8 Pro"/>
    <s v="High"/>
    <n v="136.6"/>
    <n v="11999.4"/>
    <n v="19999"/>
    <x v="362"/>
    <n v="409779.50999999995"/>
    <n v="2322083.89"/>
    <n v="1671900.4007999999"/>
    <n v="650183.48920000019"/>
    <d v="2021-11-01T00:00:00"/>
    <n v="11"/>
    <x v="9"/>
    <n v="2021"/>
  </r>
  <r>
    <x v="0"/>
    <s v="Andhra Pradesh"/>
    <s v="Vivo V17 Pro"/>
    <s v="High"/>
    <n v="280.5"/>
    <n v="19794"/>
    <n v="32990"/>
    <x v="503"/>
    <n v="1388054.25"/>
    <n v="7865640.75"/>
    <n v="6135199.7850000001"/>
    <n v="1730440.9649999999"/>
    <d v="2020-09-01T00:00:00"/>
    <n v="9"/>
    <x v="6"/>
    <n v="2020"/>
  </r>
  <r>
    <x v="1"/>
    <s v="Gujarat"/>
    <s v="Vivo V17 Pro"/>
    <s v="High"/>
    <n v="65.5"/>
    <n v="19794"/>
    <n v="32990"/>
    <x v="504"/>
    <n v="324126.75"/>
    <n v="1836718.25"/>
    <n v="1193866.8625"/>
    <n v="642851.38749999995"/>
    <d v="2020-09-01T00:00:00"/>
    <n v="9"/>
    <x v="6"/>
    <n v="2020"/>
  </r>
  <r>
    <x v="0"/>
    <s v="Maharashtra "/>
    <s v="Vivo V17 Pro"/>
    <s v="High"/>
    <n v="34.4"/>
    <n v="19794"/>
    <n v="32990"/>
    <x v="505"/>
    <n v="170228.4"/>
    <n v="964627.6"/>
    <n v="752409.52800000005"/>
    <n v="212218.07199999993"/>
    <d v="2020-10-01T00:00:00"/>
    <n v="10"/>
    <x v="7"/>
    <n v="2020"/>
  </r>
  <r>
    <x v="0"/>
    <s v="Haryana"/>
    <s v="Vivo V17 Pro"/>
    <s v="High"/>
    <n v="180.8"/>
    <n v="19794"/>
    <n v="32990"/>
    <x v="506"/>
    <n v="894688.79999999993"/>
    <n v="5069903.2"/>
    <n v="3954524.4960000003"/>
    <n v="1115378.7039999999"/>
    <d v="2021-11-01T00:00:00"/>
    <n v="11"/>
    <x v="9"/>
    <n v="2021"/>
  </r>
  <r>
    <x v="2"/>
    <s v="Jharkhand"/>
    <s v="Xiaomi Redmi K20 Pro 6GB"/>
    <s v="High"/>
    <n v="173.4"/>
    <n v="13938"/>
    <n v="23230"/>
    <x v="507"/>
    <n v="604212.29999999993"/>
    <n v="3423869.7"/>
    <n v="2054321.82"/>
    <n v="1369547.8800000001"/>
    <d v="2021-01-01T00:00:00"/>
    <n v="1"/>
    <x v="0"/>
    <n v="2021"/>
  </r>
  <r>
    <x v="3"/>
    <s v="Karnataka"/>
    <s v="Xiaomi Redmi K20 Pro 6GB"/>
    <s v="High"/>
    <n v="55.400000000000006"/>
    <n v="13938"/>
    <n v="23230"/>
    <x v="508"/>
    <n v="193041.30000000002"/>
    <n v="1093900.7000000002"/>
    <n v="853242.54600000021"/>
    <n v="240658.15399999998"/>
    <d v="2021-01-01T00:00:00"/>
    <n v="1"/>
    <x v="0"/>
    <n v="2021"/>
  </r>
  <r>
    <x v="0"/>
    <s v="Kerala"/>
    <s v="Xiaomi Redmi K20 Pro 6GB"/>
    <s v="High"/>
    <n v="293.5"/>
    <n v="13938"/>
    <n v="23230"/>
    <x v="509"/>
    <n v="1022700.75"/>
    <n v="5795304.25"/>
    <n v="4520337.3150000004"/>
    <n v="1274966.9349999996"/>
    <d v="2020-11-01T00:00:00"/>
    <n v="11"/>
    <x v="9"/>
    <n v="2020"/>
  </r>
  <r>
    <x v="3"/>
    <s v="Odisha"/>
    <s v="Samsung Galaxy F62"/>
    <s v="High"/>
    <n v="316.5"/>
    <n v="11999.4"/>
    <n v="19999"/>
    <x v="510"/>
    <n v="949452.52499999991"/>
    <n v="5380230.9749999996"/>
    <n v="4196580.1605000002"/>
    <n v="1183650.8144999994"/>
    <d v="2021-01-01T00:00:00"/>
    <n v="1"/>
    <x v="0"/>
    <n v="2021"/>
  </r>
  <r>
    <x v="0"/>
    <s v="Punjab"/>
    <s v="Samsung Galaxy F62"/>
    <s v="High"/>
    <n v="262.90000000000003"/>
    <n v="11999.4"/>
    <n v="19999"/>
    <x v="511"/>
    <n v="788660.56500000006"/>
    <n v="4469076.5350000001"/>
    <n v="3485879.6973000001"/>
    <n v="983196.83770000003"/>
    <d v="2021-01-01T00:00:00"/>
    <n v="1"/>
    <x v="0"/>
    <n v="2021"/>
  </r>
  <r>
    <x v="3"/>
    <s v="Tamil Nadu"/>
    <s v="Samsung Galaxy F62"/>
    <s v="High"/>
    <n v="143.30000000000001"/>
    <n v="11999.4"/>
    <n v="19999"/>
    <x v="512"/>
    <n v="429878.505"/>
    <n v="2435978.1950000003"/>
    <n v="1900062.9921000004"/>
    <n v="535915.20289999992"/>
    <d v="2021-05-01T00:00:00"/>
    <n v="5"/>
    <x v="11"/>
    <n v="2021"/>
  </r>
  <r>
    <x v="3"/>
    <s v="Telangana"/>
    <s v="Samsung Galaxy F62"/>
    <s v="High"/>
    <n v="94.7"/>
    <n v="11999.4"/>
    <n v="19999"/>
    <x v="513"/>
    <n v="284085.79499999998"/>
    <n v="1609819.5050000001"/>
    <n v="1255659.2139000001"/>
    <n v="354160.29110000003"/>
    <d v="2020-09-01T00:00:00"/>
    <n v="9"/>
    <x v="6"/>
    <n v="2020"/>
  </r>
  <r>
    <x v="0"/>
    <s v="Uttarakhand"/>
    <s v="Samsung Galaxy F62"/>
    <s v="High"/>
    <n v="34.4"/>
    <n v="11999.4"/>
    <n v="19999"/>
    <x v="514"/>
    <n v="103194.84"/>
    <n v="584770.76"/>
    <n v="456121.19280000002"/>
    <n v="128649.56719999999"/>
    <d v="2020-10-01T00:00:00"/>
    <n v="10"/>
    <x v="7"/>
    <n v="2020"/>
  </r>
  <r>
    <x v="1"/>
    <s v="West Bengal"/>
    <s v="Samsung Galaxy F62"/>
    <s v="High"/>
    <n v="215.70000000000002"/>
    <n v="11999.4"/>
    <n v="19999"/>
    <x v="515"/>
    <n v="647067.64500000014"/>
    <n v="3666716.6550000007"/>
    <n v="2383365.8257500008"/>
    <n v="1283350.82925"/>
    <d v="2021-12-01T00:00:00"/>
    <n v="12"/>
    <x v="2"/>
    <n v="2021"/>
  </r>
  <r>
    <x v="0"/>
    <s v="Maharashtra "/>
    <s v="Realme 8 Pro"/>
    <s v="High"/>
    <n v="38"/>
    <n v="11999.4"/>
    <n v="19999"/>
    <x v="516"/>
    <n v="113994.3"/>
    <n v="645967.69999999995"/>
    <n v="503854.80599999998"/>
    <n v="142112.89399999997"/>
    <d v="2020-09-01T00:00:00"/>
    <n v="9"/>
    <x v="6"/>
    <n v="2020"/>
  </r>
  <r>
    <x v="0"/>
    <s v="Rajasthan"/>
    <s v="Xiaomi Redmi 9i 128GB"/>
    <s v="High"/>
    <n v="88.600000000000009"/>
    <n v="5579.4"/>
    <n v="9299"/>
    <x v="517"/>
    <n v="123583.70999999999"/>
    <n v="700307.69000000006"/>
    <n v="546239.99820000003"/>
    <n v="154067.69180000003"/>
    <d v="2021-06-01T00:00:00"/>
    <n v="6"/>
    <x v="1"/>
    <n v="2021"/>
  </r>
  <r>
    <x v="3"/>
    <s v="Uttar Pradesh"/>
    <s v="Xiaomi Redmi 9i 128GB"/>
    <s v="High"/>
    <n v="241.60000000000002"/>
    <n v="5579.4"/>
    <n v="9299"/>
    <x v="518"/>
    <n v="336995.76000000007"/>
    <n v="1909642.6400000004"/>
    <n v="1489521.2592000004"/>
    <n v="420121.38079999993"/>
    <d v="2020-09-01T00:00:00"/>
    <n v="9"/>
    <x v="6"/>
    <n v="2020"/>
  </r>
  <r>
    <x v="3"/>
    <s v="Gujarat"/>
    <s v="Xiaomi Redmi 9i 128GB"/>
    <s v="High"/>
    <n v="215.60000000000002"/>
    <n v="5579.4"/>
    <n v="9299"/>
    <x v="519"/>
    <n v="300729.66000000003"/>
    <n v="1704134.7400000002"/>
    <n v="1329225.0972000002"/>
    <n v="374909.64280000003"/>
    <d v="2021-10-01T00:00:00"/>
    <n v="10"/>
    <x v="7"/>
    <n v="2021"/>
  </r>
  <r>
    <x v="1"/>
    <s v="Madhya Pradesh"/>
    <s v="Xiaomi Redmi 9i 128GB"/>
    <s v="High"/>
    <n v="268.90000000000003"/>
    <n v="5579.4"/>
    <n v="9299"/>
    <x v="520"/>
    <n v="375075.16499999998"/>
    <n v="2125425.9350000001"/>
    <n v="1381526.8577500002"/>
    <n v="743899.07724999986"/>
    <d v="2021-11-01T00:00:00"/>
    <n v="11"/>
    <x v="9"/>
    <n v="2021"/>
  </r>
  <r>
    <x v="1"/>
    <s v="Andhra Pradesh"/>
    <s v="Realme 8"/>
    <s v="High"/>
    <n v="67.7"/>
    <n v="8999.4"/>
    <n v="14999"/>
    <x v="521"/>
    <n v="152314.845"/>
    <n v="863117.45500000007"/>
    <n v="561026.34575000009"/>
    <n v="302091.10924999998"/>
    <d v="2021-03-01T00:00:00"/>
    <n v="3"/>
    <x v="3"/>
    <n v="2021"/>
  </r>
  <r>
    <x v="4"/>
    <s v="Gujarat"/>
    <s v="Realme 8"/>
    <s v="High"/>
    <n v="177.3"/>
    <n v="8999.4"/>
    <n v="14999"/>
    <x v="522"/>
    <n v="398898.40500000003"/>
    <n v="2260424.2949999999"/>
    <n v="1627505.4923999999"/>
    <n v="632918.80260000005"/>
    <d v="2021-04-01T00:00:00"/>
    <n v="4"/>
    <x v="10"/>
    <n v="2021"/>
  </r>
  <r>
    <x v="0"/>
    <s v="Maharashtra "/>
    <s v="Realme 8"/>
    <s v="High"/>
    <n v="242"/>
    <n v="8999.4"/>
    <n v="14999"/>
    <x v="523"/>
    <n v="544463.69999999995"/>
    <n v="3085294.3"/>
    <n v="2406529.554"/>
    <n v="678764.74599999981"/>
    <d v="2021-09-01T00:00:00"/>
    <n v="9"/>
    <x v="6"/>
    <n v="2021"/>
  </r>
  <r>
    <x v="0"/>
    <s v="Haryana"/>
    <s v="Realme 8"/>
    <s v="High"/>
    <n v="273.40000000000003"/>
    <n v="8999.4"/>
    <n v="14999"/>
    <x v="524"/>
    <n v="615108.99000000011"/>
    <n v="3485617.6100000003"/>
    <n v="2718781.7358000004"/>
    <n v="766835.87419999996"/>
    <d v="2021-10-01T00:00:00"/>
    <n v="10"/>
    <x v="7"/>
    <n v="2021"/>
  </r>
  <r>
    <x v="0"/>
    <s v="Jharkhand"/>
    <s v="Realme 8"/>
    <s v="High"/>
    <n v="171.5"/>
    <n v="8999.4"/>
    <n v="14999"/>
    <x v="525"/>
    <n v="385849.27499999997"/>
    <n v="2186479.2250000001"/>
    <n v="1705453.7955000002"/>
    <n v="481025.42949999985"/>
    <d v="2020-10-01T00:00:00"/>
    <n v="10"/>
    <x v="7"/>
    <n v="2020"/>
  </r>
  <r>
    <x v="4"/>
    <s v="Karnataka"/>
    <s v="Realme 8"/>
    <s v="High"/>
    <n v="118.60000000000001"/>
    <n v="8999.4"/>
    <n v="14999"/>
    <x v="526"/>
    <n v="266832.21000000002"/>
    <n v="1512049.1900000002"/>
    <n v="1088675.4168"/>
    <n v="423373.77320000017"/>
    <d v="2020-12-01T00:00:00"/>
    <n v="12"/>
    <x v="2"/>
    <n v="2020"/>
  </r>
  <r>
    <x v="4"/>
    <s v="Kerala"/>
    <s v="Realme 8 Pro"/>
    <s v="High"/>
    <n v="349.5"/>
    <n v="11999.4"/>
    <n v="19999"/>
    <x v="527"/>
    <n v="1048447.575"/>
    <n v="5941202.9249999998"/>
    <n v="4277666.1059999997"/>
    <n v="1663536.8190000001"/>
    <d v="2021-01-01T00:00:00"/>
    <n v="1"/>
    <x v="0"/>
    <n v="2021"/>
  </r>
  <r>
    <x v="0"/>
    <s v="Odisha"/>
    <s v="Realme 8 Pro"/>
    <s v="High"/>
    <n v="88.600000000000009"/>
    <n v="11999.4"/>
    <n v="19999"/>
    <x v="528"/>
    <n v="265786.71000000002"/>
    <n v="1506124.6900000002"/>
    <n v="1174777.2582000003"/>
    <n v="331347.4317999999"/>
    <d v="2021-06-01T00:00:00"/>
    <n v="6"/>
    <x v="1"/>
    <n v="2021"/>
  </r>
  <r>
    <x v="3"/>
    <s v="Punjab"/>
    <s v="Realme 8 Pro"/>
    <s v="High"/>
    <n v="215.60000000000002"/>
    <n v="11999.4"/>
    <n v="19999"/>
    <x v="529"/>
    <n v="646767.66"/>
    <n v="3665016.74"/>
    <n v="2858713.0572000002"/>
    <n v="806303.68280000007"/>
    <d v="2021-10-01T00:00:00"/>
    <n v="10"/>
    <x v="7"/>
    <n v="2021"/>
  </r>
  <r>
    <x v="0"/>
    <s v="Tamil Nadu"/>
    <s v="Realme 8 Pro"/>
    <s v="High"/>
    <n v="90.5"/>
    <n v="11999.4"/>
    <n v="19999"/>
    <x v="530"/>
    <n v="271486.42499999999"/>
    <n v="1538423.075"/>
    <n v="1199969.9985"/>
    <n v="338453.07649999997"/>
    <d v="2021-10-01T00:00:00"/>
    <n v="10"/>
    <x v="7"/>
    <n v="2021"/>
  </r>
  <r>
    <x v="0"/>
    <s v="Telangana"/>
    <s v="Realme 8 Pro"/>
    <s v="High"/>
    <n v="171.5"/>
    <n v="11999.4"/>
    <n v="19999"/>
    <x v="531"/>
    <n v="514474.27499999997"/>
    <n v="2915354.2250000001"/>
    <n v="2273976.2955"/>
    <n v="641377.92950000009"/>
    <d v="2020-10-01T00:00:00"/>
    <n v="10"/>
    <x v="7"/>
    <n v="2020"/>
  </r>
  <r>
    <x v="0"/>
    <s v="Uttarakhand"/>
    <s v="Realme 8 Pro"/>
    <s v="High"/>
    <n v="159.4"/>
    <n v="11999.4"/>
    <n v="19999"/>
    <x v="532"/>
    <n v="478176.08999999997"/>
    <n v="2709664.5100000002"/>
    <n v="2113538.3178000003"/>
    <n v="596126.19219999993"/>
    <d v="2021-11-01T00:00:00"/>
    <n v="11"/>
    <x v="9"/>
    <n v="2021"/>
  </r>
  <r>
    <x v="4"/>
    <s v="West Bengal"/>
    <s v="Realme 8 Pro"/>
    <s v="High"/>
    <n v="135.9"/>
    <n v="11999.4"/>
    <n v="19999"/>
    <x v="533"/>
    <n v="407679.61499999999"/>
    <n v="2310184.4850000003"/>
    <n v="1663332.8292000003"/>
    <n v="646851.65580000007"/>
    <d v="2021-11-01T00:00:00"/>
    <n v="11"/>
    <x v="9"/>
    <n v="2021"/>
  </r>
  <r>
    <x v="4"/>
    <s v="Maharashtra "/>
    <s v="Realme 8 Pro"/>
    <s v="High"/>
    <n v="215"/>
    <n v="11999.4"/>
    <n v="19999"/>
    <x v="534"/>
    <n v="644967.75"/>
    <n v="3654817.25"/>
    <n v="2631468.42"/>
    <n v="1023348.8300000001"/>
    <d v="2021-11-01T00:00:00"/>
    <n v="11"/>
    <x v="9"/>
    <n v="2021"/>
  </r>
  <r>
    <x v="0"/>
    <s v="Rajasthan"/>
    <s v="Realme 8 Pro"/>
    <s v="High"/>
    <n v="119.7"/>
    <n v="11999.4"/>
    <n v="19999"/>
    <x v="535"/>
    <n v="359082.04500000004"/>
    <n v="2034798.2550000004"/>
    <n v="1587142.6389000004"/>
    <n v="447655.61609999998"/>
    <d v="2021-11-01T00:00:00"/>
    <n v="11"/>
    <x v="9"/>
    <n v="2021"/>
  </r>
  <r>
    <x v="1"/>
    <s v="Uttar Pradesh"/>
    <s v="Realme 8 Pro"/>
    <s v="High"/>
    <n v="38"/>
    <n v="11999.4"/>
    <n v="19999"/>
    <x v="516"/>
    <n v="113994.3"/>
    <n v="645967.69999999995"/>
    <n v="419879.005"/>
    <n v="226088.69499999995"/>
    <d v="2020-12-01T00:00:00"/>
    <n v="12"/>
    <x v="2"/>
    <n v="2020"/>
  </r>
  <r>
    <x v="0"/>
    <s v="Gujarat"/>
    <s v="Realme 8 Pro"/>
    <s v="High"/>
    <n v="123.30000000000001"/>
    <n v="11999.4"/>
    <n v="19999"/>
    <x v="536"/>
    <n v="369881.505"/>
    <n v="2095995.1950000003"/>
    <n v="1634876.2521000004"/>
    <n v="461118.94289999991"/>
    <d v="2021-12-01T00:00:00"/>
    <n v="12"/>
    <x v="2"/>
    <n v="2021"/>
  </r>
  <r>
    <x v="0"/>
    <s v="Madhya Pradesh"/>
    <s v="Vivo V17 Pro"/>
    <s v="High"/>
    <n v="139.5"/>
    <n v="19794"/>
    <n v="32990"/>
    <x v="537"/>
    <n v="690315.75"/>
    <n v="3911789.25"/>
    <n v="3051195.6150000002"/>
    <n v="860593.63499999978"/>
    <d v="2021-07-01T00:00:00"/>
    <n v="7"/>
    <x v="4"/>
    <n v="2021"/>
  </r>
  <r>
    <x v="0"/>
    <s v="Andhra Pradesh"/>
    <s v="Vivo V17 Pro"/>
    <s v="High"/>
    <n v="98.600000000000009"/>
    <n v="19794"/>
    <n v="32990"/>
    <x v="538"/>
    <n v="487922.10000000003"/>
    <n v="2764891.9000000004"/>
    <n v="2156615.6820000005"/>
    <n v="608276.21799999988"/>
    <d v="2021-10-01T00:00:00"/>
    <n v="10"/>
    <x v="7"/>
    <n v="2021"/>
  </r>
  <r>
    <x v="0"/>
    <s v="Gujarat"/>
    <s v="Vivo V17 Pro"/>
    <s v="High"/>
    <n v="90.5"/>
    <n v="19794"/>
    <n v="32990"/>
    <x v="539"/>
    <n v="447839.25"/>
    <n v="2537755.75"/>
    <n v="1979449.4850000001"/>
    <n v="558306.2649999999"/>
    <d v="2021-10-01T00:00:00"/>
    <n v="10"/>
    <x v="7"/>
    <n v="2021"/>
  </r>
  <r>
    <x v="2"/>
    <s v="Maharashtra "/>
    <s v="Xiaomi Redmi K20 Pro 6GB"/>
    <s v="High"/>
    <n v="210.9"/>
    <n v="13938"/>
    <n v="23230"/>
    <x v="540"/>
    <n v="734881.04999999993"/>
    <n v="4164325.95"/>
    <n v="2498595.5699999998"/>
    <n v="1665730.3800000004"/>
    <d v="2021-05-01T00:00:00"/>
    <n v="5"/>
    <x v="11"/>
    <n v="2021"/>
  </r>
  <r>
    <x v="1"/>
    <s v="Haryana"/>
    <s v="Xiaomi Redmi K20 Pro 6GB"/>
    <s v="High"/>
    <n v="387.45000000000005"/>
    <n v="13938"/>
    <n v="23230"/>
    <x v="541"/>
    <n v="1350069.5250000001"/>
    <n v="7650393.9750000015"/>
    <n v="4972756.0837500012"/>
    <n v="2677637.8912500003"/>
    <d v="2021-07-01T00:00:00"/>
    <n v="7"/>
    <x v="4"/>
    <n v="2021"/>
  </r>
  <r>
    <x v="0"/>
    <s v="Jharkhand"/>
    <s v="Xiaomi Redmi K20 Pro 6GB"/>
    <s v="High"/>
    <n v="62.300000000000004"/>
    <n v="13938"/>
    <n v="23230"/>
    <x v="542"/>
    <n v="217084.35"/>
    <n v="1230144.6499999999"/>
    <n v="959512.82699999993"/>
    <n v="270631.82299999997"/>
    <d v="2020-09-01T00:00:00"/>
    <n v="9"/>
    <x v="6"/>
    <n v="2020"/>
  </r>
  <r>
    <x v="0"/>
    <s v="Karnataka"/>
    <s v="Xiaomi Redmi K20 Pro 6GB"/>
    <s v="High"/>
    <n v="98.600000000000009"/>
    <n v="13938"/>
    <n v="23230"/>
    <x v="91"/>
    <n v="343571.7"/>
    <n v="1946906.3"/>
    <n v="1518586.9140000001"/>
    <n v="428319.38599999994"/>
    <d v="2021-10-01T00:00:00"/>
    <n v="10"/>
    <x v="7"/>
    <n v="2021"/>
  </r>
  <r>
    <x v="3"/>
    <s v="Kerala"/>
    <s v="Xiaomi Redmi K20 Pro 6GB"/>
    <s v="High"/>
    <n v="238.70000000000002"/>
    <n v="13938"/>
    <n v="23230"/>
    <x v="543"/>
    <n v="831750.15"/>
    <n v="4713250.8499999996"/>
    <n v="3676335.6629999997"/>
    <n v="1036915.1869999999"/>
    <d v="2021-11-01T00:00:00"/>
    <n v="11"/>
    <x v="9"/>
    <n v="2021"/>
  </r>
  <r>
    <x v="0"/>
    <s v="Odisha"/>
    <s v="Xiaomi Redmi K20 Pro 6GB"/>
    <s v="High"/>
    <n v="123.30000000000001"/>
    <n v="13938"/>
    <n v="23230"/>
    <x v="544"/>
    <n v="429638.85000000003"/>
    <n v="2434620.1500000004"/>
    <n v="1899003.7170000004"/>
    <n v="535616.43299999996"/>
    <d v="2021-12-01T00:00:00"/>
    <n v="12"/>
    <x v="2"/>
    <n v="2021"/>
  </r>
  <r>
    <x v="0"/>
    <s v="Punjab"/>
    <s v="Samsung Galaxy F62"/>
    <s v="High"/>
    <n v="27"/>
    <n v="11999.4"/>
    <n v="19999"/>
    <x v="545"/>
    <n v="80995.95"/>
    <n v="458977.05"/>
    <n v="358002.09899999999"/>
    <n v="100974.951"/>
    <d v="2021-02-01T00:00:00"/>
    <n v="2"/>
    <x v="8"/>
    <n v="2021"/>
  </r>
  <r>
    <x v="0"/>
    <s v="Tamil Nadu"/>
    <s v="Samsung Galaxy F62"/>
    <s v="High"/>
    <n v="342.15000000000003"/>
    <n v="11999.4"/>
    <n v="19999"/>
    <x v="546"/>
    <n v="1026398.6775"/>
    <n v="5816259.1725000003"/>
    <n v="4536682.1545500001"/>
    <n v="1279577.0179500002"/>
    <d v="2021-07-01T00:00:00"/>
    <n v="7"/>
    <x v="4"/>
    <n v="2021"/>
  </r>
  <r>
    <x v="0"/>
    <s v="Telangana"/>
    <s v="Samsung Galaxy F62"/>
    <s v="High"/>
    <n v="273.40000000000003"/>
    <n v="11999.4"/>
    <n v="19999"/>
    <x v="547"/>
    <n v="820158.99000000011"/>
    <n v="4647567.6100000003"/>
    <n v="3625102.7358000004"/>
    <n v="1022464.8742"/>
    <d v="2021-10-01T00:00:00"/>
    <n v="10"/>
    <x v="7"/>
    <n v="2021"/>
  </r>
  <r>
    <x v="1"/>
    <s v="Uttarakhand"/>
    <s v="Samsung Galaxy F62"/>
    <s v="High"/>
    <n v="254.8"/>
    <n v="11999.4"/>
    <n v="19999"/>
    <x v="548"/>
    <n v="764361.78"/>
    <n v="4331383.42"/>
    <n v="2815399.2230000002"/>
    <n v="1515984.1969999997"/>
    <d v="2020-11-01T00:00:00"/>
    <n v="11"/>
    <x v="9"/>
    <n v="2020"/>
  </r>
  <r>
    <x v="0"/>
    <s v="West Bengal"/>
    <s v="Xiaomi Redmi 9i 128GB"/>
    <s v="High"/>
    <n v="252.15"/>
    <n v="5579.4"/>
    <n v="9299"/>
    <x v="549"/>
    <n v="351711.42749999999"/>
    <n v="1993031.4225000001"/>
    <n v="1554564.5095500001"/>
    <n v="438466.91295000003"/>
    <d v="2021-01-01T00:00:00"/>
    <n v="1"/>
    <x v="0"/>
    <n v="2021"/>
  </r>
  <r>
    <x v="2"/>
    <s v="Maharashtra "/>
    <s v="Realme 8"/>
    <s v="High"/>
    <n v="266.10000000000002"/>
    <n v="8999.4"/>
    <n v="14999"/>
    <x v="550"/>
    <n v="598685.08500000008"/>
    <n v="3392548.8150000004"/>
    <n v="2035529.2890000001"/>
    <n v="1357019.5260000003"/>
    <d v="2021-05-01T00:00:00"/>
    <n v="5"/>
    <x v="11"/>
    <n v="2021"/>
  </r>
  <r>
    <x v="0"/>
    <s v="Rajasthan"/>
    <s v="Realme 8 Pro"/>
    <s v="High"/>
    <n v="153.1"/>
    <n v="11999.4"/>
    <n v="19999"/>
    <x v="551"/>
    <n v="459277.03499999997"/>
    <n v="2602569.8649999998"/>
    <n v="2030004.4946999999"/>
    <n v="572565.37029999983"/>
    <d v="2021-12-01T00:00:00"/>
    <n v="12"/>
    <x v="2"/>
    <n v="2021"/>
  </r>
  <r>
    <x v="0"/>
    <s v="Uttar Pradesh"/>
    <s v="Xiaomi Redmi K20 Pro 6GB"/>
    <s v="High"/>
    <n v="149.1"/>
    <n v="13938"/>
    <n v="23230"/>
    <x v="552"/>
    <n v="519538.94999999995"/>
    <n v="2944054.05"/>
    <n v="2296362.159"/>
    <n v="647691.89099999983"/>
    <d v="2021-03-01T00:00:00"/>
    <n v="3"/>
    <x v="3"/>
    <n v="2021"/>
  </r>
  <r>
    <x v="0"/>
    <s v="Gujarat"/>
    <s v="Xiaomi Redmi K20 Pro 6GB"/>
    <s v="High"/>
    <n v="153.1"/>
    <n v="13938"/>
    <n v="23230"/>
    <x v="553"/>
    <n v="533476.94999999995"/>
    <n v="3023036.05"/>
    <n v="2357968.1189999999"/>
    <n v="665067.93099999987"/>
    <d v="2021-12-01T00:00:00"/>
    <n v="12"/>
    <x v="2"/>
    <n v="2021"/>
  </r>
  <r>
    <x v="2"/>
    <s v="Madhya Pradesh"/>
    <s v="Samsung Galaxy F62"/>
    <s v="High"/>
    <n v="276.10000000000002"/>
    <n v="11999.4"/>
    <n v="19999"/>
    <x v="554"/>
    <n v="828258.58500000008"/>
    <n v="4693465.3150000004"/>
    <n v="2816079.1890000002"/>
    <n v="1877386.1260000002"/>
    <d v="2020-09-01T00:00:00"/>
    <n v="9"/>
    <x v="6"/>
    <n v="2020"/>
  </r>
  <r>
    <x v="1"/>
    <s v="Andhra Pradesh"/>
    <s v="Xiaomi Redmi 9i 128GB"/>
    <s v="High"/>
    <n v="256.7"/>
    <n v="5579.4"/>
    <n v="9299"/>
    <x v="555"/>
    <n v="358057.99499999994"/>
    <n v="2028995.3049999999"/>
    <n v="1318846.9482499999"/>
    <n v="710148.35675000004"/>
    <d v="2021-06-01T00:00:00"/>
    <n v="6"/>
    <x v="1"/>
    <n v="2021"/>
  </r>
  <r>
    <x v="1"/>
    <s v="Gujarat"/>
    <s v="Xiaomi Redmi K20 Pro 6GB"/>
    <s v="High"/>
    <n v="256.7"/>
    <n v="13938"/>
    <n v="23230"/>
    <x v="556"/>
    <n v="894471.15"/>
    <n v="5068669.8499999996"/>
    <n v="3294635.4024999999"/>
    <n v="1774034.4474999998"/>
    <d v="2021-06-01T00:00:00"/>
    <n v="6"/>
    <x v="1"/>
    <n v="2021"/>
  </r>
  <r>
    <x v="0"/>
    <s v="Chhattisgarh"/>
    <s v="Xiaomi Redmi 9i 128GB"/>
    <s v="High"/>
    <n v="92.300000000000011"/>
    <n v="5579.4"/>
    <n v="9299"/>
    <x v="557"/>
    <n v="128744.655"/>
    <n v="729553.04500000004"/>
    <n v="569051.37510000006"/>
    <n v="160501.66989999998"/>
    <d v="2021-03-01T00:00:00"/>
    <n v="3"/>
    <x v="3"/>
    <n v="2021"/>
  </r>
  <r>
    <x v="0"/>
    <s v="Haryana"/>
    <s v="Xiaomi Redmi 9i 128GB"/>
    <s v="High"/>
    <n v="179"/>
    <n v="5579.4"/>
    <n v="9299"/>
    <x v="558"/>
    <n v="249678.15"/>
    <n v="1414842.85"/>
    <n v="1103577.4230000002"/>
    <n v="311265.42699999991"/>
    <d v="2021-03-01T00:00:00"/>
    <n v="3"/>
    <x v="3"/>
    <n v="2021"/>
  </r>
  <r>
    <x v="0"/>
    <s v="Jharkhand"/>
    <s v="Xiaomi Redmi 9i 128GB"/>
    <s v="High"/>
    <n v="44.2"/>
    <n v="5579.4"/>
    <n v="9299"/>
    <x v="559"/>
    <n v="61652.37"/>
    <n v="349363.43000000005"/>
    <n v="272503.47540000005"/>
    <n v="76859.954599999997"/>
    <d v="2020-09-01T00:00:00"/>
    <n v="9"/>
    <x v="6"/>
    <n v="2020"/>
  </r>
  <r>
    <x v="0"/>
    <s v="Karnataka"/>
    <s v="Realme 8"/>
    <s v="High"/>
    <n v="98.25"/>
    <n v="8999.4"/>
    <n v="14999"/>
    <x v="560"/>
    <n v="221047.76249999998"/>
    <n v="1252603.9875"/>
    <n v="977031.11025000003"/>
    <n v="275572.87725000002"/>
    <d v="2021-01-01T00:00:00"/>
    <n v="1"/>
    <x v="0"/>
    <n v="2021"/>
  </r>
  <r>
    <x v="0"/>
    <s v="Kerala"/>
    <s v="Realme 8"/>
    <s v="High"/>
    <n v="129.80000000000001"/>
    <n v="8999.4"/>
    <n v="14999"/>
    <x v="561"/>
    <n v="292030.53000000003"/>
    <n v="1654839.6700000002"/>
    <n v="1290774.9426000002"/>
    <n v="364064.72739999997"/>
    <d v="2021-02-01T00:00:00"/>
    <n v="2"/>
    <x v="8"/>
    <n v="2021"/>
  </r>
  <r>
    <x v="2"/>
    <s v="Odisha"/>
    <s v="Realme 8"/>
    <s v="High"/>
    <n v="60.400000000000006"/>
    <n v="8999.4"/>
    <n v="14999"/>
    <x v="562"/>
    <n v="135890.94"/>
    <n v="770048.66000000015"/>
    <n v="462029.19600000005"/>
    <n v="308019.46400000009"/>
    <d v="2021-06-01T00:00:00"/>
    <n v="6"/>
    <x v="1"/>
    <n v="2021"/>
  </r>
  <r>
    <x v="0"/>
    <s v="Punjab"/>
    <s v="Realme 8"/>
    <s v="High"/>
    <n v="225.5"/>
    <n v="8999.4"/>
    <n v="14999"/>
    <x v="563"/>
    <n v="507341.17499999999"/>
    <n v="2874933.3250000002"/>
    <n v="2242447.9935000003"/>
    <n v="632485.33149999985"/>
    <d v="2021-07-01T00:00:00"/>
    <n v="7"/>
    <x v="4"/>
    <n v="2021"/>
  </r>
  <r>
    <x v="0"/>
    <s v="Tamil Nadu"/>
    <s v="Realme 8"/>
    <s v="High"/>
    <n v="124.9"/>
    <n v="8999.4"/>
    <n v="14999"/>
    <x v="564"/>
    <n v="281006.26500000001"/>
    <n v="1592368.835"/>
    <n v="1242047.6913000001"/>
    <n v="350321.1436999999"/>
    <d v="2021-10-01T00:00:00"/>
    <n v="10"/>
    <x v="7"/>
    <n v="2021"/>
  </r>
  <r>
    <x v="0"/>
    <s v="Telangana"/>
    <s v="Realme 8 Pro"/>
    <s v="High"/>
    <n v="143.85"/>
    <n v="11999.4"/>
    <n v="19999"/>
    <x v="565"/>
    <n v="431528.42249999999"/>
    <n v="2445327.7275"/>
    <n v="1907355.62745"/>
    <n v="537972.10005000001"/>
    <d v="2021-01-01T00:00:00"/>
    <n v="1"/>
    <x v="0"/>
    <n v="2021"/>
  </r>
  <r>
    <x v="4"/>
    <s v="Uttarakhand"/>
    <s v="Realme 8 Pro"/>
    <s v="High"/>
    <n v="80.7"/>
    <n v="11999.4"/>
    <n v="19999"/>
    <x v="566"/>
    <n v="242087.89499999999"/>
    <n v="1371831.405"/>
    <n v="987718.61159999995"/>
    <n v="384112.79340000008"/>
    <d v="2021-01-01T00:00:00"/>
    <n v="1"/>
    <x v="0"/>
    <n v="2021"/>
  </r>
  <r>
    <x v="0"/>
    <s v="West Bengal"/>
    <s v="Realme 8 Pro"/>
    <s v="High"/>
    <n v="264.10000000000002"/>
    <n v="11999.4"/>
    <n v="19999"/>
    <x v="567"/>
    <n v="792260.38500000001"/>
    <n v="4489475.5150000006"/>
    <n v="3501790.9017000007"/>
    <n v="987684.61329999985"/>
    <d v="2021-02-01T00:00:00"/>
    <n v="2"/>
    <x v="8"/>
    <n v="2021"/>
  </r>
  <r>
    <x v="0"/>
    <s v="Maharashtra "/>
    <s v="Realme 8 Pro"/>
    <s v="High"/>
    <n v="270.8"/>
    <n v="11999.4"/>
    <n v="19999"/>
    <x v="568"/>
    <n v="812359.38"/>
    <n v="4603369.82"/>
    <n v="3590628.4596000002"/>
    <n v="1012741.3604000001"/>
    <d v="2021-02-01T00:00:00"/>
    <n v="2"/>
    <x v="8"/>
    <n v="2021"/>
  </r>
  <r>
    <x v="0"/>
    <s v="Rajasthan"/>
    <s v="Realme 8 Pro"/>
    <s v="High"/>
    <n v="263.2"/>
    <n v="11999.4"/>
    <n v="19999"/>
    <x v="569"/>
    <n v="789560.5199999999"/>
    <n v="4474176.28"/>
    <n v="3489857.4984000004"/>
    <n v="984318.78159999987"/>
    <d v="2021-06-01T00:00:00"/>
    <n v="6"/>
    <x v="1"/>
    <n v="2021"/>
  </r>
  <r>
    <x v="3"/>
    <s v="Uttar Pradesh"/>
    <s v="Realme 8 Pro"/>
    <s v="High"/>
    <n v="158.30000000000001"/>
    <n v="11999.4"/>
    <n v="19999"/>
    <x v="570"/>
    <n v="474876.255"/>
    <n v="2690965.4450000003"/>
    <n v="2098953.0471000001"/>
    <n v="592012.39790000021"/>
    <d v="2021-06-01T00:00:00"/>
    <n v="6"/>
    <x v="1"/>
    <n v="2021"/>
  </r>
  <r>
    <x v="2"/>
    <s v="Gujarat"/>
    <s v="Realme 8 Pro"/>
    <s v="High"/>
    <n v="57.1"/>
    <n v="11999.4"/>
    <n v="19999"/>
    <x v="571"/>
    <n v="171291.43500000003"/>
    <n v="970651.46500000008"/>
    <n v="582390.87900000007"/>
    <n v="388260.58600000001"/>
    <d v="2021-07-01T00:00:00"/>
    <n v="7"/>
    <x v="4"/>
    <n v="2021"/>
  </r>
  <r>
    <x v="0"/>
    <s v="Madhya Pradesh"/>
    <s v="Realme 8 Pro"/>
    <s v="High"/>
    <n v="269.60000000000002"/>
    <n v="11999.4"/>
    <n v="19999"/>
    <x v="572"/>
    <n v="808759.56"/>
    <n v="4582970.84"/>
    <n v="3574717.2552"/>
    <n v="1008253.5847999998"/>
    <d v="2021-08-01T00:00:00"/>
    <n v="8"/>
    <x v="5"/>
    <n v="2021"/>
  </r>
  <r>
    <x v="1"/>
    <s v="Andhra Pradesh"/>
    <s v="Realme 8 Pro"/>
    <s v="High"/>
    <n v="156.5"/>
    <n v="11999.4"/>
    <n v="19999"/>
    <x v="573"/>
    <n v="469476.52499999997"/>
    <n v="2660366.9750000001"/>
    <n v="1729238.5337500002"/>
    <n v="931128.44124999992"/>
    <d v="2021-10-01T00:00:00"/>
    <n v="10"/>
    <x v="7"/>
    <n v="2021"/>
  </r>
  <r>
    <x v="0"/>
    <s v="Gujarat"/>
    <s v="Realme 8 Pro"/>
    <s v="High"/>
    <n v="124.9"/>
    <n v="11999.4"/>
    <n v="19999"/>
    <x v="574"/>
    <n v="374681.26500000001"/>
    <n v="2123193.835"/>
    <n v="1656091.1913000001"/>
    <n v="467102.6436999999"/>
    <d v="2021-10-01T00:00:00"/>
    <n v="10"/>
    <x v="7"/>
    <n v="2021"/>
  </r>
  <r>
    <x v="0"/>
    <s v="Chhattisgarh"/>
    <s v="Realme 8 Pro"/>
    <s v="High"/>
    <n v="35.700000000000003"/>
    <n v="11999.4"/>
    <n v="19999"/>
    <x v="575"/>
    <n v="107094.645"/>
    <n v="606869.65500000003"/>
    <n v="473358.33090000006"/>
    <n v="133511.32409999997"/>
    <d v="2021-11-01T00:00:00"/>
    <n v="11"/>
    <x v="9"/>
    <n v="2021"/>
  </r>
  <r>
    <x v="2"/>
    <s v="Haryana"/>
    <s v="Realme 8 Pro"/>
    <s v="High"/>
    <n v="101.30000000000001"/>
    <n v="11999.4"/>
    <n v="19999"/>
    <x v="576"/>
    <n v="303884.80499999999"/>
    <n v="1722013.8950000003"/>
    <n v="1033208.3370000001"/>
    <n v="688805.55800000019"/>
    <d v="2021-12-01T00:00:00"/>
    <n v="12"/>
    <x v="2"/>
    <n v="2021"/>
  </r>
  <r>
    <x v="1"/>
    <s v="Jharkhand"/>
    <s v="Vivo V17 Pro"/>
    <s v="High"/>
    <n v="399.75"/>
    <n v="19794"/>
    <n v="32990"/>
    <x v="577"/>
    <n v="1978162.875"/>
    <n v="11209589.625"/>
    <n v="7286233.2562500006"/>
    <n v="3923356.3687499994"/>
    <d v="2021-01-01T00:00:00"/>
    <n v="1"/>
    <x v="0"/>
    <n v="2021"/>
  </r>
  <r>
    <x v="0"/>
    <s v="Karnataka"/>
    <s v="Vivo V17 Pro"/>
    <s v="High"/>
    <n v="263.2"/>
    <n v="19794"/>
    <n v="32990"/>
    <x v="578"/>
    <n v="1302445.2"/>
    <n v="7380522.7999999998"/>
    <n v="5756807.784"/>
    <n v="1623715.0159999998"/>
    <d v="2021-06-01T00:00:00"/>
    <n v="6"/>
    <x v="1"/>
    <n v="2021"/>
  </r>
  <r>
    <x v="0"/>
    <s v="Kerala"/>
    <s v="Vivo V17 Pro"/>
    <s v="High"/>
    <n v="119"/>
    <n v="19794"/>
    <n v="32990"/>
    <x v="579"/>
    <n v="588871.5"/>
    <n v="3336938.5"/>
    <n v="2602812.0300000003"/>
    <n v="734126.46999999974"/>
    <d v="2021-06-01T00:00:00"/>
    <n v="6"/>
    <x v="1"/>
    <n v="2021"/>
  </r>
  <r>
    <x v="2"/>
    <s v="Odisha"/>
    <s v="Vivo V17 Pro"/>
    <s v="High"/>
    <n v="60.400000000000006"/>
    <n v="19794"/>
    <n v="32990"/>
    <x v="580"/>
    <n v="298889.40000000002"/>
    <n v="1693706.6"/>
    <n v="1016223.96"/>
    <n v="677482.64000000013"/>
    <d v="2021-06-01T00:00:00"/>
    <n v="6"/>
    <x v="1"/>
    <n v="2021"/>
  </r>
  <r>
    <x v="1"/>
    <s v="Punjab"/>
    <s v="Vivo V17 Pro"/>
    <s v="High"/>
    <n v="66"/>
    <n v="19794"/>
    <n v="32990"/>
    <x v="581"/>
    <n v="326601"/>
    <n v="1850739"/>
    <n v="1202980.3500000001"/>
    <n v="647758.64999999991"/>
    <d v="2020-09-01T00:00:00"/>
    <n v="9"/>
    <x v="6"/>
    <n v="2020"/>
  </r>
  <r>
    <x v="2"/>
    <s v="Tamil Nadu"/>
    <s v="Vivo V17 Pro"/>
    <s v="High"/>
    <n v="41"/>
    <n v="19794"/>
    <n v="32990"/>
    <x v="582"/>
    <n v="202888.5"/>
    <n v="1149701.5"/>
    <n v="689820.9"/>
    <n v="459880.6"/>
    <d v="2021-10-01T00:00:00"/>
    <n v="10"/>
    <x v="7"/>
    <n v="2021"/>
  </r>
  <r>
    <x v="4"/>
    <s v="Telangana"/>
    <s v="Vivo V17 Pro"/>
    <s v="High"/>
    <n v="260.5"/>
    <n v="19794"/>
    <n v="32990"/>
    <x v="583"/>
    <n v="1289084.25"/>
    <n v="7304810.75"/>
    <n v="5259463.74"/>
    <n v="2045347.0099999998"/>
    <d v="2020-11-01T00:00:00"/>
    <n v="11"/>
    <x v="9"/>
    <n v="2020"/>
  </r>
  <r>
    <x v="2"/>
    <s v="Uttarakhand"/>
    <s v="Vivo V17 Pro"/>
    <s v="High"/>
    <n v="101.30000000000001"/>
    <n v="19794"/>
    <n v="32990"/>
    <x v="584"/>
    <n v="501283.05000000005"/>
    <n v="2840603.95"/>
    <n v="1704362.37"/>
    <n v="1136241.58"/>
    <d v="2021-12-01T00:00:00"/>
    <n v="12"/>
    <x v="2"/>
    <n v="2021"/>
  </r>
  <r>
    <x v="3"/>
    <s v="West Bengal"/>
    <s v="Xiaomi Redmi K20 Pro 6GB"/>
    <s v="High"/>
    <n v="158.30000000000001"/>
    <n v="13938"/>
    <n v="23230"/>
    <x v="585"/>
    <n v="551596.35000000009"/>
    <n v="3125712.6500000004"/>
    <n v="2438055.8670000006"/>
    <n v="687656.78299999982"/>
    <d v="2021-06-01T00:00:00"/>
    <n v="6"/>
    <x v="1"/>
    <n v="2021"/>
  </r>
  <r>
    <x v="1"/>
    <s v="Maharashtra "/>
    <s v="Xiaomi Redmi K20 Pro 6GB"/>
    <s v="High"/>
    <n v="156.5"/>
    <n v="13938"/>
    <n v="23230"/>
    <x v="586"/>
    <n v="545324.25"/>
    <n v="3090170.75"/>
    <n v="2008610.9875"/>
    <n v="1081559.7625"/>
    <d v="2021-10-01T00:00:00"/>
    <n v="10"/>
    <x v="7"/>
    <n v="2021"/>
  </r>
  <r>
    <x v="3"/>
    <s v="Rajasthan"/>
    <s v="Samsung Galaxy F62"/>
    <s v="High"/>
    <n v="165.9"/>
    <n v="11999.4"/>
    <n v="19999"/>
    <x v="587"/>
    <n v="497675.11499999999"/>
    <n v="2820158.9850000003"/>
    <n v="2199724.0083000003"/>
    <n v="620434.9767"/>
    <d v="2021-01-01T00:00:00"/>
    <n v="1"/>
    <x v="0"/>
    <n v="2021"/>
  </r>
  <r>
    <x v="0"/>
    <s v="Uttar Pradesh"/>
    <s v="Samsung Galaxy F62"/>
    <s v="High"/>
    <n v="119"/>
    <n v="11999.4"/>
    <n v="19999"/>
    <x v="588"/>
    <n v="356982.14999999997"/>
    <n v="2022898.85"/>
    <n v="1577861.1030000001"/>
    <n v="445037.74699999997"/>
    <d v="2021-06-01T00:00:00"/>
    <n v="6"/>
    <x v="1"/>
    <n v="2021"/>
  </r>
  <r>
    <x v="2"/>
    <s v="Gujarat"/>
    <s v="Samsung Galaxy F62"/>
    <s v="High"/>
    <n v="41"/>
    <n v="11999.4"/>
    <n v="19999"/>
    <x v="589"/>
    <n v="122993.84999999999"/>
    <n v="696965.15"/>
    <n v="418179.09"/>
    <n v="278786.06"/>
    <d v="2021-10-01T00:00:00"/>
    <n v="10"/>
    <x v="7"/>
    <n v="2021"/>
  </r>
  <r>
    <x v="2"/>
    <s v="Madhya Pradesh"/>
    <s v="Samsung Galaxy F62"/>
    <s v="High"/>
    <n v="177"/>
    <n v="11999.4"/>
    <n v="19999"/>
    <x v="590"/>
    <n v="530973.44999999995"/>
    <n v="3008849.55"/>
    <n v="1805309.7299999997"/>
    <n v="1203539.82"/>
    <d v="2020-12-01T00:00:00"/>
    <n v="12"/>
    <x v="2"/>
    <n v="2020"/>
  </r>
  <r>
    <x v="0"/>
    <s v="Andhra Pradesh"/>
    <s v="Xiaomi Redmi 9i 128GB"/>
    <s v="High"/>
    <n v="257.90000000000003"/>
    <n v="5579.4"/>
    <n v="9299"/>
    <x v="591"/>
    <n v="359731.815"/>
    <n v="2038480.2850000001"/>
    <n v="1590014.6223000002"/>
    <n v="448465.66269999999"/>
    <d v="2021-04-01T00:00:00"/>
    <n v="4"/>
    <x v="10"/>
    <n v="2021"/>
  </r>
  <r>
    <x v="0"/>
    <s v="Gujarat"/>
    <s v="Xiaomi Redmi 9i 128GB"/>
    <s v="High"/>
    <n v="174.3"/>
    <n v="5579.4"/>
    <n v="9299"/>
    <x v="592"/>
    <n v="243122.35500000001"/>
    <n v="1377693.3450000002"/>
    <n v="1074600.8091000002"/>
    <n v="303092.53590000002"/>
    <d v="2021-05-01T00:00:00"/>
    <n v="5"/>
    <x v="11"/>
    <n v="2021"/>
  </r>
  <r>
    <x v="0"/>
    <s v="Chhattisgarh"/>
    <s v="Xiaomi Redmi 9i 128GB"/>
    <s v="High"/>
    <n v="299.60000000000002"/>
    <n v="5579.4"/>
    <n v="9299"/>
    <x v="593"/>
    <n v="417897.06000000006"/>
    <n v="2368083.3400000003"/>
    <n v="1847105.0052000002"/>
    <n v="520978.33480000007"/>
    <d v="2020-10-01T00:00:00"/>
    <n v="10"/>
    <x v="7"/>
    <n v="2020"/>
  </r>
  <r>
    <x v="0"/>
    <s v="Haryana"/>
    <s v="Xiaomi Redmi 9i 128GB"/>
    <s v="High"/>
    <n v="28"/>
    <n v="5579.4"/>
    <n v="9299"/>
    <x v="594"/>
    <n v="39055.799999999996"/>
    <n v="221316.2"/>
    <n v="172626.63600000003"/>
    <n v="48689.563999999984"/>
    <d v="2021-12-01T00:00:00"/>
    <n v="12"/>
    <x v="2"/>
    <n v="2021"/>
  </r>
  <r>
    <x v="0"/>
    <s v="Jharkhand"/>
    <s v="Realme 8"/>
    <s v="High"/>
    <n v="29.3"/>
    <n v="8999.4"/>
    <n v="14999"/>
    <x v="595"/>
    <n v="65920.604999999996"/>
    <n v="373550.09500000003"/>
    <n v="291369.07410000003"/>
    <n v="82181.020900000003"/>
    <d v="2021-02-01T00:00:00"/>
    <n v="2"/>
    <x v="8"/>
    <n v="2021"/>
  </r>
  <r>
    <x v="0"/>
    <s v="Karnataka"/>
    <s v="Realme 8"/>
    <s v="High"/>
    <n v="299.60000000000002"/>
    <n v="8999.4"/>
    <n v="14999"/>
    <x v="596"/>
    <n v="674055.06"/>
    <n v="3819645.3400000003"/>
    <n v="2979323.3652000003"/>
    <n v="840321.97479999997"/>
    <d v="2020-10-01T00:00:00"/>
    <n v="10"/>
    <x v="7"/>
    <n v="2020"/>
  </r>
  <r>
    <x v="1"/>
    <s v="Kerala"/>
    <s v="Realme 8 Pro"/>
    <s v="High"/>
    <n v="27.8"/>
    <n v="11999.4"/>
    <n v="19999"/>
    <x v="597"/>
    <n v="83395.83"/>
    <n v="472576.37000000005"/>
    <n v="307174.64050000004"/>
    <n v="165401.72950000002"/>
    <d v="2021-02-01T00:00:00"/>
    <n v="2"/>
    <x v="8"/>
    <n v="2021"/>
  </r>
  <r>
    <x v="0"/>
    <s v="Odisha"/>
    <s v="Realme 8 Pro"/>
    <s v="High"/>
    <n v="242.8"/>
    <n v="11999.4"/>
    <n v="19999"/>
    <x v="598"/>
    <n v="728363.58"/>
    <n v="4127393.62"/>
    <n v="3219367.0236000004"/>
    <n v="908026.59639999969"/>
    <d v="2021-03-01T00:00:00"/>
    <n v="3"/>
    <x v="3"/>
    <n v="2021"/>
  </r>
  <r>
    <x v="1"/>
    <s v="Punjab"/>
    <s v="Realme 8 Pro"/>
    <s v="High"/>
    <n v="176.70000000000002"/>
    <n v="11999.4"/>
    <n v="19999"/>
    <x v="599"/>
    <n v="530073.495"/>
    <n v="3003749.8050000002"/>
    <n v="1952437.3732500002"/>
    <n v="1051312.43175"/>
    <d v="2021-09-01T00:00:00"/>
    <n v="9"/>
    <x v="6"/>
    <n v="2021"/>
  </r>
  <r>
    <x v="2"/>
    <s v="Tamil Nadu"/>
    <s v="Realme 8 Pro"/>
    <s v="High"/>
    <n v="139.30000000000001"/>
    <n v="11999.4"/>
    <n v="19999"/>
    <x v="600"/>
    <n v="417879.10500000004"/>
    <n v="2367981.5950000002"/>
    <n v="1420788.9570000002"/>
    <n v="947192.63800000004"/>
    <d v="2021-10-01T00:00:00"/>
    <n v="10"/>
    <x v="7"/>
    <n v="2021"/>
  </r>
  <r>
    <x v="0"/>
    <s v="Telangana"/>
    <s v="Xiaomi Redmi K20 Pro 6GB"/>
    <s v="High"/>
    <n v="28"/>
    <n v="13938"/>
    <n v="23230"/>
    <x v="601"/>
    <n v="97566"/>
    <n v="552874"/>
    <n v="431241.72000000003"/>
    <n v="121632.27999999997"/>
    <d v="2021-12-01T00:00:00"/>
    <n v="12"/>
    <x v="2"/>
    <n v="2021"/>
  </r>
  <r>
    <x v="2"/>
    <s v="Uttarakhand"/>
    <s v="Samsung Galaxy F62"/>
    <s v="High"/>
    <n v="139.30000000000001"/>
    <n v="11999.4"/>
    <n v="19999"/>
    <x v="600"/>
    <n v="417879.10500000004"/>
    <n v="2367981.5950000002"/>
    <n v="1420788.9570000002"/>
    <n v="947192.63800000004"/>
    <d v="2021-10-01T00:00:00"/>
    <n v="10"/>
    <x v="7"/>
    <n v="2021"/>
  </r>
  <r>
    <x v="2"/>
    <s v="West Bengal"/>
    <s v="Samsung Galaxy F62"/>
    <s v="High"/>
    <n v="201.5"/>
    <n v="11999.4"/>
    <n v="19999"/>
    <x v="602"/>
    <n v="604469.77500000002"/>
    <n v="3425328.7250000001"/>
    <n v="2055197.2349999999"/>
    <n v="1370131.4900000002"/>
    <d v="2020-12-01T00:00:00"/>
    <n v="12"/>
    <x v="2"/>
    <n v="2020"/>
  </r>
  <r>
    <x v="4"/>
    <s v="Maharashtra "/>
    <s v="Xiaomi Redmi 9i 128GB"/>
    <s v="High"/>
    <n v="80.100000000000009"/>
    <n v="5579.4"/>
    <n v="9299"/>
    <x v="603"/>
    <n v="111727.485"/>
    <n v="633122.41500000004"/>
    <n v="455848.13880000002"/>
    <n v="177274.27620000002"/>
    <d v="2021-07-01T00:00:00"/>
    <n v="7"/>
    <x v="4"/>
    <n v="2021"/>
  </r>
  <r>
    <x v="3"/>
    <s v="Rajasthan"/>
    <s v="Xiaomi Redmi 9i 128GB"/>
    <s v="High"/>
    <n v="102.30000000000001"/>
    <n v="5579.4"/>
    <n v="9299"/>
    <x v="604"/>
    <n v="142693.155"/>
    <n v="808594.54500000004"/>
    <n v="630703.74510000006"/>
    <n v="177890.79989999998"/>
    <d v="2020-09-01T00:00:00"/>
    <n v="9"/>
    <x v="6"/>
    <n v="2020"/>
  </r>
  <r>
    <x v="4"/>
    <s v="Uttar Pradesh"/>
    <s v="Xiaomi Redmi 9i 128GB"/>
    <s v="High"/>
    <n v="149.6"/>
    <n v="5579.4"/>
    <n v="9299"/>
    <x v="605"/>
    <n v="208669.55999999997"/>
    <n v="1182460.8399999999"/>
    <n v="851371.80479999981"/>
    <n v="331089.03520000004"/>
    <d v="2021-10-01T00:00:00"/>
    <n v="10"/>
    <x v="7"/>
    <n v="2021"/>
  </r>
  <r>
    <x v="4"/>
    <s v="Gujarat"/>
    <s v="Xiaomi Redmi 9i 128GB"/>
    <s v="High"/>
    <n v="101"/>
    <n v="5579.4"/>
    <n v="9299"/>
    <x v="606"/>
    <n v="140879.85"/>
    <n v="798319.15"/>
    <n v="574789.78799999994"/>
    <n v="223529.36200000008"/>
    <d v="2021-10-01T00:00:00"/>
    <n v="10"/>
    <x v="7"/>
    <n v="2021"/>
  </r>
  <r>
    <x v="1"/>
    <s v="Madhya Pradesh"/>
    <s v="Xiaomi Redmi 9i 128GB"/>
    <s v="High"/>
    <n v="151.30000000000001"/>
    <n v="5579.4"/>
    <n v="9299"/>
    <x v="5"/>
    <n v="211040.80500000002"/>
    <n v="1195897.8950000003"/>
    <n v="777333.63175000018"/>
    <n v="418564.26325000008"/>
    <d v="2021-11-01T00:00:00"/>
    <n v="11"/>
    <x v="9"/>
    <n v="2021"/>
  </r>
  <r>
    <x v="1"/>
    <s v="Andhra Pradesh"/>
    <s v="Xiaomi Redmi 9i 128GB"/>
    <s v="High"/>
    <n v="230"/>
    <n v="5579.4"/>
    <n v="9299"/>
    <x v="607"/>
    <n v="320815.5"/>
    <n v="1817954.5"/>
    <n v="1181670.425"/>
    <n v="636284.07499999995"/>
    <d v="2021-12-01T00:00:00"/>
    <n v="12"/>
    <x v="2"/>
    <n v="2021"/>
  </r>
  <r>
    <x v="3"/>
    <s v="Gujarat"/>
    <s v="Xiaomi Redmi 9i 128GB"/>
    <s v="High"/>
    <n v="282.10000000000002"/>
    <n v="5579.4"/>
    <n v="9299"/>
    <x v="608"/>
    <n v="393487.18500000006"/>
    <n v="2229760.7150000003"/>
    <n v="1739213.3577000003"/>
    <n v="490547.35730000003"/>
    <d v="2020-12-01T00:00:00"/>
    <n v="12"/>
    <x v="2"/>
    <n v="2020"/>
  </r>
  <r>
    <x v="0"/>
    <s v="Chhattisgarh"/>
    <s v="Realme 8"/>
    <s v="High"/>
    <n v="222.75"/>
    <n v="8999.4"/>
    <n v="14999"/>
    <x v="609"/>
    <n v="501154.08749999997"/>
    <n v="2839873.1625000001"/>
    <n v="2215101.0667500002"/>
    <n v="624772.09574999986"/>
    <d v="2021-01-01T00:00:00"/>
    <n v="1"/>
    <x v="0"/>
    <n v="2021"/>
  </r>
  <r>
    <x v="0"/>
    <s v="Haryana"/>
    <s v="Realme 8"/>
    <s v="High"/>
    <n v="119.9"/>
    <n v="8999.4"/>
    <n v="14999"/>
    <x v="610"/>
    <n v="269757.01500000001"/>
    <n v="1528623.085"/>
    <n v="1192326.0063"/>
    <n v="336297.07869999995"/>
    <d v="2021-04-01T00:00:00"/>
    <n v="4"/>
    <x v="10"/>
    <n v="2021"/>
  </r>
  <r>
    <x v="0"/>
    <s v="Jharkhand"/>
    <s v="Realme 8"/>
    <s v="High"/>
    <n v="20"/>
    <n v="8999.4"/>
    <n v="14999"/>
    <x v="611"/>
    <n v="44997"/>
    <n v="254983"/>
    <n v="198886.74000000002"/>
    <n v="56096.25999999998"/>
    <d v="2021-05-01T00:00:00"/>
    <n v="5"/>
    <x v="11"/>
    <n v="2021"/>
  </r>
  <r>
    <x v="0"/>
    <s v="Karnataka"/>
    <s v="Realme 8"/>
    <s v="High"/>
    <n v="38.800000000000004"/>
    <n v="8999.4"/>
    <n v="14999"/>
    <x v="612"/>
    <n v="87294.180000000008"/>
    <n v="494667.02000000008"/>
    <n v="385840.27560000005"/>
    <n v="108826.74440000003"/>
    <d v="2021-09-01T00:00:00"/>
    <n v="9"/>
    <x v="6"/>
    <n v="2021"/>
  </r>
  <r>
    <x v="0"/>
    <s v="Kerala"/>
    <s v="Realme 8"/>
    <s v="High"/>
    <n v="172.70000000000002"/>
    <n v="8999.4"/>
    <n v="14999"/>
    <x v="613"/>
    <n v="388549.09500000003"/>
    <n v="2201778.2050000001"/>
    <n v="1717386.9999000002"/>
    <n v="484391.2050999999"/>
    <d v="2020-10-01T00:00:00"/>
    <n v="10"/>
    <x v="7"/>
    <n v="2020"/>
  </r>
  <r>
    <x v="1"/>
    <s v="Odisha"/>
    <s v="Realme 8"/>
    <s v="High"/>
    <n v="230"/>
    <n v="8999.4"/>
    <n v="14999"/>
    <x v="614"/>
    <n v="517465.5"/>
    <n v="2932304.5"/>
    <n v="1905997.925"/>
    <n v="1026306.575"/>
    <d v="2021-12-01T00:00:00"/>
    <n v="12"/>
    <x v="2"/>
    <n v="2021"/>
  </r>
  <r>
    <x v="0"/>
    <s v="Punjab"/>
    <s v="Realme 8 Pro"/>
    <s v="High"/>
    <n v="26"/>
    <n v="11999.4"/>
    <n v="19999"/>
    <x v="615"/>
    <n v="77996.099999999991"/>
    <n v="441977.9"/>
    <n v="344742.76200000005"/>
    <n v="97235.137999999977"/>
    <d v="2021-02-01T00:00:00"/>
    <n v="2"/>
    <x v="8"/>
    <n v="2021"/>
  </r>
  <r>
    <x v="1"/>
    <s v="Tamil Nadu"/>
    <s v="Realme 8 Pro"/>
    <s v="High"/>
    <n v="247"/>
    <n v="11999.4"/>
    <n v="19999"/>
    <x v="616"/>
    <n v="740962.95"/>
    <n v="4198790.05"/>
    <n v="2729213.5324999997"/>
    <n v="1469576.5175000001"/>
    <d v="2020-09-01T00:00:00"/>
    <n v="9"/>
    <x v="6"/>
    <n v="2020"/>
  </r>
  <r>
    <x v="1"/>
    <s v="Telangana"/>
    <s v="Realme 8 Pro"/>
    <s v="High"/>
    <n v="174.3"/>
    <n v="11999.4"/>
    <n v="19999"/>
    <x v="298"/>
    <n v="522873.85499999998"/>
    <n v="2962951.8450000002"/>
    <n v="1925918.6992500003"/>
    <n v="1037033.1457499999"/>
    <d v="2020-10-01T00:00:00"/>
    <n v="10"/>
    <x v="7"/>
    <n v="2020"/>
  </r>
  <r>
    <x v="2"/>
    <s v="Uttarakhand"/>
    <s v="Realme 8 Pro"/>
    <s v="High"/>
    <n v="291.40000000000003"/>
    <n v="11999.4"/>
    <n v="19999"/>
    <x v="617"/>
    <n v="874156.29"/>
    <n v="4953552.3100000005"/>
    <n v="2972131.3860000004"/>
    <n v="1981420.9240000001"/>
    <d v="2021-10-01T00:00:00"/>
    <n v="10"/>
    <x v="7"/>
    <n v="2021"/>
  </r>
  <r>
    <x v="0"/>
    <s v="West Bengal"/>
    <s v="Realme 8 Pro"/>
    <s v="High"/>
    <n v="173.10000000000002"/>
    <n v="11999.4"/>
    <n v="19999"/>
    <x v="618"/>
    <n v="519274.03500000003"/>
    <n v="2942552.8650000002"/>
    <n v="2295191.2347000004"/>
    <n v="647361.63029999984"/>
    <d v="2021-10-01T00:00:00"/>
    <n v="10"/>
    <x v="7"/>
    <n v="2021"/>
  </r>
  <r>
    <x v="0"/>
    <s v="Maharashtra "/>
    <s v="Realme 8 Pro"/>
    <s v="High"/>
    <n v="70"/>
    <n v="11999.4"/>
    <n v="19999"/>
    <x v="619"/>
    <n v="209989.5"/>
    <n v="1189940.5"/>
    <n v="928153.59000000008"/>
    <n v="261786.90999999992"/>
    <d v="2021-11-01T00:00:00"/>
    <n v="11"/>
    <x v="9"/>
    <n v="2021"/>
  </r>
  <r>
    <x v="2"/>
    <s v="Rajasthan"/>
    <s v="Realme 8 Pro"/>
    <s v="High"/>
    <n v="222.20000000000002"/>
    <n v="11999.4"/>
    <n v="19999"/>
    <x v="620"/>
    <n v="666566.67000000004"/>
    <n v="3777211.1300000008"/>
    <n v="2266326.6780000003"/>
    <n v="1510884.4520000005"/>
    <d v="2020-11-01T00:00:00"/>
    <n v="11"/>
    <x v="9"/>
    <n v="2020"/>
  </r>
  <r>
    <x v="0"/>
    <s v="Uttar Pradesh"/>
    <s v="Realme 8 Pro"/>
    <s v="High"/>
    <n v="117.7"/>
    <n v="11999.4"/>
    <n v="19999"/>
    <x v="621"/>
    <n v="353082.34500000003"/>
    <n v="2000799.9550000003"/>
    <n v="1560623.9649000003"/>
    <n v="440175.99010000005"/>
    <d v="2021-11-01T00:00:00"/>
    <n v="11"/>
    <x v="9"/>
    <n v="2021"/>
  </r>
  <r>
    <x v="0"/>
    <s v="Gujarat"/>
    <s v="Realme 8 Pro"/>
    <s v="High"/>
    <n v="192.20000000000002"/>
    <n v="11999.4"/>
    <n v="19999"/>
    <x v="622"/>
    <n v="576571.17000000004"/>
    <n v="3267236.6300000004"/>
    <n v="2548444.5714000002"/>
    <n v="718792.05860000011"/>
    <d v="2020-11-01T00:00:00"/>
    <n v="11"/>
    <x v="9"/>
    <n v="2020"/>
  </r>
  <r>
    <x v="3"/>
    <s v="Madhya Pradesh"/>
    <s v="Vivo V17 Pro"/>
    <s v="High"/>
    <n v="157.5"/>
    <n v="19794"/>
    <n v="32990"/>
    <x v="623"/>
    <n v="779388.75"/>
    <n v="4416536.25"/>
    <n v="3444898.2749999999"/>
    <n v="971637.97500000009"/>
    <d v="2021-02-01T00:00:00"/>
    <n v="2"/>
    <x v="8"/>
    <n v="2021"/>
  </r>
  <r>
    <x v="0"/>
    <s v="Andhra Pradesh"/>
    <s v="Vivo V17 Pro"/>
    <s v="High"/>
    <n v="60.6"/>
    <n v="19794"/>
    <n v="32990"/>
    <x v="624"/>
    <n v="299879.09999999998"/>
    <n v="1699314.9"/>
    <n v="1325465.622"/>
    <n v="373849.27799999993"/>
    <d v="2021-04-01T00:00:00"/>
    <n v="4"/>
    <x v="10"/>
    <n v="2021"/>
  </r>
  <r>
    <x v="4"/>
    <s v="Bihar"/>
    <s v="Vivo V17 Pro"/>
    <s v="High"/>
    <n v="246"/>
    <n v="19794"/>
    <n v="32990"/>
    <x v="625"/>
    <n v="1217331"/>
    <n v="6898209"/>
    <n v="4966710.4799999995"/>
    <n v="1931498.5200000005"/>
    <d v="2021-07-01T00:00:00"/>
    <n v="7"/>
    <x v="4"/>
    <n v="2021"/>
  </r>
  <r>
    <x v="4"/>
    <s v="Chhattisgarh"/>
    <s v="Vivo V17 Pro"/>
    <s v="High"/>
    <n v="26.900000000000002"/>
    <n v="19794"/>
    <n v="32990"/>
    <x v="626"/>
    <n v="133114.65000000002"/>
    <n v="754316.35000000009"/>
    <n v="543107.772"/>
    <n v="211208.5780000001"/>
    <d v="2020-10-01T00:00:00"/>
    <n v="10"/>
    <x v="7"/>
    <n v="2020"/>
  </r>
  <r>
    <x v="4"/>
    <s v="Haryana"/>
    <s v="Vivo V17 Pro"/>
    <s v="High"/>
    <n v="253.60000000000002"/>
    <n v="19794"/>
    <n v="32990"/>
    <x v="627"/>
    <n v="1254939.6000000001"/>
    <n v="7111324.4000000004"/>
    <n v="5120153.568"/>
    <n v="1991170.8320000004"/>
    <d v="2020-11-01T00:00:00"/>
    <n v="11"/>
    <x v="9"/>
    <n v="2020"/>
  </r>
  <r>
    <x v="0"/>
    <s v="Jharkhand"/>
    <s v="Xiaomi Redmi K20 Pro 6GB"/>
    <s v="High"/>
    <n v="290.3"/>
    <n v="13938"/>
    <n v="23230"/>
    <x v="628"/>
    <n v="1011550.35"/>
    <n v="5732118.6500000004"/>
    <n v="4471052.5470000003"/>
    <n v="1261066.1030000001"/>
    <d v="2021-03-01T00:00:00"/>
    <n v="3"/>
    <x v="3"/>
    <n v="2021"/>
  </r>
  <r>
    <x v="4"/>
    <s v="Karnataka"/>
    <s v="Xiaomi Redmi K20 Pro 6GB"/>
    <s v="High"/>
    <n v="254.10000000000002"/>
    <n v="13938"/>
    <n v="23230"/>
    <x v="629"/>
    <n v="885411.45000000007"/>
    <n v="5017331.5500000007"/>
    <n v="3612478.7160000005"/>
    <n v="1404852.8340000003"/>
    <d v="2021-08-01T00:00:00"/>
    <n v="8"/>
    <x v="5"/>
    <n v="2021"/>
  </r>
  <r>
    <x v="4"/>
    <s v="Kerala"/>
    <s v="Xiaomi Redmi K20 Pro 6GB"/>
    <s v="High"/>
    <n v="26.900000000000002"/>
    <n v="13938"/>
    <n v="23230"/>
    <x v="630"/>
    <n v="93733.05"/>
    <n v="531153.94999999995"/>
    <n v="382430.84399999992"/>
    <n v="148723.10600000003"/>
    <d v="2020-10-01T00:00:00"/>
    <n v="10"/>
    <x v="7"/>
    <n v="2020"/>
  </r>
  <r>
    <x v="4"/>
    <s v="Odisha"/>
    <s v="Xiaomi Redmi K20 Pro 6GB"/>
    <s v="High"/>
    <n v="149.6"/>
    <n v="13938"/>
    <n v="23230"/>
    <x v="631"/>
    <n v="521281.19999999995"/>
    <n v="2953926.8"/>
    <n v="2126827.2959999996"/>
    <n v="827099.50400000019"/>
    <d v="2021-10-01T00:00:00"/>
    <n v="10"/>
    <x v="7"/>
    <n v="2021"/>
  </r>
  <r>
    <x v="4"/>
    <s v="Punjab"/>
    <s v="Xiaomi Redmi K20 Pro 6GB"/>
    <s v="High"/>
    <n v="101"/>
    <n v="13938"/>
    <n v="23230"/>
    <x v="632"/>
    <n v="351934.5"/>
    <n v="1994295.5"/>
    <n v="1435892.76"/>
    <n v="558402.74"/>
    <d v="2021-10-01T00:00:00"/>
    <n v="10"/>
    <x v="7"/>
    <n v="2021"/>
  </r>
  <r>
    <x v="0"/>
    <s v="Tamil Nadu"/>
    <s v="Xiaomi Redmi K20 Pro 6GB"/>
    <s v="High"/>
    <n v="128.1"/>
    <n v="13938"/>
    <n v="23230"/>
    <x v="633"/>
    <n v="446364.45"/>
    <n v="2529398.5499999998"/>
    <n v="1972930.8689999999"/>
    <n v="556467.68099999987"/>
    <d v="2020-12-01T00:00:00"/>
    <n v="12"/>
    <x v="2"/>
    <n v="2020"/>
  </r>
  <r>
    <x v="4"/>
    <s v="Telangana"/>
    <s v="Samsung Galaxy F62"/>
    <s v="High"/>
    <n v="88.800000000000011"/>
    <n v="11999.4"/>
    <n v="19999"/>
    <x v="634"/>
    <n v="266386.68"/>
    <n v="1509524.5200000003"/>
    <n v="1086857.6544000001"/>
    <n v="422666.86560000014"/>
    <d v="2021-03-01T00:00:00"/>
    <n v="3"/>
    <x v="3"/>
    <n v="2021"/>
  </r>
  <r>
    <x v="3"/>
    <s v="Uttarakhand"/>
    <s v="Samsung Galaxy F62"/>
    <s v="High"/>
    <n v="284.40000000000003"/>
    <n v="11999.4"/>
    <n v="19999"/>
    <x v="635"/>
    <n v="853157.34000000008"/>
    <n v="4834558.2600000007"/>
    <n v="3770955.4428000008"/>
    <n v="1063602.8171999999"/>
    <d v="2021-05-01T00:00:00"/>
    <n v="5"/>
    <x v="11"/>
    <n v="2021"/>
  </r>
  <r>
    <x v="2"/>
    <s v="West Bengal"/>
    <s v="Samsung Galaxy F62"/>
    <s v="High"/>
    <n v="247.5"/>
    <n v="11999.4"/>
    <n v="19999"/>
    <x v="636"/>
    <n v="742462.875"/>
    <n v="4207289.625"/>
    <n v="2524373.7749999999"/>
    <n v="1682915.85"/>
    <d v="2021-08-01T00:00:00"/>
    <n v="8"/>
    <x v="5"/>
    <n v="2021"/>
  </r>
  <r>
    <x v="1"/>
    <s v="Maharashtra "/>
    <s v="Samsung Galaxy F62"/>
    <s v="High"/>
    <n v="174.3"/>
    <n v="11999.4"/>
    <n v="19999"/>
    <x v="298"/>
    <n v="522873.85499999998"/>
    <n v="2962951.8450000002"/>
    <n v="1925918.6992500003"/>
    <n v="1037033.1457499999"/>
    <d v="2020-10-01T00:00:00"/>
    <n v="10"/>
    <x v="7"/>
    <n v="2020"/>
  </r>
  <r>
    <x v="2"/>
    <s v="Rajasthan"/>
    <s v="Samsung Galaxy F62"/>
    <s v="High"/>
    <n v="291.40000000000003"/>
    <n v="11999.4"/>
    <n v="19999"/>
    <x v="617"/>
    <n v="874156.29"/>
    <n v="4953552.3100000005"/>
    <n v="2972131.3860000004"/>
    <n v="1981420.9240000001"/>
    <d v="2021-10-01T00:00:00"/>
    <n v="10"/>
    <x v="7"/>
    <n v="2021"/>
  </r>
  <r>
    <x v="0"/>
    <s v="Uttar Pradesh"/>
    <s v="Samsung Galaxy F62"/>
    <s v="High"/>
    <n v="173.10000000000002"/>
    <n v="11999.4"/>
    <n v="19999"/>
    <x v="618"/>
    <n v="519274.03500000003"/>
    <n v="2942552.8650000002"/>
    <n v="2295191.2347000004"/>
    <n v="647361.63029999984"/>
    <d v="2021-10-01T00:00:00"/>
    <n v="10"/>
    <x v="7"/>
    <n v="2021"/>
  </r>
  <r>
    <x v="0"/>
    <s v="Gujarat"/>
    <s v="Samsung Galaxy F62"/>
    <s v="High"/>
    <n v="172.70000000000002"/>
    <n v="11999.4"/>
    <n v="19999"/>
    <x v="637"/>
    <n v="518074.09500000003"/>
    <n v="2935753.2050000001"/>
    <n v="2289887.4999000002"/>
    <n v="645865.7050999999"/>
    <d v="2020-10-01T00:00:00"/>
    <n v="10"/>
    <x v="7"/>
    <n v="2020"/>
  </r>
  <r>
    <x v="1"/>
    <s v="Madhya Pradesh"/>
    <s v="Samsung Galaxy F62"/>
    <s v="High"/>
    <n v="187"/>
    <n v="11999.4"/>
    <n v="19999"/>
    <x v="638"/>
    <n v="560971.94999999995"/>
    <n v="3178841.05"/>
    <n v="2066246.6824999999"/>
    <n v="1112594.3674999999"/>
    <d v="2020-11-01T00:00:00"/>
    <n v="11"/>
    <x v="9"/>
    <n v="2020"/>
  </r>
  <r>
    <x v="3"/>
    <s v="Andhra Pradesh"/>
    <s v="Xiaomi Redmi 9i 128GB"/>
    <s v="High"/>
    <n v="117.4"/>
    <n v="5579.4"/>
    <n v="9299"/>
    <x v="639"/>
    <n v="163755.39000000001"/>
    <n v="927947.21000000008"/>
    <n v="723798.82380000013"/>
    <n v="204148.38619999995"/>
    <d v="2021-08-01T00:00:00"/>
    <n v="8"/>
    <x v="5"/>
    <n v="2021"/>
  </r>
  <r>
    <x v="3"/>
    <s v="Bihar"/>
    <s v="Xiaomi Redmi 9i 128GB"/>
    <s v="High"/>
    <n v="276.7"/>
    <n v="5579.4"/>
    <n v="9299"/>
    <x v="640"/>
    <n v="385954.99499999994"/>
    <n v="2187078.3049999997"/>
    <n v="1705921.0778999999"/>
    <n v="481157.22709999979"/>
    <d v="2021-08-01T00:00:00"/>
    <n v="8"/>
    <x v="5"/>
    <n v="2021"/>
  </r>
  <r>
    <x v="3"/>
    <s v="Chhattisgarh"/>
    <s v="Xiaomi Redmi 9i 128GB"/>
    <s v="High"/>
    <n v="108.5"/>
    <n v="5579.4"/>
    <n v="9299"/>
    <x v="641"/>
    <n v="151341.22500000001"/>
    <n v="857600.27500000002"/>
    <n v="668928.2145"/>
    <n v="188672.06050000002"/>
    <d v="2021-10-01T00:00:00"/>
    <n v="10"/>
    <x v="7"/>
    <n v="2021"/>
  </r>
  <r>
    <x v="4"/>
    <s v="Haryana"/>
    <s v="Realme 8"/>
    <s v="High"/>
    <n v="54.6"/>
    <n v="8999.4"/>
    <n v="14999"/>
    <x v="642"/>
    <n v="122841.81"/>
    <n v="696103.59000000008"/>
    <n v="501194.58480000007"/>
    <n v="194909.00520000001"/>
    <d v="2021-10-01T00:00:00"/>
    <n v="10"/>
    <x v="7"/>
    <n v="2021"/>
  </r>
  <r>
    <x v="0"/>
    <s v="Jharkhand"/>
    <s v="Realme 8 Pro"/>
    <s v="High"/>
    <n v="115.80000000000001"/>
    <n v="11999.4"/>
    <n v="19999"/>
    <x v="643"/>
    <n v="347382.63"/>
    <n v="1968501.5700000003"/>
    <n v="1535431.2246000003"/>
    <n v="433070.34539999999"/>
    <d v="2021-03-01T00:00:00"/>
    <n v="3"/>
    <x v="3"/>
    <n v="2021"/>
  </r>
  <r>
    <x v="1"/>
    <s v="Karnataka"/>
    <s v="Realme 8 Pro"/>
    <s v="High"/>
    <n v="161.4"/>
    <n v="11999.4"/>
    <n v="19999"/>
    <x v="644"/>
    <n v="484175.79"/>
    <n v="2743662.81"/>
    <n v="1783380.8265000002"/>
    <n v="960281.98349999986"/>
    <d v="2021-04-01T00:00:00"/>
    <n v="4"/>
    <x v="10"/>
    <n v="2021"/>
  </r>
  <r>
    <x v="0"/>
    <s v="Kerala"/>
    <s v="Realme 8 Pro"/>
    <s v="High"/>
    <n v="253.5"/>
    <n v="11999.4"/>
    <n v="19999"/>
    <x v="645"/>
    <n v="760461.97499999998"/>
    <n v="4309284.5250000004"/>
    <n v="3361241.9295000006"/>
    <n v="948042.59549999982"/>
    <d v="2021-04-01T00:00:00"/>
    <n v="4"/>
    <x v="10"/>
    <n v="2021"/>
  </r>
  <r>
    <x v="0"/>
    <s v="Odisha"/>
    <s v="Realme 8 Pro"/>
    <s v="High"/>
    <n v="285.10000000000002"/>
    <n v="11999.4"/>
    <n v="19999"/>
    <x v="646"/>
    <n v="855257.23499999999"/>
    <n v="4846457.665"/>
    <n v="3780236.9787000003"/>
    <n v="1066220.6862999997"/>
    <d v="2021-05-01T00:00:00"/>
    <n v="5"/>
    <x v="11"/>
    <n v="2021"/>
  </r>
  <r>
    <x v="1"/>
    <s v="Punjab"/>
    <s v="Realme 8 Pro"/>
    <s v="High"/>
    <n v="255.9"/>
    <n v="11999.4"/>
    <n v="19999"/>
    <x v="647"/>
    <n v="767661.61500000011"/>
    <n v="4350082.4850000003"/>
    <n v="2827553.6152500003"/>
    <n v="1522528.8697500001"/>
    <d v="2021-08-01T00:00:00"/>
    <n v="8"/>
    <x v="5"/>
    <n v="2021"/>
  </r>
  <r>
    <x v="0"/>
    <s v="Tamil Nadu"/>
    <s v="Realme 8 Pro"/>
    <s v="High"/>
    <n v="26.700000000000003"/>
    <n v="11999.4"/>
    <n v="19999"/>
    <x v="648"/>
    <n v="80095.99500000001"/>
    <n v="453877.30500000005"/>
    <n v="354024.29790000006"/>
    <n v="99853.007099999988"/>
    <d v="2020-10-01T00:00:00"/>
    <n v="10"/>
    <x v="7"/>
    <n v="2020"/>
  </r>
  <r>
    <x v="3"/>
    <s v="Telangana"/>
    <s v="Realme 8 Pro"/>
    <s v="High"/>
    <n v="108.5"/>
    <n v="11999.4"/>
    <n v="19999"/>
    <x v="649"/>
    <n v="325483.72499999998"/>
    <n v="1844407.7749999999"/>
    <n v="1438638.0644999999"/>
    <n v="405769.71050000004"/>
    <d v="2021-10-01T00:00:00"/>
    <n v="10"/>
    <x v="7"/>
    <n v="2021"/>
  </r>
  <r>
    <x v="1"/>
    <s v="Uttarakhand"/>
    <s v="Realme 8 Pro"/>
    <s v="High"/>
    <n v="117.5"/>
    <n v="11999.4"/>
    <n v="19999"/>
    <x v="650"/>
    <n v="352482.375"/>
    <n v="1997400.125"/>
    <n v="1298310.08125"/>
    <n v="699090.04374999995"/>
    <d v="2021-10-01T00:00:00"/>
    <n v="10"/>
    <x v="7"/>
    <n v="2021"/>
  </r>
  <r>
    <x v="0"/>
    <s v="West Bengal"/>
    <s v="Realme 8 Pro"/>
    <s v="High"/>
    <n v="200.70000000000002"/>
    <n v="11999.4"/>
    <n v="19999"/>
    <x v="651"/>
    <n v="602069.89500000002"/>
    <n v="3411729.4050000003"/>
    <n v="2661148.9359000004"/>
    <n v="750580.46909999987"/>
    <d v="2020-11-01T00:00:00"/>
    <n v="11"/>
    <x v="9"/>
    <n v="2020"/>
  </r>
  <r>
    <x v="0"/>
    <s v="Maharashtra "/>
    <s v="Realme 8 Pro"/>
    <s v="High"/>
    <n v="215.10000000000002"/>
    <n v="11999.4"/>
    <n v="19999"/>
    <x v="652"/>
    <n v="645267.73499999999"/>
    <n v="3656517.1650000005"/>
    <n v="2852083.3887000005"/>
    <n v="804433.77630000003"/>
    <d v="2020-11-01T00:00:00"/>
    <n v="11"/>
    <x v="9"/>
    <n v="2020"/>
  </r>
  <r>
    <x v="2"/>
    <s v="Rajasthan"/>
    <s v="Realme 8 Pro"/>
    <s v="High"/>
    <n v="91.4"/>
    <n v="11999.4"/>
    <n v="19999"/>
    <x v="653"/>
    <n v="274186.28999999998"/>
    <n v="1553722.31"/>
    <n v="932233.38600000006"/>
    <n v="621488.924"/>
    <d v="2021-12-01T00:00:00"/>
    <n v="12"/>
    <x v="2"/>
    <n v="2021"/>
  </r>
  <r>
    <x v="0"/>
    <s v="Uttar Pradesh"/>
    <s v="Realme 8 Pro"/>
    <s v="High"/>
    <n v="29.3"/>
    <n v="11999.4"/>
    <n v="19999"/>
    <x v="654"/>
    <n v="87895.60500000001"/>
    <n v="498075.09500000009"/>
    <n v="388498.57410000009"/>
    <n v="109576.5209"/>
    <d v="2021-12-01T00:00:00"/>
    <n v="12"/>
    <x v="2"/>
    <n v="2021"/>
  </r>
  <r>
    <x v="2"/>
    <s v="Gujarat"/>
    <s v="Vivo V17 Pro"/>
    <s v="High"/>
    <n v="50"/>
    <n v="19794"/>
    <n v="32990"/>
    <x v="655"/>
    <n v="247425"/>
    <n v="1402075"/>
    <n v="841245"/>
    <n v="560830"/>
    <d v="2021-03-01T00:00:00"/>
    <n v="3"/>
    <x v="3"/>
    <n v="2021"/>
  </r>
  <r>
    <x v="1"/>
    <s v="Madhya Pradesh"/>
    <s v="Vivo V17 Pro"/>
    <s v="High"/>
    <n v="282.60000000000002"/>
    <n v="19794"/>
    <n v="32990"/>
    <x v="656"/>
    <n v="1398446.0999999999"/>
    <n v="7924527.9000000004"/>
    <n v="5150943.1350000007"/>
    <n v="2773584.7649999997"/>
    <d v="2021-05-01T00:00:00"/>
    <n v="5"/>
    <x v="11"/>
    <n v="2021"/>
  </r>
  <r>
    <x v="3"/>
    <s v="Andhra Pradesh"/>
    <s v="Vivo V17 Pro"/>
    <s v="High"/>
    <n v="66.3"/>
    <n v="19794"/>
    <n v="32990"/>
    <x v="85"/>
    <n v="328085.55"/>
    <n v="1859151.45"/>
    <n v="1450138.1310000001"/>
    <n v="409013.3189999999"/>
    <d v="2021-09-01T00:00:00"/>
    <n v="9"/>
    <x v="6"/>
    <n v="2021"/>
  </r>
  <r>
    <x v="4"/>
    <s v="Bihar"/>
    <s v="Vivo V17 Pro"/>
    <s v="High"/>
    <n v="257.40000000000003"/>
    <n v="19794"/>
    <n v="32990"/>
    <x v="657"/>
    <n v="1273743.9000000001"/>
    <n v="7217882.1000000015"/>
    <n v="5196875.1120000007"/>
    <n v="2021006.9880000008"/>
    <d v="2020-11-01T00:00:00"/>
    <n v="11"/>
    <x v="9"/>
    <n v="2020"/>
  </r>
  <r>
    <x v="3"/>
    <s v="Chhattisgarh"/>
    <s v="Vivo V17 Pro"/>
    <s v="High"/>
    <n v="243.8"/>
    <n v="19794"/>
    <n v="32990"/>
    <x v="658"/>
    <n v="1206444.3"/>
    <n v="6836517.7000000002"/>
    <n v="5332483.8059999999"/>
    <n v="1504033.8940000003"/>
    <d v="2020-12-01T00:00:00"/>
    <n v="12"/>
    <x v="2"/>
    <n v="2020"/>
  </r>
  <r>
    <x v="2"/>
    <s v="Haryana"/>
    <s v="Vivo V17 Pro"/>
    <s v="High"/>
    <n v="91.4"/>
    <n v="19794"/>
    <n v="32990"/>
    <x v="659"/>
    <n v="452292.89999999997"/>
    <n v="2562993.1"/>
    <n v="1537795.86"/>
    <n v="1025197.24"/>
    <d v="2021-12-01T00:00:00"/>
    <n v="12"/>
    <x v="2"/>
    <n v="2021"/>
  </r>
  <r>
    <x v="0"/>
    <s v="Jharkhand"/>
    <s v="Xiaomi Redmi K20 Pro 6GB"/>
    <s v="High"/>
    <n v="86.550000000000011"/>
    <n v="13938"/>
    <n v="23230"/>
    <x v="660"/>
    <n v="301583.47500000003"/>
    <n v="1708973.0250000001"/>
    <n v="1332998.9595000001"/>
    <n v="375974.06550000003"/>
    <d v="2021-07-01T00:00:00"/>
    <n v="7"/>
    <x v="4"/>
    <n v="2021"/>
  </r>
  <r>
    <x v="1"/>
    <s v="Karnataka"/>
    <s v="Xiaomi Redmi K20 Pro 6GB"/>
    <s v="High"/>
    <n v="49.2"/>
    <n v="13938"/>
    <n v="23230"/>
    <x v="661"/>
    <n v="171437.4"/>
    <n v="971478.6"/>
    <n v="631461.09"/>
    <n v="340017.51"/>
    <d v="2021-07-01T00:00:00"/>
    <n v="7"/>
    <x v="4"/>
    <n v="2021"/>
  </r>
  <r>
    <x v="0"/>
    <s v="Kerala"/>
    <s v="Xiaomi Redmi K20 Pro 6GB"/>
    <s v="High"/>
    <n v="26.700000000000003"/>
    <n v="13938"/>
    <n v="23230"/>
    <x v="662"/>
    <n v="93036.150000000009"/>
    <n v="527204.85000000009"/>
    <n v="411219.78300000011"/>
    <n v="115985.06699999998"/>
    <d v="2020-10-01T00:00:00"/>
    <n v="10"/>
    <x v="7"/>
    <n v="2020"/>
  </r>
  <r>
    <x v="1"/>
    <s v="Odisha"/>
    <s v="Xiaomi Redmi K20 Pro 6GB"/>
    <s v="High"/>
    <n v="117.5"/>
    <n v="13938"/>
    <n v="23230"/>
    <x v="663"/>
    <n v="409428.75"/>
    <n v="2320096.25"/>
    <n v="1508062.5625"/>
    <n v="812033.6875"/>
    <d v="2021-10-01T00:00:00"/>
    <n v="10"/>
    <x v="7"/>
    <n v="2021"/>
  </r>
  <r>
    <x v="3"/>
    <s v="Punjab"/>
    <s v="Xiaomi Redmi K20 Pro 6GB"/>
    <s v="High"/>
    <n v="295.40000000000003"/>
    <n v="13938"/>
    <n v="23230"/>
    <x v="664"/>
    <n v="1029321.3"/>
    <n v="5832820.7000000011"/>
    <n v="4549600.1460000006"/>
    <n v="1283220.5540000005"/>
    <d v="2020-11-01T00:00:00"/>
    <n v="11"/>
    <x v="9"/>
    <n v="2020"/>
  </r>
  <r>
    <x v="3"/>
    <s v="Tamil Nadu"/>
    <s v="Xiaomi Redmi K20 Pro 6GB"/>
    <s v="High"/>
    <n v="55.2"/>
    <n v="13938"/>
    <n v="23230"/>
    <x v="665"/>
    <n v="192344.4"/>
    <n v="1089951.6000000001"/>
    <n v="850162.24800000014"/>
    <n v="239789.35199999996"/>
    <d v="2021-11-01T00:00:00"/>
    <n v="11"/>
    <x v="9"/>
    <n v="2021"/>
  </r>
  <r>
    <x v="0"/>
    <s v="Telangana"/>
    <s v="Xiaomi Redmi K20 Pro 6GB"/>
    <s v="High"/>
    <n v="29.3"/>
    <n v="13938"/>
    <n v="23230"/>
    <x v="666"/>
    <n v="102095.84999999999"/>
    <n v="578543.15"/>
    <n v="451263.65700000001"/>
    <n v="127279.49300000002"/>
    <d v="2021-12-01T00:00:00"/>
    <n v="12"/>
    <x v="2"/>
    <n v="2021"/>
  </r>
  <r>
    <x v="4"/>
    <s v="Uttarakhand"/>
    <s v="Samsung Galaxy F62"/>
    <s v="High"/>
    <n v="247.5"/>
    <n v="11999.4"/>
    <n v="19999"/>
    <x v="636"/>
    <n v="742462.875"/>
    <n v="4207289.625"/>
    <n v="3029248.53"/>
    <n v="1178041.0950000002"/>
    <d v="2021-03-01T00:00:00"/>
    <n v="3"/>
    <x v="3"/>
    <n v="2021"/>
  </r>
  <r>
    <x v="4"/>
    <s v="West Bengal"/>
    <s v="Samsung Galaxy F62"/>
    <s v="High"/>
    <n v="54.6"/>
    <n v="11999.4"/>
    <n v="19999"/>
    <x v="667"/>
    <n v="163791.81000000003"/>
    <n v="928153.59000000008"/>
    <n v="668270.58480000007"/>
    <n v="259883.00520000001"/>
    <d v="2021-10-01T00:00:00"/>
    <n v="10"/>
    <x v="7"/>
    <n v="2021"/>
  </r>
  <r>
    <x v="0"/>
    <s v="Maharashtra "/>
    <s v="Realme 8"/>
    <s v="High"/>
    <n v="136.80000000000001"/>
    <n v="8999.4"/>
    <n v="14999"/>
    <x v="668"/>
    <n v="307779.48000000004"/>
    <n v="1744083.7200000002"/>
    <n v="1360385.3016000001"/>
    <n v="383698.41840000008"/>
    <d v="2021-02-01T00:00:00"/>
    <n v="2"/>
    <x v="8"/>
    <n v="2021"/>
  </r>
  <r>
    <x v="0"/>
    <s v="Rajasthan"/>
    <s v="Realme 8 Pro"/>
    <s v="High"/>
    <n v="72.3"/>
    <n v="11999.4"/>
    <n v="19999"/>
    <x v="669"/>
    <n v="216889.155"/>
    <n v="1229038.5449999999"/>
    <n v="958650.06510000001"/>
    <n v="270388.47989999992"/>
    <d v="2021-04-01T00:00:00"/>
    <n v="4"/>
    <x v="10"/>
    <n v="2021"/>
  </r>
  <r>
    <x v="2"/>
    <s v="Uttar Pradesh"/>
    <s v="Xiaomi Redmi K20 Pro 6GB"/>
    <s v="High"/>
    <n v="180.60000000000002"/>
    <n v="13938"/>
    <n v="23230"/>
    <x v="670"/>
    <n v="629300.70000000007"/>
    <n v="3566037.3000000007"/>
    <n v="2139622.3800000004"/>
    <n v="1426414.9200000004"/>
    <d v="2021-05-01T00:00:00"/>
    <n v="5"/>
    <x v="11"/>
    <n v="2021"/>
  </r>
  <r>
    <x v="5"/>
    <m/>
    <m/>
    <m/>
    <m/>
    <m/>
    <m/>
    <x v="671"/>
    <m/>
    <m/>
    <m/>
    <m/>
    <m/>
    <m/>
    <x v="12"/>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n v="16"/>
    <n v="1"/>
    <n v="692"/>
    <n v="1.4450867052023121E-3"/>
    <s v="None"/>
    <n v="161.85000000000002"/>
    <n v="5579.4"/>
    <n v="9299"/>
    <n v="1505043.1500000001"/>
    <n v="0"/>
    <n v="1505043.1500000001"/>
    <n v="1173933.6570000001"/>
    <n v="331109.49300000002"/>
    <d v="2021-01-01T00:00:00"/>
    <n v="1"/>
    <s v="Jan"/>
    <n v="2021"/>
  </r>
  <r>
    <x v="0"/>
    <x v="1"/>
    <s v="Xiaomi Redmi 9i 128GB"/>
    <n v="92"/>
    <n v="692"/>
    <n v="0.13294797687861271"/>
    <s v="None"/>
    <n v="132.1"/>
    <n v="5579.4"/>
    <n v="9299"/>
    <n v="1228397.8999999999"/>
    <n v="0"/>
    <n v="1228397.8999999999"/>
    <n v="958150.36199999996"/>
    <n v="270247.53799999994"/>
    <d v="2021-01-01T00:00:00"/>
    <n v="1"/>
    <s v="Jan"/>
    <n v="2021"/>
  </r>
  <r>
    <x v="1"/>
    <x v="2"/>
    <s v="Xiaomi Redmi 9i 128GB"/>
    <n v="91"/>
    <n v="692"/>
    <n v="0.13150289017341041"/>
    <s v="None"/>
    <n v="217.8"/>
    <n v="5579.4"/>
    <n v="9299"/>
    <n v="2025322.2000000002"/>
    <n v="0"/>
    <n v="2025322.2000000002"/>
    <n v="1316459.4300000002"/>
    <n v="708862.77"/>
    <d v="2021-06-01T00:00:00"/>
    <n v="6"/>
    <s v="Jun"/>
    <n v="2021"/>
  </r>
  <r>
    <x v="1"/>
    <x v="3"/>
    <s v="Xiaomi Redmi 9i 128GB"/>
    <n v="90"/>
    <n v="692"/>
    <n v="0.13005780346820808"/>
    <s v="None"/>
    <n v="88.800000000000011"/>
    <n v="5579.4"/>
    <n v="9299"/>
    <n v="825751.20000000007"/>
    <n v="0"/>
    <n v="825751.20000000007"/>
    <n v="536738.28"/>
    <n v="289012.92000000004"/>
    <d v="2021-06-01T00:00:00"/>
    <n v="6"/>
    <s v="Jun"/>
    <n v="2021"/>
  </r>
  <r>
    <x v="1"/>
    <x v="4"/>
    <s v="Xiaomi Redmi 9i 128GB"/>
    <n v="89"/>
    <n v="692"/>
    <n v="0.12861271676300579"/>
    <s v="None"/>
    <n v="247"/>
    <n v="5579.4"/>
    <n v="9299"/>
    <n v="2296853"/>
    <n v="0"/>
    <n v="2296853"/>
    <n v="1492954.45"/>
    <n v="803898.55"/>
    <d v="2021-06-01T00:00:00"/>
    <n v="6"/>
    <s v="Jun"/>
    <n v="2021"/>
  </r>
  <r>
    <x v="0"/>
    <x v="5"/>
    <s v="Xiaomi Redmi 9i 128GB"/>
    <n v="88"/>
    <n v="692"/>
    <n v="0.12716763005780346"/>
    <s v="None"/>
    <n v="151.30000000000001"/>
    <n v="5579.4"/>
    <n v="9299"/>
    <n v="1406938.7000000002"/>
    <n v="0"/>
    <n v="1406938.7000000002"/>
    <n v="1097412.1860000002"/>
    <n v="309526.51399999997"/>
    <d v="2021-12-01T00:00:00"/>
    <n v="12"/>
    <s v="Dec"/>
    <n v="2021"/>
  </r>
  <r>
    <x v="1"/>
    <x v="6"/>
    <s v="Realme 8"/>
    <n v="93"/>
    <n v="692"/>
    <n v="0.13439306358381503"/>
    <s v="None"/>
    <n v="92.100000000000009"/>
    <n v="8999.4"/>
    <n v="14999"/>
    <n v="1381407.9000000001"/>
    <n v="0"/>
    <n v="1381407.9000000001"/>
    <n v="897915.13500000013"/>
    <n v="483492.76500000001"/>
    <d v="2021-03-01T00:00:00"/>
    <n v="3"/>
    <s v="Mar"/>
    <n v="2021"/>
  </r>
  <r>
    <x v="2"/>
    <x v="5"/>
    <s v="Realme 8"/>
    <n v="92"/>
    <n v="692"/>
    <n v="0.13294797687861271"/>
    <s v="None"/>
    <n v="251.8"/>
    <n v="8999.4"/>
    <n v="14999"/>
    <n v="3776748.2"/>
    <n v="0"/>
    <n v="3776748.2"/>
    <n v="2266048.92"/>
    <n v="1510699.2800000003"/>
    <d v="2021-06-01T00:00:00"/>
    <n v="6"/>
    <s v="Jun"/>
    <n v="2021"/>
  </r>
  <r>
    <x v="0"/>
    <x v="7"/>
    <s v="Realme 8"/>
    <n v="91"/>
    <n v="692"/>
    <n v="0.13150289017341041"/>
    <s v="None"/>
    <n v="189.9"/>
    <n v="8999.4"/>
    <n v="14999"/>
    <n v="2848310.1"/>
    <n v="0"/>
    <n v="2848310.1"/>
    <n v="2221681.878"/>
    <n v="626628.22200000007"/>
    <d v="2021-06-01T00:00:00"/>
    <n v="6"/>
    <s v="Jun"/>
    <n v="2021"/>
  </r>
  <r>
    <x v="2"/>
    <x v="4"/>
    <s v="Realme 8"/>
    <n v="90"/>
    <n v="691"/>
    <n v="0.13024602026049203"/>
    <s v="None"/>
    <n v="154.5"/>
    <n v="8999.4"/>
    <n v="14999"/>
    <n v="2317345.5"/>
    <n v="0"/>
    <n v="2317345.5"/>
    <n v="1390407.3"/>
    <n v="926938.2"/>
    <d v="2021-06-01T00:00:00"/>
    <n v="6"/>
    <s v="Jun"/>
    <n v="2021"/>
  </r>
  <r>
    <x v="1"/>
    <x v="8"/>
    <s v="Realme 8"/>
    <n v="89"/>
    <n v="690"/>
    <n v="0.12898550724637681"/>
    <s v="None"/>
    <n v="247"/>
    <n v="8999.4"/>
    <n v="14999"/>
    <n v="3704753"/>
    <n v="0"/>
    <n v="3704753"/>
    <n v="2408089.4500000002"/>
    <n v="1296663.5499999998"/>
    <d v="2021-06-01T00:00:00"/>
    <n v="6"/>
    <s v="Jun"/>
    <n v="2021"/>
  </r>
  <r>
    <x v="3"/>
    <x v="9"/>
    <s v="Realme 8"/>
    <n v="88"/>
    <n v="689"/>
    <n v="0.12772133526850507"/>
    <s v="None"/>
    <n v="266.55"/>
    <n v="8999.4"/>
    <n v="14999"/>
    <n v="3997983.45"/>
    <n v="0"/>
    <n v="3997983.45"/>
    <n v="3118427.0910000005"/>
    <n v="879556.35899999971"/>
    <d v="2021-07-01T00:00:00"/>
    <n v="7"/>
    <s v="Jul"/>
    <n v="2021"/>
  </r>
  <r>
    <x v="4"/>
    <x v="10"/>
    <s v="Realme 8"/>
    <n v="87"/>
    <n v="688"/>
    <n v="0.12645348837209303"/>
    <s v="None"/>
    <n v="95.800000000000011"/>
    <n v="8999.4"/>
    <n v="14999"/>
    <n v="1436904.2000000002"/>
    <n v="0"/>
    <n v="1436904.2000000002"/>
    <n v="1034571.0240000001"/>
    <n v="402333.17600000009"/>
    <d v="2021-08-01T00:00:00"/>
    <n v="8"/>
    <s v="Aug"/>
    <n v="2021"/>
  </r>
  <r>
    <x v="0"/>
    <x v="2"/>
    <s v="Realme 8"/>
    <n v="86"/>
    <n v="687"/>
    <n v="0.12518195050946143"/>
    <s v="None"/>
    <n v="214.60000000000002"/>
    <n v="8999.4"/>
    <n v="14999"/>
    <n v="3218785.4000000004"/>
    <n v="0"/>
    <n v="3218785.4000000004"/>
    <n v="2510652.6120000002"/>
    <n v="708132.78800000018"/>
    <d v="2021-09-01T00:00:00"/>
    <n v="9"/>
    <s v="Sep"/>
    <n v="2021"/>
  </r>
  <r>
    <x v="3"/>
    <x v="11"/>
    <s v="Realme 8"/>
    <n v="85"/>
    <n v="686"/>
    <n v="0.12390670553935861"/>
    <s v="None"/>
    <n v="34.5"/>
    <n v="8999.4"/>
    <n v="14999"/>
    <n v="517465.5"/>
    <n v="0"/>
    <n v="517465.5"/>
    <n v="403623.09"/>
    <n v="113842.40999999997"/>
    <d v="2020-10-01T00:00:00"/>
    <n v="10"/>
    <s v="Oct"/>
    <n v="2020"/>
  </r>
  <r>
    <x v="1"/>
    <x v="9"/>
    <s v="Realme 8"/>
    <n v="84"/>
    <n v="685"/>
    <n v="0.12262773722627737"/>
    <s v="None"/>
    <n v="61.5"/>
    <n v="8999.4"/>
    <n v="14999"/>
    <n v="922438.5"/>
    <n v="0"/>
    <n v="922438.5"/>
    <n v="599585.02500000002"/>
    <n v="322853.47499999998"/>
    <d v="2021-12-01T00:00:00"/>
    <n v="12"/>
    <s v="Dec"/>
    <n v="2021"/>
  </r>
  <r>
    <x v="0"/>
    <x v="1"/>
    <s v="Realme 8 Pro"/>
    <n v="202"/>
    <n v="684"/>
    <n v="0.2953216374269006"/>
    <s v="None"/>
    <n v="29.200000000000003"/>
    <n v="11999.4"/>
    <n v="19999"/>
    <n v="583970.80000000005"/>
    <n v="0"/>
    <n v="583970.80000000005"/>
    <n v="455497.22400000005"/>
    <n v="128473.576"/>
    <d v="2021-02-01T00:00:00"/>
    <n v="2"/>
    <s v="Feb"/>
    <n v="2021"/>
  </r>
  <r>
    <x v="1"/>
    <x v="12"/>
    <s v="Realme 8 Pro"/>
    <n v="201"/>
    <n v="683"/>
    <n v="0.29428989751098095"/>
    <s v="None"/>
    <n v="97.4"/>
    <n v="11999.4"/>
    <n v="19999"/>
    <n v="1947902.6"/>
    <n v="0"/>
    <n v="1947902.6"/>
    <n v="1266136.6900000002"/>
    <n v="681765.90999999992"/>
    <d v="2021-02-01T00:00:00"/>
    <n v="2"/>
    <s v="Feb"/>
    <n v="2021"/>
  </r>
  <r>
    <x v="2"/>
    <x v="0"/>
    <s v="Realme 8 Pro"/>
    <n v="200"/>
    <n v="682"/>
    <n v="0.2932551319648094"/>
    <s v="None"/>
    <n v="251.8"/>
    <n v="11999.4"/>
    <n v="19999"/>
    <n v="5035748.2"/>
    <n v="0"/>
    <n v="5035748.2"/>
    <n v="3021448.92"/>
    <n v="2014299.2800000003"/>
    <d v="2021-06-01T00:00:00"/>
    <n v="6"/>
    <s v="Jun"/>
    <n v="2021"/>
  </r>
  <r>
    <x v="0"/>
    <x v="1"/>
    <s v="Realme 8 Pro"/>
    <n v="199"/>
    <n v="681"/>
    <n v="0.2922173274596182"/>
    <s v="None"/>
    <n v="100.60000000000001"/>
    <n v="11999.4"/>
    <n v="19999"/>
    <n v="2011899.4000000001"/>
    <n v="0"/>
    <n v="2011899.4000000001"/>
    <n v="1569281.5320000001"/>
    <n v="442617.86800000002"/>
    <d v="2021-06-01T00:00:00"/>
    <n v="6"/>
    <s v="Jun"/>
    <n v="2021"/>
  </r>
  <r>
    <x v="2"/>
    <x v="2"/>
    <s v="Realme 8 Pro"/>
    <n v="198"/>
    <n v="680"/>
    <n v="0.29117647058823531"/>
    <s v="None"/>
    <n v="36.700000000000003"/>
    <n v="11999.4"/>
    <n v="19999"/>
    <n v="733963.3"/>
    <n v="0"/>
    <n v="733963.3"/>
    <n v="440377.98000000004"/>
    <n v="293585.32"/>
    <d v="2021-07-01T00:00:00"/>
    <n v="7"/>
    <s v="Jul"/>
    <n v="2021"/>
  </r>
  <r>
    <x v="0"/>
    <x v="3"/>
    <s v="Realme 8 Pro"/>
    <n v="197"/>
    <n v="679"/>
    <n v="0.29013254786450665"/>
    <s v="None"/>
    <n v="88.300000000000011"/>
    <n v="11999.4"/>
    <n v="19999"/>
    <n v="1765911.7000000002"/>
    <n v="0"/>
    <n v="1765911.7000000002"/>
    <n v="1377411.1260000002"/>
    <n v="388500.57400000002"/>
    <d v="2021-08-01T00:00:00"/>
    <n v="8"/>
    <s v="Aug"/>
    <n v="2021"/>
  </r>
  <r>
    <x v="1"/>
    <x v="4"/>
    <s v="Realme 8 Pro"/>
    <n v="196"/>
    <n v="678"/>
    <n v="0.28908554572271389"/>
    <s v="None"/>
    <n v="54.900000000000006"/>
    <n v="11999.4"/>
    <n v="19999"/>
    <n v="1097945.1000000001"/>
    <n v="0"/>
    <n v="1097945.1000000001"/>
    <n v="713664.31500000006"/>
    <n v="384280.78500000003"/>
    <d v="2020-09-01T00:00:00"/>
    <n v="9"/>
    <s v="Sep"/>
    <n v="2020"/>
  </r>
  <r>
    <x v="4"/>
    <x v="5"/>
    <s v="Realme 8 Pro"/>
    <n v="195"/>
    <n v="677"/>
    <n v="0.2880354505169867"/>
    <s v="None"/>
    <n v="78.800000000000011"/>
    <n v="11999.4"/>
    <n v="19999"/>
    <n v="1575921.2000000002"/>
    <n v="0"/>
    <n v="1575921.2000000002"/>
    <n v="1134663.2640000002"/>
    <n v="441257.93599999999"/>
    <d v="2020-09-01T00:00:00"/>
    <n v="9"/>
    <s v="Sep"/>
    <n v="2020"/>
  </r>
  <r>
    <x v="1"/>
    <x v="6"/>
    <s v="Realme 8 Pro"/>
    <n v="194"/>
    <n v="676"/>
    <n v="0.28698224852071008"/>
    <s v="None"/>
    <n v="247.20000000000002"/>
    <n v="11999.4"/>
    <n v="19999"/>
    <n v="4943752.8000000007"/>
    <n v="0"/>
    <n v="4943752.8000000007"/>
    <n v="3213439.3200000008"/>
    <n v="1730313.48"/>
    <d v="2021-09-01T00:00:00"/>
    <n v="9"/>
    <s v="Sep"/>
    <n v="2021"/>
  </r>
  <r>
    <x v="0"/>
    <x v="5"/>
    <s v="Realme 8 Pro"/>
    <n v="193"/>
    <n v="675"/>
    <n v="0.28592592592592592"/>
    <s v="None"/>
    <n v="114.30000000000001"/>
    <n v="11999.4"/>
    <n v="19999"/>
    <n v="2285885.7000000002"/>
    <n v="0"/>
    <n v="2285885.7000000002"/>
    <n v="1782990.8460000001"/>
    <n v="502894.85400000005"/>
    <d v="2021-10-01T00:00:00"/>
    <n v="10"/>
    <s v="Oct"/>
    <n v="2021"/>
  </r>
  <r>
    <x v="0"/>
    <x v="7"/>
    <s v="Realme 8 Pro"/>
    <n v="192"/>
    <n v="674"/>
    <n v="0.28486646884272998"/>
    <s v="None"/>
    <n v="172.5"/>
    <n v="11999.4"/>
    <n v="19999"/>
    <n v="3449827.5"/>
    <n v="0"/>
    <n v="3449827.5"/>
    <n v="2690865.45"/>
    <n v="758962.04999999981"/>
    <d v="2020-11-01T00:00:00"/>
    <n v="11"/>
    <s v="Nov"/>
    <n v="2020"/>
  </r>
  <r>
    <x v="2"/>
    <x v="4"/>
    <s v="Realme 8 Pro"/>
    <n v="191"/>
    <n v="673"/>
    <n v="0.2838038632986627"/>
    <s v="None"/>
    <n v="91.2"/>
    <n v="11999.4"/>
    <n v="19999"/>
    <n v="1823908.8"/>
    <n v="0"/>
    <n v="1823908.8"/>
    <n v="1094345.28"/>
    <n v="729563.52"/>
    <d v="2020-11-01T00:00:00"/>
    <n v="11"/>
    <s v="Nov"/>
    <n v="2020"/>
  </r>
  <r>
    <x v="1"/>
    <x v="8"/>
    <s v="Realme 8 Pro"/>
    <n v="190"/>
    <n v="672"/>
    <n v="0.28273809523809523"/>
    <s v="None"/>
    <n v="215.20000000000002"/>
    <n v="11999.4"/>
    <n v="19999"/>
    <n v="4303784.8000000007"/>
    <n v="0"/>
    <n v="4303784.8000000007"/>
    <n v="2797460.1200000006"/>
    <n v="1506324.6800000002"/>
    <d v="2020-12-01T00:00:00"/>
    <n v="12"/>
    <s v="Dec"/>
    <n v="2020"/>
  </r>
  <r>
    <x v="0"/>
    <x v="9"/>
    <s v="Realme 8 Pro"/>
    <n v="189"/>
    <n v="671"/>
    <n v="0.28166915052160951"/>
    <s v="None"/>
    <n v="181.70000000000002"/>
    <n v="11999.4"/>
    <n v="19999"/>
    <n v="3633818.3000000003"/>
    <n v="0"/>
    <n v="3633818.3000000003"/>
    <n v="2834378.2740000002"/>
    <n v="799440.02600000007"/>
    <d v="2021-12-01T00:00:00"/>
    <n v="12"/>
    <s v="Dec"/>
    <n v="2021"/>
  </r>
  <r>
    <x v="0"/>
    <x v="10"/>
    <s v="Realme 8 Pro"/>
    <n v="188"/>
    <n v="670"/>
    <n v="0.28059701492537314"/>
    <s v="None"/>
    <n v="151.30000000000001"/>
    <n v="11999.4"/>
    <n v="19999"/>
    <n v="3025848.7"/>
    <n v="0"/>
    <n v="3025848.7"/>
    <n v="2360161.986"/>
    <n v="665686.71400000015"/>
    <d v="2021-12-01T00:00:00"/>
    <n v="12"/>
    <s v="Dec"/>
    <n v="2021"/>
  </r>
  <r>
    <x v="0"/>
    <x v="2"/>
    <s v="Vivo V17 Pro"/>
    <n v="109"/>
    <n v="669"/>
    <n v="0.16292974588938713"/>
    <s v="None"/>
    <n v="149.30000000000001"/>
    <n v="19794"/>
    <n v="32990"/>
    <n v="4925407"/>
    <n v="0"/>
    <n v="4925407"/>
    <n v="3841817.46"/>
    <n v="1083589.54"/>
    <d v="2021-01-01T00:00:00"/>
    <n v="1"/>
    <s v="Jan"/>
    <n v="2021"/>
  </r>
  <r>
    <x v="3"/>
    <x v="11"/>
    <s v="Vivo V17 Pro"/>
    <n v="108"/>
    <n v="668"/>
    <n v="0.16167664670658682"/>
    <s v="None"/>
    <n v="180.4"/>
    <n v="19794"/>
    <n v="32990"/>
    <n v="5951396"/>
    <n v="0"/>
    <n v="5951396"/>
    <n v="4642088.88"/>
    <n v="1309307.1200000001"/>
    <d v="2021-02-01T00:00:00"/>
    <n v="2"/>
    <s v="Feb"/>
    <n v="2021"/>
  </r>
  <r>
    <x v="2"/>
    <x v="9"/>
    <s v="Vivo V17 Pro"/>
    <n v="107"/>
    <n v="668"/>
    <n v="0.16017964071856289"/>
    <s v="None"/>
    <n v="216.10000000000002"/>
    <n v="19794"/>
    <n v="32990"/>
    <n v="7129139.0000000009"/>
    <n v="0"/>
    <n v="7129139.0000000009"/>
    <n v="4277483.4000000004"/>
    <n v="2851655.6000000006"/>
    <d v="2021-03-01T00:00:00"/>
    <n v="3"/>
    <s v="Mar"/>
    <n v="2021"/>
  </r>
  <r>
    <x v="0"/>
    <x v="1"/>
    <s v="Vivo V17 Pro"/>
    <n v="106"/>
    <n v="668"/>
    <n v="0.15868263473053892"/>
    <s v="None"/>
    <n v="100.60000000000001"/>
    <n v="19794"/>
    <n v="32990"/>
    <n v="3318794.0000000005"/>
    <n v="0"/>
    <n v="3318794.0000000005"/>
    <n v="2588659.3200000003"/>
    <n v="730134.68000000017"/>
    <d v="2021-06-01T00:00:00"/>
    <n v="6"/>
    <s v="Jun"/>
    <n v="2021"/>
  </r>
  <r>
    <x v="2"/>
    <x v="12"/>
    <s v="Vivo V17 Pro"/>
    <n v="105"/>
    <n v="668"/>
    <n v="0.15718562874251496"/>
    <s v="None"/>
    <n v="154.5"/>
    <n v="19794"/>
    <n v="32990"/>
    <n v="5096955"/>
    <n v="0"/>
    <n v="5096955"/>
    <n v="3058173"/>
    <n v="2038782"/>
    <d v="2021-06-01T00:00:00"/>
    <n v="6"/>
    <s v="Jun"/>
    <n v="2021"/>
  </r>
  <r>
    <x v="3"/>
    <x v="0"/>
    <s v="Vivo V17 Pro"/>
    <n v="104"/>
    <n v="668"/>
    <n v="0.15568862275449102"/>
    <s v="None"/>
    <n v="282.10000000000002"/>
    <n v="19794"/>
    <n v="32990"/>
    <n v="9306479"/>
    <n v="0"/>
    <n v="9306479"/>
    <n v="7259053.6200000001"/>
    <n v="2047425.38"/>
    <d v="2021-08-01T00:00:00"/>
    <n v="8"/>
    <s v="Aug"/>
    <n v="2021"/>
  </r>
  <r>
    <x v="3"/>
    <x v="1"/>
    <s v="Vivo V17 Pro"/>
    <n v="103"/>
    <n v="668"/>
    <n v="0.15419161676646706"/>
    <s v="None"/>
    <n v="34.5"/>
    <n v="19794"/>
    <n v="32990"/>
    <n v="1138155"/>
    <n v="0"/>
    <n v="1138155"/>
    <n v="887760.9"/>
    <n v="250394.09999999998"/>
    <d v="2020-10-01T00:00:00"/>
    <n v="10"/>
    <s v="Oct"/>
    <n v="2020"/>
  </r>
  <r>
    <x v="4"/>
    <x v="2"/>
    <s v="Xiaomi Redmi K20 Pro 6GB"/>
    <n v="109"/>
    <n v="668"/>
    <n v="0.16317365269461079"/>
    <s v="None"/>
    <n v="200.10000000000002"/>
    <n v="13938"/>
    <n v="23230"/>
    <n v="4648323.0000000009"/>
    <n v="0"/>
    <n v="4648323.0000000009"/>
    <n v="3346792.5600000005"/>
    <n v="1301530.4400000004"/>
    <d v="2021-02-01T00:00:00"/>
    <n v="2"/>
    <s v="Feb"/>
    <n v="2021"/>
  </r>
  <r>
    <x v="2"/>
    <x v="3"/>
    <s v="Xiaomi Redmi K20 Pro 6GB"/>
    <n v="108"/>
    <n v="668"/>
    <n v="0.16167664670658682"/>
    <s v="None"/>
    <n v="283.8"/>
    <n v="13938"/>
    <n v="23230"/>
    <n v="6592674"/>
    <n v="0"/>
    <n v="6592674"/>
    <n v="3955604.4"/>
    <n v="2637069.6"/>
    <d v="2021-04-01T00:00:00"/>
    <n v="4"/>
    <s v="Apr"/>
    <n v="2021"/>
  </r>
  <r>
    <x v="1"/>
    <x v="4"/>
    <s v="Xiaomi Redmi K20 Pro 6GB"/>
    <n v="107"/>
    <n v="668"/>
    <n v="0.16017964071856289"/>
    <s v="None"/>
    <n v="217.8"/>
    <n v="13938"/>
    <n v="23230"/>
    <n v="5059494"/>
    <n v="0"/>
    <n v="5059494"/>
    <n v="3288671.1"/>
    <n v="1770822.9"/>
    <d v="2021-06-01T00:00:00"/>
    <n v="6"/>
    <s v="Jun"/>
    <n v="2021"/>
  </r>
  <r>
    <x v="1"/>
    <x v="5"/>
    <s v="Xiaomi Redmi K20 Pro 6GB"/>
    <n v="106"/>
    <n v="668"/>
    <n v="0.15868263473053892"/>
    <s v="None"/>
    <n v="88.800000000000011"/>
    <n v="13938"/>
    <n v="23230"/>
    <n v="2062824.0000000002"/>
    <n v="0"/>
    <n v="2062824.0000000002"/>
    <n v="1340835.6000000001"/>
    <n v="721988.40000000014"/>
    <d v="2021-06-01T00:00:00"/>
    <n v="6"/>
    <s v="Jun"/>
    <n v="2021"/>
  </r>
  <r>
    <x v="0"/>
    <x v="6"/>
    <s v="Xiaomi Redmi K20 Pro 6GB"/>
    <n v="105"/>
    <n v="668"/>
    <n v="0.15718562874251496"/>
    <s v="None"/>
    <n v="152.70000000000002"/>
    <n v="13938"/>
    <n v="23230"/>
    <n v="3547221.0000000005"/>
    <n v="0"/>
    <n v="3547221.0000000005"/>
    <n v="2766832.3800000004"/>
    <n v="780388.62000000011"/>
    <d v="2020-09-01T00:00:00"/>
    <n v="9"/>
    <s v="Sep"/>
    <n v="2020"/>
  </r>
  <r>
    <x v="4"/>
    <x v="5"/>
    <s v="Xiaomi Redmi K20 Pro 6GB"/>
    <n v="104"/>
    <n v="668"/>
    <n v="0.15568862275449102"/>
    <s v="None"/>
    <n v="215.10000000000002"/>
    <n v="13938"/>
    <n v="23230"/>
    <n v="4996773.0000000009"/>
    <n v="0"/>
    <n v="4996773.0000000009"/>
    <n v="3597676.5600000005"/>
    <n v="1399096.4400000004"/>
    <d v="2021-09-01T00:00:00"/>
    <n v="9"/>
    <s v="Sep"/>
    <n v="2021"/>
  </r>
  <r>
    <x v="0"/>
    <x v="7"/>
    <s v="Xiaomi Redmi K20 Pro 6GB"/>
    <n v="103"/>
    <n v="668"/>
    <n v="0.15419161676646706"/>
    <s v="None"/>
    <n v="181.70000000000002"/>
    <n v="13938"/>
    <n v="23230"/>
    <n v="4220891"/>
    <n v="0"/>
    <n v="4220891"/>
    <n v="3292294.98"/>
    <n v="928596.02"/>
    <d v="2021-12-01T00:00:00"/>
    <n v="12"/>
    <s v="Dec"/>
    <n v="2021"/>
  </r>
  <r>
    <x v="0"/>
    <x v="4"/>
    <s v="Samsung Galaxy F62"/>
    <n v="94"/>
    <n v="668"/>
    <n v="0.1407185628742515"/>
    <s v="None"/>
    <n v="275"/>
    <n v="11999.4"/>
    <n v="19999"/>
    <n v="5499725"/>
    <n v="0"/>
    <n v="5499725"/>
    <n v="4289785.5"/>
    <n v="1209939.5"/>
    <d v="2021-02-01T00:00:00"/>
    <n v="2"/>
    <s v="Feb"/>
    <n v="2021"/>
  </r>
  <r>
    <x v="2"/>
    <x v="8"/>
    <s v="Samsung Galaxy F62"/>
    <n v="93"/>
    <n v="668"/>
    <n v="0.13922155688622753"/>
    <s v="None"/>
    <n v="195.3"/>
    <n v="11999.4"/>
    <n v="19999"/>
    <n v="3905804.7"/>
    <n v="0"/>
    <n v="3905804.7"/>
    <n v="2343482.8199999998"/>
    <n v="1562321.8800000004"/>
    <d v="2021-04-01T00:00:00"/>
    <n v="4"/>
    <s v="Apr"/>
    <n v="2021"/>
  </r>
  <r>
    <x v="3"/>
    <x v="9"/>
    <s v="Samsung Galaxy F62"/>
    <n v="92"/>
    <n v="668"/>
    <n v="0.1377245508982036"/>
    <s v="None"/>
    <n v="421.95000000000005"/>
    <n v="11999.4"/>
    <n v="19999"/>
    <n v="8438578.0500000007"/>
    <n v="0"/>
    <n v="8438578.0500000007"/>
    <n v="6582090.8790000007"/>
    <n v="1856487.1710000001"/>
    <d v="2021-04-01T00:00:00"/>
    <n v="4"/>
    <s v="Apr"/>
    <n v="2021"/>
  </r>
  <r>
    <x v="0"/>
    <x v="10"/>
    <s v="Samsung Galaxy F62"/>
    <n v="91"/>
    <n v="668"/>
    <n v="0.13622754491017963"/>
    <s v="None"/>
    <n v="189.9"/>
    <n v="11999.4"/>
    <n v="19999"/>
    <n v="3797810.1"/>
    <n v="0"/>
    <n v="3797810.1"/>
    <n v="2962291.878"/>
    <n v="835518.22200000007"/>
    <d v="2021-06-01T00:00:00"/>
    <n v="6"/>
    <s v="Jun"/>
    <n v="2021"/>
  </r>
  <r>
    <x v="0"/>
    <x v="2"/>
    <s v="Samsung Galaxy F62"/>
    <n v="90"/>
    <n v="668"/>
    <n v="0.1347305389221557"/>
    <s v="None"/>
    <n v="168.60000000000002"/>
    <n v="11999.4"/>
    <n v="19999"/>
    <n v="3371831.4000000004"/>
    <n v="0"/>
    <n v="3371831.4000000004"/>
    <n v="2630028.4920000006"/>
    <n v="741802.90799999982"/>
    <d v="2021-07-01T00:00:00"/>
    <n v="7"/>
    <s v="Jul"/>
    <n v="2021"/>
  </r>
  <r>
    <x v="2"/>
    <x v="11"/>
    <s v="Samsung Galaxy F62"/>
    <n v="89"/>
    <n v="668"/>
    <n v="0.13323353293413173"/>
    <s v="None"/>
    <n v="214.10000000000002"/>
    <n v="11999.4"/>
    <n v="19999"/>
    <n v="4281785.9000000004"/>
    <n v="0"/>
    <n v="4281785.9000000004"/>
    <n v="2569071.54"/>
    <n v="1712714.3600000003"/>
    <d v="2021-08-01T00:00:00"/>
    <n v="8"/>
    <s v="Aug"/>
    <n v="2021"/>
  </r>
  <r>
    <x v="0"/>
    <x v="9"/>
    <s v="Samsung Galaxy F62"/>
    <n v="88"/>
    <n v="668"/>
    <n v="0.1317365269461078"/>
    <s v="None"/>
    <n v="114.30000000000001"/>
    <n v="11999.4"/>
    <n v="19999"/>
    <n v="2285885.7000000002"/>
    <n v="0"/>
    <n v="2285885.7000000002"/>
    <n v="1782990.8460000001"/>
    <n v="502894.85400000005"/>
    <d v="2021-10-01T00:00:00"/>
    <n v="10"/>
    <s v="Oct"/>
    <n v="2021"/>
  </r>
  <r>
    <x v="1"/>
    <x v="1"/>
    <s v="Samsung Galaxy F62"/>
    <n v="87"/>
    <n v="668"/>
    <n v="0.13023952095808383"/>
    <s v="None"/>
    <n v="61.5"/>
    <n v="11999.4"/>
    <n v="19999"/>
    <n v="1229938.5"/>
    <n v="0"/>
    <n v="1229938.5"/>
    <n v="799460.02500000002"/>
    <n v="430478.47499999998"/>
    <d v="2021-12-01T00:00:00"/>
    <n v="12"/>
    <s v="Dec"/>
    <n v="2021"/>
  </r>
  <r>
    <x v="0"/>
    <x v="12"/>
    <s v="Realme 8 Pro"/>
    <n v="187"/>
    <n v="668"/>
    <n v="0.27994011976047906"/>
    <s v="Low"/>
    <n v="394.5"/>
    <n v="11999.4"/>
    <n v="19999"/>
    <n v="7889605.5"/>
    <n v="394480.27500000002"/>
    <n v="7495125.2249999996"/>
    <n v="5846197.6754999999"/>
    <n v="1648927.5494999997"/>
    <d v="2021-01-01T00:00:00"/>
    <n v="1"/>
    <s v="Jan"/>
    <n v="2021"/>
  </r>
  <r>
    <x v="1"/>
    <x v="0"/>
    <s v="Realme 8 Pro"/>
    <n v="186"/>
    <n v="668"/>
    <n v="0.27844311377245506"/>
    <s v="Low"/>
    <n v="229.60000000000002"/>
    <n v="11999.4"/>
    <n v="19999"/>
    <n v="4591770.4000000004"/>
    <n v="229588.52000000002"/>
    <n v="4362181.8800000008"/>
    <n v="2835418.2220000005"/>
    <n v="1526763.6580000003"/>
    <d v="2021-02-01T00:00:00"/>
    <n v="2"/>
    <s v="Feb"/>
    <n v="2021"/>
  </r>
  <r>
    <x v="0"/>
    <x v="1"/>
    <s v="Realme 8 Pro"/>
    <n v="185"/>
    <n v="668"/>
    <n v="0.27694610778443113"/>
    <s v="Low"/>
    <n v="103"/>
    <n v="11999.4"/>
    <n v="19999"/>
    <n v="2059897"/>
    <n v="102994.85"/>
    <n v="1956902.15"/>
    <n v="1526383.6769999999"/>
    <n v="430518.473"/>
    <d v="2021-05-01T00:00:00"/>
    <n v="5"/>
    <s v="May"/>
    <n v="2021"/>
  </r>
  <r>
    <x v="0"/>
    <x v="2"/>
    <s v="Vivo V17 Pro"/>
    <n v="102"/>
    <n v="668"/>
    <n v="0.15269461077844312"/>
    <s v="Low"/>
    <n v="63.900000000000006"/>
    <n v="19794"/>
    <n v="32990"/>
    <n v="2108061"/>
    <n v="105403.05"/>
    <n v="2002657.95"/>
    <n v="1562073.2010000001"/>
    <n v="440584.74899999984"/>
    <d v="2021-11-01T00:00:00"/>
    <n v="11"/>
    <s v="Nov"/>
    <n v="2021"/>
  </r>
  <r>
    <x v="0"/>
    <x v="3"/>
    <s v="Xiaomi Redmi K20 Pro 6GB"/>
    <n v="102"/>
    <n v="668"/>
    <n v="0.15269461077844312"/>
    <s v="Low"/>
    <n v="132.6"/>
    <n v="13938"/>
    <n v="23230"/>
    <n v="3080298"/>
    <n v="154014.9"/>
    <n v="2926283.1"/>
    <n v="2282500.818"/>
    <n v="643782.28200000012"/>
    <d v="2021-03-01T00:00:00"/>
    <n v="3"/>
    <s v="Mar"/>
    <n v="2021"/>
  </r>
  <r>
    <x v="2"/>
    <x v="4"/>
    <s v="Xiaomi Redmi 9i 128GB"/>
    <n v="87"/>
    <n v="668"/>
    <n v="0.13023952095808383"/>
    <s v="Low"/>
    <n v="185.8"/>
    <n v="5579.4"/>
    <n v="9299"/>
    <n v="1727754.2000000002"/>
    <n v="86387.710000000021"/>
    <n v="1641366.4900000002"/>
    <n v="984819.89400000009"/>
    <n v="656546.59600000014"/>
    <d v="2021-02-01T00:00:00"/>
    <n v="2"/>
    <s v="Feb"/>
    <n v="2021"/>
  </r>
  <r>
    <x v="0"/>
    <x v="5"/>
    <s v="Xiaomi Redmi 9i 128GB"/>
    <n v="86"/>
    <n v="668"/>
    <n v="0.12874251497005987"/>
    <s v="Low"/>
    <n v="121"/>
    <n v="5579.4"/>
    <n v="9299"/>
    <n v="1125179"/>
    <n v="56258.950000000004"/>
    <n v="1068920.05"/>
    <n v="833757.63900000008"/>
    <n v="235162.41099999996"/>
    <d v="2021-03-01T00:00:00"/>
    <n v="3"/>
    <s v="Mar"/>
    <n v="2021"/>
  </r>
  <r>
    <x v="0"/>
    <x v="6"/>
    <s v="Xiaomi Redmi 9i 128GB"/>
    <n v="85"/>
    <n v="668"/>
    <n v="0.12724550898203593"/>
    <s v="Low"/>
    <n v="252.9"/>
    <n v="5579.4"/>
    <n v="9299"/>
    <n v="2351717.1"/>
    <n v="117585.85500000001"/>
    <n v="2234131.2450000001"/>
    <n v="1742622.3711000001"/>
    <n v="491508.87390000001"/>
    <d v="2021-07-01T00:00:00"/>
    <n v="7"/>
    <s v="Jul"/>
    <n v="2021"/>
  </r>
  <r>
    <x v="2"/>
    <x v="5"/>
    <s v="Xiaomi Redmi 9i 128GB"/>
    <n v="84"/>
    <n v="668"/>
    <n v="0.12574850299401197"/>
    <s v="Low"/>
    <n v="144.5"/>
    <n v="5579.4"/>
    <n v="9299"/>
    <n v="1343705.5"/>
    <n v="67185.275000000009"/>
    <n v="1276520.2250000001"/>
    <n v="765912.13500000001"/>
    <n v="510608.09000000008"/>
    <d v="2021-09-01T00:00:00"/>
    <n v="9"/>
    <s v="Sep"/>
    <n v="2021"/>
  </r>
  <r>
    <x v="3"/>
    <x v="7"/>
    <s v="Xiaomi Redmi 9i 128GB"/>
    <n v="83"/>
    <n v="668"/>
    <n v="0.12425149700598802"/>
    <s v="Low"/>
    <n v="33"/>
    <n v="5579.4"/>
    <n v="9299"/>
    <n v="306867"/>
    <n v="15343.35"/>
    <n v="291523.65000000002"/>
    <n v="227388.44700000001"/>
    <n v="64135.203000000009"/>
    <d v="2020-09-01T00:00:00"/>
    <n v="9"/>
    <s v="Sep"/>
    <n v="2020"/>
  </r>
  <r>
    <x v="2"/>
    <x v="4"/>
    <s v="Xiaomi Redmi 9i 128GB"/>
    <n v="82"/>
    <n v="668"/>
    <n v="0.12275449101796407"/>
    <s v="Low"/>
    <n v="267.10000000000002"/>
    <n v="5579.4"/>
    <n v="9299"/>
    <n v="2483762.9000000004"/>
    <n v="124188.14500000002"/>
    <n v="2359574.7550000004"/>
    <n v="1415744.8530000001"/>
    <n v="943829.90200000023"/>
    <d v="2021-09-01T00:00:00"/>
    <n v="9"/>
    <s v="Sep"/>
    <n v="2021"/>
  </r>
  <r>
    <x v="2"/>
    <x v="8"/>
    <s v="Xiaomi Redmi 9i 128GB"/>
    <n v="81"/>
    <n v="668"/>
    <n v="0.12125748502994012"/>
    <s v="Low"/>
    <n v="76.600000000000009"/>
    <n v="5579.4"/>
    <n v="9299"/>
    <n v="712303.4"/>
    <n v="35615.170000000006"/>
    <n v="676688.23"/>
    <n v="406012.93799999997"/>
    <n v="270675.29200000002"/>
    <d v="2020-10-01T00:00:00"/>
    <n v="10"/>
    <s v="Oct"/>
    <n v="2020"/>
  </r>
  <r>
    <x v="4"/>
    <x v="9"/>
    <s v="Xiaomi Redmi 9i 128GB"/>
    <n v="80"/>
    <n v="668"/>
    <n v="0.11976047904191617"/>
    <s v="Low"/>
    <n v="49.400000000000006"/>
    <n v="5579.4"/>
    <n v="9299"/>
    <n v="459370.60000000003"/>
    <n v="22968.530000000002"/>
    <n v="436402.07"/>
    <n v="314209.49040000001"/>
    <n v="122192.5796"/>
    <d v="2020-10-01T00:00:00"/>
    <n v="10"/>
    <s v="Oct"/>
    <n v="2020"/>
  </r>
  <r>
    <x v="0"/>
    <x v="10"/>
    <s v="Xiaomi Redmi 9i 128GB"/>
    <n v="79"/>
    <n v="668"/>
    <n v="0.11826347305389222"/>
    <s v="Low"/>
    <n v="139.70000000000002"/>
    <n v="5579.4"/>
    <n v="9299"/>
    <n v="1299070.3"/>
    <n v="64953.515000000007"/>
    <n v="1234116.7850000001"/>
    <n v="962611.09230000013"/>
    <n v="271505.69270000001"/>
    <d v="2021-10-01T00:00:00"/>
    <n v="10"/>
    <s v="Oct"/>
    <n v="2021"/>
  </r>
  <r>
    <x v="0"/>
    <x v="2"/>
    <s v="Xiaomi Redmi 9i 128GB"/>
    <n v="78"/>
    <n v="668"/>
    <n v="0.11676646706586827"/>
    <s v="Low"/>
    <n v="215.5"/>
    <n v="5579.4"/>
    <n v="9299"/>
    <n v="2003934.5"/>
    <n v="100196.72500000001"/>
    <n v="1903737.7749999999"/>
    <n v="1484915.4645"/>
    <n v="418822.31049999991"/>
    <d v="2021-12-01T00:00:00"/>
    <n v="12"/>
    <s v="Dec"/>
    <n v="2021"/>
  </r>
  <r>
    <x v="1"/>
    <x v="11"/>
    <s v="Realme 8"/>
    <n v="83"/>
    <n v="668"/>
    <n v="0.12425149700598802"/>
    <s v="Low"/>
    <n v="221.4"/>
    <n v="8999.4"/>
    <n v="14999"/>
    <n v="3320778.6"/>
    <n v="166038.93000000002"/>
    <n v="3154739.67"/>
    <n v="2050580.7855"/>
    <n v="1104158.8844999999"/>
    <d v="2021-03-01T00:00:00"/>
    <n v="3"/>
    <s v="Mar"/>
    <n v="2021"/>
  </r>
  <r>
    <x v="4"/>
    <x v="9"/>
    <s v="Realme 8"/>
    <n v="82"/>
    <n v="668"/>
    <n v="0.12275449101796407"/>
    <s v="Low"/>
    <n v="230.10000000000002"/>
    <n v="8999.4"/>
    <n v="14999"/>
    <n v="3451269.9000000004"/>
    <n v="172563.49500000002"/>
    <n v="3278706.4050000003"/>
    <n v="2360668.6115999999"/>
    <n v="918037.79340000032"/>
    <d v="2021-04-01T00:00:00"/>
    <n v="4"/>
    <s v="Apr"/>
    <n v="2021"/>
  </r>
  <r>
    <x v="0"/>
    <x v="1"/>
    <s v="Realme 8"/>
    <n v="81"/>
    <n v="668"/>
    <n v="0.12125748502994012"/>
    <s v="Low"/>
    <n v="137.55000000000001"/>
    <n v="8999.4"/>
    <n v="14999"/>
    <n v="2063112.4500000002"/>
    <n v="103155.62250000001"/>
    <n v="1959956.8275000001"/>
    <n v="1528766.3254500001"/>
    <n v="431190.50205000001"/>
    <d v="2021-07-01T00:00:00"/>
    <n v="7"/>
    <s v="Jul"/>
    <n v="2021"/>
  </r>
  <r>
    <x v="0"/>
    <x v="12"/>
    <s v="Realme 8"/>
    <n v="80"/>
    <n v="668"/>
    <n v="0.11976047904191617"/>
    <s v="Low"/>
    <n v="183"/>
    <n v="8999.4"/>
    <n v="14999"/>
    <n v="2744817"/>
    <n v="137240.85"/>
    <n v="2607576.15"/>
    <n v="2033909.3969999999"/>
    <n v="573666.75300000003"/>
    <d v="2021-08-01T00:00:00"/>
    <n v="8"/>
    <s v="Aug"/>
    <n v="2021"/>
  </r>
  <r>
    <x v="4"/>
    <x v="0"/>
    <s v="Realme 8"/>
    <n v="79"/>
    <n v="668"/>
    <n v="0.11826347305389222"/>
    <s v="Low"/>
    <n v="249.8"/>
    <n v="8999.4"/>
    <n v="14999"/>
    <n v="3746750.2"/>
    <n v="187337.51"/>
    <n v="3559412.6900000004"/>
    <n v="2562777.1368"/>
    <n v="996635.55320000043"/>
    <d v="2020-09-01T00:00:00"/>
    <n v="9"/>
    <s v="Sep"/>
    <n v="2020"/>
  </r>
  <r>
    <x v="3"/>
    <x v="1"/>
    <s v="Realme 8"/>
    <n v="78"/>
    <n v="668"/>
    <n v="0.11676646706586827"/>
    <s v="Low"/>
    <n v="66.3"/>
    <n v="8999.4"/>
    <n v="14999"/>
    <n v="994433.7"/>
    <n v="49721.684999999998"/>
    <n v="944712.0149999999"/>
    <n v="736875.3716999999"/>
    <n v="207836.6433"/>
    <d v="2020-10-01T00:00:00"/>
    <n v="10"/>
    <s v="Oct"/>
    <n v="2020"/>
  </r>
  <r>
    <x v="1"/>
    <x v="2"/>
    <s v="Realme 8 Pro"/>
    <n v="184"/>
    <n v="668"/>
    <n v="0.27544910179640719"/>
    <s v="Low"/>
    <n v="151.4"/>
    <n v="11999.4"/>
    <n v="19999"/>
    <n v="3027848.6"/>
    <n v="151392.43000000002"/>
    <n v="2876456.17"/>
    <n v="1869696.5105000001"/>
    <n v="1006759.6594999998"/>
    <d v="2021-02-01T00:00:00"/>
    <n v="2"/>
    <s v="Feb"/>
    <n v="2021"/>
  </r>
  <r>
    <x v="0"/>
    <x v="3"/>
    <s v="Realme 8 Pro"/>
    <n v="183"/>
    <n v="668"/>
    <n v="0.27395209580838326"/>
    <s v="Low"/>
    <n v="449.25"/>
    <n v="11999.4"/>
    <n v="19999"/>
    <n v="8984550.75"/>
    <n v="449227.53750000003"/>
    <n v="8535323.2125000004"/>
    <n v="6657552.1057500001"/>
    <n v="1877771.1067500003"/>
    <d v="2021-04-01T00:00:00"/>
    <n v="4"/>
    <s v="Apr"/>
    <n v="2021"/>
  </r>
  <r>
    <x v="3"/>
    <x v="4"/>
    <s v="Realme 8 Pro"/>
    <n v="182"/>
    <n v="668"/>
    <n v="0.27245508982035926"/>
    <s v="Low"/>
    <n v="72.7"/>
    <n v="11999.4"/>
    <n v="19999"/>
    <n v="1453927.3"/>
    <n v="72696.365000000005"/>
    <n v="1381230.9350000001"/>
    <n v="1077360.1293000001"/>
    <n v="303870.80569999991"/>
    <d v="2021-06-01T00:00:00"/>
    <n v="6"/>
    <s v="Jun"/>
    <n v="2021"/>
  </r>
  <r>
    <x v="3"/>
    <x v="5"/>
    <s v="Realme 8 Pro"/>
    <n v="181"/>
    <n v="668"/>
    <n v="0.27095808383233533"/>
    <s v="Low"/>
    <n v="78.7"/>
    <n v="11999.4"/>
    <n v="19999"/>
    <n v="1573921.3"/>
    <n v="78696.065000000002"/>
    <n v="1495225.2350000001"/>
    <n v="1166275.6833000001"/>
    <n v="328949.55169999995"/>
    <d v="2021-06-01T00:00:00"/>
    <n v="6"/>
    <s v="Jun"/>
    <n v="2021"/>
  </r>
  <r>
    <x v="3"/>
    <x v="6"/>
    <s v="Realme 8 Pro"/>
    <n v="180"/>
    <n v="668"/>
    <n v="0.26946107784431139"/>
    <s v="Low"/>
    <n v="182.3"/>
    <n v="11999.4"/>
    <n v="19999"/>
    <n v="3645817.7"/>
    <n v="182290.88500000001"/>
    <n v="3463526.8150000004"/>
    <n v="2701550.9157000002"/>
    <n v="761975.89930000016"/>
    <d v="2021-07-01T00:00:00"/>
    <n v="7"/>
    <s v="Jul"/>
    <n v="2021"/>
  </r>
  <r>
    <x v="1"/>
    <x v="5"/>
    <s v="Realme 8 Pro"/>
    <n v="179"/>
    <n v="668"/>
    <n v="0.2679640718562874"/>
    <s v="Low"/>
    <n v="74.7"/>
    <n v="11999.4"/>
    <n v="19999"/>
    <n v="1493925.3"/>
    <n v="74696.264999999999"/>
    <n v="1419229.0350000001"/>
    <n v="922498.8727500001"/>
    <n v="496730.16225000005"/>
    <d v="2021-09-01T00:00:00"/>
    <n v="9"/>
    <s v="Sep"/>
    <n v="2021"/>
  </r>
  <r>
    <x v="2"/>
    <x v="7"/>
    <s v="Realme 8 Pro"/>
    <n v="178"/>
    <n v="668"/>
    <n v="0.26646706586826346"/>
    <s v="Low"/>
    <n v="76.600000000000009"/>
    <n v="11999.4"/>
    <n v="19999"/>
    <n v="1531923.4000000001"/>
    <n v="76596.170000000013"/>
    <n v="1455327.2300000002"/>
    <n v="873196.33800000011"/>
    <n v="582130.89200000011"/>
    <d v="2020-10-01T00:00:00"/>
    <n v="10"/>
    <s v="Oct"/>
    <n v="2020"/>
  </r>
  <r>
    <x v="4"/>
    <x v="4"/>
    <s v="Realme 8 Pro"/>
    <n v="177"/>
    <n v="668"/>
    <n v="0.26497005988023953"/>
    <s v="Low"/>
    <n v="290.5"/>
    <n v="11999.4"/>
    <n v="19999"/>
    <n v="5809709.5"/>
    <n v="290485.47500000003"/>
    <n v="5519224.0250000004"/>
    <n v="3973841.298"/>
    <n v="1545382.7270000004"/>
    <d v="2021-11-01T00:00:00"/>
    <n v="11"/>
    <s v="Nov"/>
    <n v="2021"/>
  </r>
  <r>
    <x v="0"/>
    <x v="8"/>
    <s v="Realme 8 Pro"/>
    <n v="176"/>
    <n v="668"/>
    <n v="0.26347305389221559"/>
    <s v="Low"/>
    <n v="215.5"/>
    <n v="11999.4"/>
    <n v="19999"/>
    <n v="4309784.5"/>
    <n v="215489.22500000001"/>
    <n v="4094295.2749999999"/>
    <n v="3193550.3144999999"/>
    <n v="900744.96050000004"/>
    <d v="2021-12-01T00:00:00"/>
    <n v="12"/>
    <s v="Dec"/>
    <n v="2021"/>
  </r>
  <r>
    <x v="0"/>
    <x v="9"/>
    <s v="Vivo V17 Pro"/>
    <n v="101"/>
    <n v="668"/>
    <n v="0.15119760479041916"/>
    <s v="Low"/>
    <n v="386.40000000000003"/>
    <n v="19794"/>
    <n v="32990"/>
    <n v="12747336.000000002"/>
    <n v="637366.80000000016"/>
    <n v="12109969.200000001"/>
    <n v="9445775.9760000017"/>
    <n v="2664193.2239999995"/>
    <d v="2021-04-01T00:00:00"/>
    <n v="4"/>
    <s v="Apr"/>
    <n v="2021"/>
  </r>
  <r>
    <x v="0"/>
    <x v="10"/>
    <s v="Vivo V17 Pro"/>
    <n v="100"/>
    <n v="668"/>
    <n v="0.1497005988023952"/>
    <s v="Low"/>
    <n v="36.200000000000003"/>
    <n v="19794"/>
    <n v="32990"/>
    <n v="1194238"/>
    <n v="59711.9"/>
    <n v="1134526.1000000001"/>
    <n v="884930.35800000012"/>
    <n v="249595.74199999997"/>
    <d v="2021-05-01T00:00:00"/>
    <n v="5"/>
    <s v="May"/>
    <n v="2021"/>
  </r>
  <r>
    <x v="3"/>
    <x v="2"/>
    <s v="Vivo V17 Pro"/>
    <n v="99"/>
    <n v="668"/>
    <n v="0.14820359281437126"/>
    <s v="Low"/>
    <n v="92.300000000000011"/>
    <n v="19794"/>
    <n v="32990"/>
    <n v="3044977.0000000005"/>
    <n v="152248.85000000003"/>
    <n v="2892728.1500000004"/>
    <n v="2256327.9570000004"/>
    <n v="636400.19299999997"/>
    <d v="2021-08-01T00:00:00"/>
    <n v="8"/>
    <s v="Aug"/>
    <n v="2021"/>
  </r>
  <r>
    <x v="3"/>
    <x v="11"/>
    <s v="Vivo V17 Pro"/>
    <n v="98"/>
    <n v="668"/>
    <n v="0.1467065868263473"/>
    <s v="Low"/>
    <n v="66.3"/>
    <n v="19794"/>
    <n v="32990"/>
    <n v="2187237"/>
    <n v="109361.85"/>
    <n v="2077875.15"/>
    <n v="1620742.6170000001"/>
    <n v="457132.53299999982"/>
    <d v="2020-10-01T00:00:00"/>
    <n v="10"/>
    <s v="Oct"/>
    <n v="2020"/>
  </r>
  <r>
    <x v="0"/>
    <x v="9"/>
    <s v="Vivo V17 Pro"/>
    <n v="97"/>
    <n v="668"/>
    <n v="0.14520958083832336"/>
    <s v="Low"/>
    <n v="209.20000000000002"/>
    <n v="19794"/>
    <n v="32990"/>
    <n v="6901508.0000000009"/>
    <n v="345075.40000000008"/>
    <n v="6556432.6000000006"/>
    <n v="5114017.4280000003"/>
    <n v="1442415.1720000003"/>
    <d v="2020-11-01T00:00:00"/>
    <n v="11"/>
    <s v="Nov"/>
    <n v="2020"/>
  </r>
  <r>
    <x v="0"/>
    <x v="1"/>
    <s v="Xiaomi Redmi K20 Pro 6GB"/>
    <n v="101"/>
    <n v="668"/>
    <n v="0.15119760479041916"/>
    <s v="Low"/>
    <n v="26.3"/>
    <n v="13938"/>
    <n v="23230"/>
    <n v="610949"/>
    <n v="30547.45"/>
    <n v="580401.55000000005"/>
    <n v="452713.20900000003"/>
    <n v="127688.34100000001"/>
    <d v="2021-03-01T00:00:00"/>
    <n v="3"/>
    <s v="Mar"/>
    <n v="2021"/>
  </r>
  <r>
    <x v="0"/>
    <x v="12"/>
    <s v="Xiaomi Redmi K20 Pro 6GB"/>
    <n v="100"/>
    <n v="668"/>
    <n v="0.1497005988023952"/>
    <s v="Low"/>
    <n v="94.350000000000009"/>
    <n v="13938"/>
    <n v="23230"/>
    <n v="2191750.5"/>
    <n v="109587.52500000001"/>
    <n v="2082162.9750000001"/>
    <n v="1624087.1205000002"/>
    <n v="458075.8544999999"/>
    <d v="2021-04-01T00:00:00"/>
    <n v="4"/>
    <s v="Apr"/>
    <n v="2021"/>
  </r>
  <r>
    <x v="3"/>
    <x v="0"/>
    <s v="Xiaomi Redmi K20 Pro 6GB"/>
    <n v="99"/>
    <n v="668"/>
    <n v="0.14820359281437126"/>
    <s v="Low"/>
    <n v="72.7"/>
    <n v="13938"/>
    <n v="23230"/>
    <n v="1688821"/>
    <n v="84441.05"/>
    <n v="1604379.95"/>
    <n v="1251416.361"/>
    <n v="352963.58899999992"/>
    <d v="2021-06-01T00:00:00"/>
    <n v="6"/>
    <s v="Jun"/>
    <n v="2021"/>
  </r>
  <r>
    <x v="3"/>
    <x v="1"/>
    <s v="Xiaomi Redmi K20 Pro 6GB"/>
    <n v="98"/>
    <n v="668"/>
    <n v="0.1467065868263473"/>
    <s v="Low"/>
    <n v="78.7"/>
    <n v="13938"/>
    <n v="23230"/>
    <n v="1828201"/>
    <n v="91410.05"/>
    <n v="1736790.95"/>
    <n v="1354696.9410000001"/>
    <n v="382094.00899999985"/>
    <d v="2021-06-01T00:00:00"/>
    <n v="6"/>
    <s v="Jun"/>
    <n v="2021"/>
  </r>
  <r>
    <x v="4"/>
    <x v="2"/>
    <s v="Xiaomi Redmi K20 Pro 6GB"/>
    <n v="97"/>
    <n v="668"/>
    <n v="0.14520958083832336"/>
    <s v="Low"/>
    <n v="98.600000000000009"/>
    <n v="13938"/>
    <n v="23230"/>
    <n v="2290478"/>
    <n v="114523.90000000001"/>
    <n v="2175954.1"/>
    <n v="1566686.952"/>
    <n v="609267.14800000004"/>
    <d v="2021-09-01T00:00:00"/>
    <n v="9"/>
    <s v="Sep"/>
    <n v="2021"/>
  </r>
  <r>
    <x v="4"/>
    <x v="3"/>
    <s v="Xiaomi Redmi K20 Pro 6GB"/>
    <n v="96"/>
    <n v="668"/>
    <n v="0.1437125748502994"/>
    <s v="Low"/>
    <n v="49.400000000000006"/>
    <n v="13938"/>
    <n v="23230"/>
    <n v="1147562.0000000002"/>
    <n v="57378.100000000013"/>
    <n v="1090183.9000000001"/>
    <n v="784932.40800000005"/>
    <n v="305251.49200000009"/>
    <d v="2020-10-01T00:00:00"/>
    <n v="10"/>
    <s v="Oct"/>
    <n v="2020"/>
  </r>
  <r>
    <x v="0"/>
    <x v="4"/>
    <s v="Xiaomi Redmi K20 Pro 6GB"/>
    <n v="95"/>
    <n v="668"/>
    <n v="0.14221556886227546"/>
    <s v="Low"/>
    <n v="139.70000000000002"/>
    <n v="13938"/>
    <n v="23230"/>
    <n v="3245231.0000000005"/>
    <n v="162261.55000000005"/>
    <n v="3082969.45"/>
    <n v="2404716.1710000001"/>
    <n v="678253.2790000001"/>
    <d v="2021-10-01T00:00:00"/>
    <n v="10"/>
    <s v="Oct"/>
    <n v="2021"/>
  </r>
  <r>
    <x v="3"/>
    <x v="5"/>
    <s v="Xiaomi Redmi K20 Pro 6GB"/>
    <n v="94"/>
    <n v="668"/>
    <n v="0.1407185628742515"/>
    <s v="Low"/>
    <n v="174.4"/>
    <n v="13938"/>
    <n v="23230"/>
    <n v="4051312"/>
    <n v="202565.6"/>
    <n v="3848746.4"/>
    <n v="3002022.1919999998"/>
    <n v="846724.2080000001"/>
    <d v="2021-11-01T00:00:00"/>
    <n v="11"/>
    <s v="Nov"/>
    <n v="2021"/>
  </r>
  <r>
    <x v="2"/>
    <x v="6"/>
    <s v="Samsung Galaxy F62"/>
    <n v="86"/>
    <n v="668"/>
    <n v="0.12874251497005987"/>
    <s v="Low"/>
    <n v="198.9"/>
    <n v="11999.4"/>
    <n v="19999"/>
    <n v="3977801.1"/>
    <n v="198890.05500000002"/>
    <n v="3778911.0449999999"/>
    <n v="2267346.6269999999"/>
    <n v="1511564.4180000001"/>
    <d v="2020-09-01T00:00:00"/>
    <n v="9"/>
    <s v="Sep"/>
    <n v="2020"/>
  </r>
  <r>
    <x v="1"/>
    <x v="5"/>
    <s v="Samsung Galaxy F62"/>
    <n v="85"/>
    <n v="668"/>
    <n v="0.12724550898203593"/>
    <s v="Low"/>
    <n v="32.1"/>
    <n v="11999.4"/>
    <n v="19999"/>
    <n v="641967.9"/>
    <n v="32098.395000000004"/>
    <n v="609869.505"/>
    <n v="396415.17825"/>
    <n v="213454.32675000001"/>
    <d v="2020-11-01T00:00:00"/>
    <n v="11"/>
    <s v="Nov"/>
    <n v="2020"/>
  </r>
  <r>
    <x v="3"/>
    <x v="7"/>
    <s v="Xiaomi Redmi 9i 128GB"/>
    <n v="77"/>
    <n v="668"/>
    <n v="0.11526946107784432"/>
    <s v="Low"/>
    <n v="74.25"/>
    <n v="5579.4"/>
    <n v="9299"/>
    <n v="690450.75"/>
    <n v="34522.537499999999"/>
    <n v="655928.21250000002"/>
    <n v="511624.00575000001"/>
    <n v="144304.20675000001"/>
    <d v="2021-04-01T00:00:00"/>
    <n v="4"/>
    <s v="Apr"/>
    <n v="2021"/>
  </r>
  <r>
    <x v="2"/>
    <x v="4"/>
    <s v="Xiaomi Redmi 9i 128GB"/>
    <n v="76"/>
    <n v="668"/>
    <n v="0.11377245508982035"/>
    <s v="Low"/>
    <n v="129.5"/>
    <n v="5579.4"/>
    <n v="9299"/>
    <n v="1204220.5"/>
    <n v="60211.025000000001"/>
    <n v="1144009.4750000001"/>
    <n v="686405.68500000006"/>
    <n v="457603.79000000004"/>
    <d v="2021-10-01T00:00:00"/>
    <n v="10"/>
    <s v="Oct"/>
    <n v="2021"/>
  </r>
  <r>
    <x v="4"/>
    <x v="8"/>
    <s v="Xiaomi Redmi 9i 128GB"/>
    <n v="75"/>
    <n v="668"/>
    <n v="0.1122754491017964"/>
    <s v="Low"/>
    <n v="21.400000000000002"/>
    <n v="5579.4"/>
    <n v="9299"/>
    <n v="198998.6"/>
    <n v="9949.93"/>
    <n v="189048.67"/>
    <n v="136115.04240000001"/>
    <n v="52933.627600000007"/>
    <d v="2020-10-01T00:00:00"/>
    <n v="10"/>
    <s v="Oct"/>
    <n v="2020"/>
  </r>
  <r>
    <x v="0"/>
    <x v="9"/>
    <s v="Xiaomi Redmi 9i 128GB"/>
    <n v="74"/>
    <n v="668"/>
    <n v="0.11077844311377245"/>
    <s v="Low"/>
    <n v="214.5"/>
    <n v="5579.4"/>
    <n v="9299"/>
    <n v="1994635.5"/>
    <n v="99731.775000000009"/>
    <n v="1894903.7250000001"/>
    <n v="1478024.9055000001"/>
    <n v="416878.81949999998"/>
    <d v="2020-11-01T00:00:00"/>
    <n v="11"/>
    <s v="Nov"/>
    <n v="2020"/>
  </r>
  <r>
    <x v="0"/>
    <x v="10"/>
    <s v="Xiaomi Redmi 9i 128GB"/>
    <n v="73"/>
    <n v="668"/>
    <n v="0.1092814371257485"/>
    <s v="Low"/>
    <n v="285.2"/>
    <n v="5579.4"/>
    <n v="9299"/>
    <n v="2652074.7999999998"/>
    <n v="132603.74"/>
    <n v="2519471.0599999996"/>
    <n v="1965187.4267999998"/>
    <n v="554283.63319999981"/>
    <d v="2021-12-01T00:00:00"/>
    <n v="12"/>
    <s v="Dec"/>
    <n v="2021"/>
  </r>
  <r>
    <x v="2"/>
    <x v="2"/>
    <s v="Realme 8"/>
    <n v="77"/>
    <n v="668"/>
    <n v="0.11526946107784432"/>
    <s v="Low"/>
    <n v="114.2"/>
    <n v="8999.4"/>
    <n v="14999"/>
    <n v="1712885.8"/>
    <n v="85644.290000000008"/>
    <n v="1627241.51"/>
    <n v="976344.90599999996"/>
    <n v="650896.60400000005"/>
    <d v="2021-06-01T00:00:00"/>
    <n v="6"/>
    <s v="Jun"/>
    <n v="2021"/>
  </r>
  <r>
    <x v="0"/>
    <x v="11"/>
    <s v="Realme 8"/>
    <n v="76"/>
    <n v="667"/>
    <n v="0.11394302848575712"/>
    <s v="Low"/>
    <n v="156.60000000000002"/>
    <n v="8999.4"/>
    <n v="14999"/>
    <n v="2348843.4000000004"/>
    <n v="117442.17000000003"/>
    <n v="2231401.2300000004"/>
    <n v="1740492.9594000005"/>
    <n v="490908.27059999993"/>
    <d v="2021-10-01T00:00:00"/>
    <n v="10"/>
    <s v="Oct"/>
    <n v="2021"/>
  </r>
  <r>
    <x v="2"/>
    <x v="9"/>
    <s v="Realme 8"/>
    <n v="75"/>
    <n v="666"/>
    <n v="0.11261261261261261"/>
    <s v="Low"/>
    <n v="69"/>
    <n v="8999.4"/>
    <n v="14999"/>
    <n v="1034931"/>
    <n v="51746.55"/>
    <n v="983184.45"/>
    <n v="589910.66999999993"/>
    <n v="393273.78"/>
    <d v="2021-11-01T00:00:00"/>
    <n v="11"/>
    <s v="Nov"/>
    <n v="2021"/>
  </r>
  <r>
    <x v="3"/>
    <x v="1"/>
    <s v="Realme 8"/>
    <n v="74"/>
    <n v="665"/>
    <n v="0.11127819548872181"/>
    <s v="Low"/>
    <n v="166"/>
    <n v="8999.4"/>
    <n v="14999"/>
    <n v="2489834"/>
    <n v="124491.70000000001"/>
    <n v="2365342.2999999998"/>
    <n v="1844966.9939999999"/>
    <n v="520375.30599999987"/>
    <d v="2020-11-01T00:00:00"/>
    <n v="11"/>
    <s v="Nov"/>
    <n v="2020"/>
  </r>
  <r>
    <x v="1"/>
    <x v="12"/>
    <s v="Realme 8 Pro"/>
    <n v="175"/>
    <n v="664"/>
    <n v="0.26355421686746988"/>
    <s v="Low"/>
    <n v="236.3"/>
    <n v="11999.4"/>
    <n v="19999"/>
    <n v="4725763.7"/>
    <n v="236288.18500000003"/>
    <n v="4489475.5150000006"/>
    <n v="2918159.0847500004"/>
    <n v="1571316.4302500002"/>
    <d v="2021-02-01T00:00:00"/>
    <n v="2"/>
    <s v="Feb"/>
    <n v="2021"/>
  </r>
  <r>
    <x v="4"/>
    <x v="0"/>
    <s v="Realme 8 Pro"/>
    <n v="174"/>
    <n v="663"/>
    <n v="0.26244343891402716"/>
    <s v="Low"/>
    <n v="91.800000000000011"/>
    <n v="11999.4"/>
    <n v="19999"/>
    <n v="1835908.2000000002"/>
    <n v="91795.410000000018"/>
    <n v="1744112.7900000003"/>
    <n v="1255761.2088000001"/>
    <n v="488351.58120000013"/>
    <d v="2021-05-01T00:00:00"/>
    <n v="5"/>
    <s v="May"/>
    <n v="2021"/>
  </r>
  <r>
    <x v="4"/>
    <x v="1"/>
    <s v="Realme 8 Pro"/>
    <n v="173"/>
    <n v="662"/>
    <n v="0.26132930513595165"/>
    <s v="Low"/>
    <n v="172.8"/>
    <n v="11999.4"/>
    <n v="19999"/>
    <n v="3455827.2"/>
    <n v="172791.36000000002"/>
    <n v="3283035.8400000003"/>
    <n v="2363785.8048"/>
    <n v="919250.03520000027"/>
    <d v="2021-05-01T00:00:00"/>
    <n v="5"/>
    <s v="May"/>
    <n v="2021"/>
  </r>
  <r>
    <x v="2"/>
    <x v="2"/>
    <s v="Realme 8 Pro"/>
    <n v="172"/>
    <n v="661"/>
    <n v="0.26021180030257185"/>
    <s v="Low"/>
    <n v="114.2"/>
    <n v="11999.4"/>
    <n v="19999"/>
    <n v="2283885.8000000003"/>
    <n v="114194.29000000002"/>
    <n v="2169691.5100000002"/>
    <n v="1301814.9060000002"/>
    <n v="867876.60400000005"/>
    <d v="2021-06-01T00:00:00"/>
    <n v="6"/>
    <s v="Jun"/>
    <n v="2021"/>
  </r>
  <r>
    <x v="3"/>
    <x v="3"/>
    <s v="Realme 8 Pro"/>
    <n v="171"/>
    <n v="660"/>
    <n v="0.25909090909090909"/>
    <s v="Low"/>
    <n v="66.2"/>
    <n v="11999.4"/>
    <n v="19999"/>
    <n v="1323933.8"/>
    <n v="66196.69"/>
    <n v="1257737.1100000001"/>
    <n v="981034.9458000001"/>
    <n v="276702.1642"/>
    <d v="2021-06-01T00:00:00"/>
    <n v="6"/>
    <s v="Jun"/>
    <n v="2021"/>
  </r>
  <r>
    <x v="2"/>
    <x v="4"/>
    <s v="Realme 8 Pro"/>
    <n v="170"/>
    <n v="659"/>
    <n v="0.25796661608497723"/>
    <s v="Low"/>
    <n v="129.5"/>
    <n v="11999.4"/>
    <n v="19999"/>
    <n v="2589870.5"/>
    <n v="129493.52500000001"/>
    <n v="2460376.9750000001"/>
    <n v="1476226.1850000001"/>
    <n v="984150.79"/>
    <d v="2021-10-01T00:00:00"/>
    <n v="10"/>
    <s v="Oct"/>
    <n v="2021"/>
  </r>
  <r>
    <x v="3"/>
    <x v="5"/>
    <s v="Realme 8 Pro"/>
    <n v="169"/>
    <n v="658"/>
    <n v="0.25683890577507601"/>
    <s v="Low"/>
    <n v="80.900000000000006"/>
    <n v="11999.4"/>
    <n v="19999"/>
    <n v="1617919.1"/>
    <n v="80895.955000000016"/>
    <n v="1537023.145"/>
    <n v="1198878.0531000001"/>
    <n v="338145.09189999988"/>
    <d v="2020-10-01T00:00:00"/>
    <n v="10"/>
    <s v="Oct"/>
    <n v="2020"/>
  </r>
  <r>
    <x v="3"/>
    <x v="6"/>
    <s v="Realme 8 Pro"/>
    <n v="168"/>
    <n v="657"/>
    <n v="0.25570776255707761"/>
    <s v="Low"/>
    <n v="214.5"/>
    <n v="11999.4"/>
    <n v="19999"/>
    <n v="4289785.5"/>
    <n v="214489.27500000002"/>
    <n v="4075296.2250000001"/>
    <n v="3178731.0555000002"/>
    <n v="896565.16949999984"/>
    <d v="2020-10-01T00:00:00"/>
    <n v="10"/>
    <s v="Oct"/>
    <n v="2020"/>
  </r>
  <r>
    <x v="2"/>
    <x v="5"/>
    <s v="Realme 8 Pro"/>
    <n v="167"/>
    <n v="656"/>
    <n v="0.25457317073170732"/>
    <s v="Low"/>
    <n v="178.5"/>
    <n v="11999.4"/>
    <n v="19999"/>
    <n v="3569821.5"/>
    <n v="178491.07500000001"/>
    <n v="3391330.4249999998"/>
    <n v="2034798.2549999999"/>
    <n v="1356532.17"/>
    <d v="2020-11-01T00:00:00"/>
    <n v="11"/>
    <s v="Nov"/>
    <n v="2020"/>
  </r>
  <r>
    <x v="4"/>
    <x v="7"/>
    <s v="Realme 8 Pro"/>
    <n v="166"/>
    <n v="655"/>
    <n v="0.25343511450381678"/>
    <s v="Low"/>
    <n v="191.60000000000002"/>
    <n v="11999.4"/>
    <n v="19999"/>
    <n v="3831808.4000000004"/>
    <n v="191590.42000000004"/>
    <n v="3640217.9800000004"/>
    <n v="2620956.9456000002"/>
    <n v="1019261.0344000002"/>
    <d v="2021-12-01T00:00:00"/>
    <n v="12"/>
    <s v="Dec"/>
    <n v="2021"/>
  </r>
  <r>
    <x v="0"/>
    <x v="4"/>
    <s v="Realme 8 Pro"/>
    <n v="165"/>
    <n v="654"/>
    <n v="0.25229357798165136"/>
    <s v="Low"/>
    <n v="285.2"/>
    <n v="11999.4"/>
    <n v="19999"/>
    <n v="5703714.7999999998"/>
    <n v="285185.74"/>
    <n v="5418529.0599999996"/>
    <n v="4226452.6667999998"/>
    <n v="1192076.3931999998"/>
    <d v="2021-12-01T00:00:00"/>
    <n v="12"/>
    <s v="Dec"/>
    <n v="2021"/>
  </r>
  <r>
    <x v="3"/>
    <x v="8"/>
    <s v="Realme 8 Pro"/>
    <n v="164"/>
    <n v="653"/>
    <n v="0.25114854517611024"/>
    <s v="Low"/>
    <n v="272.90000000000003"/>
    <n v="11999.4"/>
    <n v="19999"/>
    <n v="5457727.1000000006"/>
    <n v="272886.35500000004"/>
    <n v="5184840.7450000001"/>
    <n v="4044175.7811000003"/>
    <n v="1140664.9638999999"/>
    <d v="2021-12-01T00:00:00"/>
    <n v="12"/>
    <s v="Dec"/>
    <n v="2021"/>
  </r>
  <r>
    <x v="1"/>
    <x v="9"/>
    <s v="Realme 8 Pro"/>
    <n v="163"/>
    <n v="652"/>
    <n v="0.25"/>
    <s v="Low"/>
    <n v="192.5"/>
    <n v="11999.4"/>
    <n v="19999"/>
    <n v="3849807.5"/>
    <n v="192490.375"/>
    <n v="3657317.125"/>
    <n v="2377256.1312500001"/>
    <n v="1280060.9937499999"/>
    <d v="2020-12-01T00:00:00"/>
    <n v="12"/>
    <s v="Dec"/>
    <n v="2020"/>
  </r>
  <r>
    <x v="0"/>
    <x v="10"/>
    <s v="Realme 8 Pro"/>
    <n v="162"/>
    <n v="651"/>
    <n v="0.24884792626728111"/>
    <s v="Low"/>
    <n v="201.3"/>
    <n v="11999.4"/>
    <n v="19999"/>
    <n v="4025798.7"/>
    <n v="201289.93500000003"/>
    <n v="3824508.7650000001"/>
    <n v="2983116.8367000003"/>
    <n v="841391.9282999998"/>
    <d v="2020-12-01T00:00:00"/>
    <n v="12"/>
    <s v="Dec"/>
    <n v="2020"/>
  </r>
  <r>
    <x v="2"/>
    <x v="2"/>
    <s v="Realme 8 Pro"/>
    <n v="161"/>
    <n v="650"/>
    <n v="0.24769230769230768"/>
    <s v="Low"/>
    <n v="105.5"/>
    <n v="11999.4"/>
    <n v="19999"/>
    <n v="2109894.5"/>
    <n v="105494.72500000001"/>
    <n v="2004399.7749999999"/>
    <n v="1202639.865"/>
    <n v="801759.90999999992"/>
    <d v="2021-12-01T00:00:00"/>
    <n v="12"/>
    <s v="Dec"/>
    <n v="2021"/>
  </r>
  <r>
    <x v="2"/>
    <x v="11"/>
    <s v="Realme 8 Pro"/>
    <n v="160"/>
    <n v="649"/>
    <n v="0.24653312788906009"/>
    <s v="Low"/>
    <n v="108.4"/>
    <n v="11999.4"/>
    <n v="19999"/>
    <n v="2167891.6"/>
    <n v="108394.58000000002"/>
    <n v="2059497.02"/>
    <n v="1235698.2120000001"/>
    <n v="823798.80799999996"/>
    <d v="2021-12-01T00:00:00"/>
    <n v="12"/>
    <s v="Dec"/>
    <n v="2021"/>
  </r>
  <r>
    <x v="0"/>
    <x v="9"/>
    <s v="Vivo V17 Pro"/>
    <n v="96"/>
    <n v="648"/>
    <n v="0.14814814814814814"/>
    <s v="Low"/>
    <n v="156.60000000000002"/>
    <n v="19794"/>
    <n v="32990"/>
    <n v="5166234.0000000009"/>
    <n v="258311.70000000007"/>
    <n v="4907922.3000000007"/>
    <n v="3828179.3940000008"/>
    <n v="1079742.906"/>
    <d v="2021-10-01T00:00:00"/>
    <n v="10"/>
    <s v="Oct"/>
    <n v="2021"/>
  </r>
  <r>
    <x v="0"/>
    <x v="1"/>
    <s v="Vivo V17 Pro"/>
    <n v="95"/>
    <n v="647"/>
    <n v="0.14683153013910355"/>
    <s v="Low"/>
    <n v="296.60000000000002"/>
    <n v="19794"/>
    <n v="32990"/>
    <n v="9784834"/>
    <n v="489241.7"/>
    <n v="9295592.3000000007"/>
    <n v="7250561.9940000009"/>
    <n v="2045030.3059999999"/>
    <d v="2020-10-01T00:00:00"/>
    <n v="10"/>
    <s v="Oct"/>
    <n v="2020"/>
  </r>
  <r>
    <x v="0"/>
    <x v="12"/>
    <s v="Vivo V17 Pro"/>
    <n v="94"/>
    <n v="646"/>
    <n v="0.14551083591331268"/>
    <s v="Low"/>
    <n v="287.7"/>
    <n v="19794"/>
    <n v="32990"/>
    <n v="9491223"/>
    <n v="474561.15"/>
    <n v="9016661.8499999996"/>
    <n v="7032996.2429999998"/>
    <n v="1983665.6069999998"/>
    <d v="2021-10-01T00:00:00"/>
    <n v="10"/>
    <s v="Oct"/>
    <n v="2021"/>
  </r>
  <r>
    <x v="3"/>
    <x v="0"/>
    <s v="Vivo V17 Pro"/>
    <n v="93"/>
    <n v="645"/>
    <n v="0.14418604651162792"/>
    <s v="Low"/>
    <n v="80.900000000000006"/>
    <n v="19794"/>
    <n v="32990"/>
    <n v="2668891"/>
    <n v="133444.55000000002"/>
    <n v="2535446.4500000002"/>
    <n v="1977648.2310000001"/>
    <n v="557798.21900000004"/>
    <d v="2020-10-01T00:00:00"/>
    <n v="10"/>
    <s v="Oct"/>
    <n v="2020"/>
  </r>
  <r>
    <x v="3"/>
    <x v="1"/>
    <s v="Vivo V17 Pro"/>
    <n v="92"/>
    <n v="644"/>
    <n v="0.14285714285714285"/>
    <s v="Low"/>
    <n v="214.5"/>
    <n v="19794"/>
    <n v="32990"/>
    <n v="7076355"/>
    <n v="353817.75"/>
    <n v="6722537.25"/>
    <n v="5243579.0550000006"/>
    <n v="1478958.1949999994"/>
    <d v="2020-10-01T00:00:00"/>
    <n v="10"/>
    <s v="Oct"/>
    <n v="2020"/>
  </r>
  <r>
    <x v="2"/>
    <x v="2"/>
    <s v="Vivo V17 Pro"/>
    <n v="91"/>
    <n v="643"/>
    <n v="0.14152410575427682"/>
    <s v="Low"/>
    <n v="105.5"/>
    <n v="19794"/>
    <n v="32990"/>
    <n v="3480445"/>
    <n v="174022.25"/>
    <n v="3306422.75"/>
    <n v="1983853.65"/>
    <n v="1322569.1000000001"/>
    <d v="2021-12-01T00:00:00"/>
    <n v="12"/>
    <s v="Dec"/>
    <n v="2021"/>
  </r>
  <r>
    <x v="0"/>
    <x v="3"/>
    <s v="Vivo V17 Pro"/>
    <n v="90"/>
    <n v="642"/>
    <n v="0.14018691588785046"/>
    <s v="Low"/>
    <n v="54.400000000000006"/>
    <n v="19794"/>
    <n v="32990"/>
    <n v="1794656.0000000002"/>
    <n v="89732.800000000017"/>
    <n v="1704923.2000000002"/>
    <n v="1329840.0960000001"/>
    <n v="375083.10400000005"/>
    <d v="2020-12-01T00:00:00"/>
    <n v="12"/>
    <s v="Dec"/>
    <n v="2020"/>
  </r>
  <r>
    <x v="2"/>
    <x v="4"/>
    <s v="Vivo V17 Pro"/>
    <n v="89"/>
    <n v="641"/>
    <n v="0.13884555382215288"/>
    <s v="Low"/>
    <n v="108.4"/>
    <n v="19794"/>
    <n v="32990"/>
    <n v="3576116"/>
    <n v="178805.80000000002"/>
    <n v="3397310.2"/>
    <n v="2038386.12"/>
    <n v="1358924.08"/>
    <d v="2021-12-01T00:00:00"/>
    <n v="12"/>
    <s v="Dec"/>
    <n v="2021"/>
  </r>
  <r>
    <x v="3"/>
    <x v="5"/>
    <s v="Xiaomi Redmi K20 Pro 6GB"/>
    <n v="93"/>
    <n v="640"/>
    <n v="0.14531250000000001"/>
    <s v="Low"/>
    <n v="66.2"/>
    <n v="13938"/>
    <n v="23230"/>
    <n v="1537826"/>
    <n v="76891.3"/>
    <n v="1460934.7"/>
    <n v="1139529.0660000001"/>
    <n v="321405.63399999985"/>
    <d v="2021-06-01T00:00:00"/>
    <n v="6"/>
    <s v="Jun"/>
    <n v="2021"/>
  </r>
  <r>
    <x v="4"/>
    <x v="6"/>
    <s v="Xiaomi Redmi K20 Pro 6GB"/>
    <n v="92"/>
    <n v="639"/>
    <n v="0.14397496087636932"/>
    <s v="Low"/>
    <n v="21.400000000000002"/>
    <n v="13938"/>
    <n v="23230"/>
    <n v="497122.00000000006"/>
    <n v="24856.100000000006"/>
    <n v="472265.9"/>
    <n v="340031.44800000003"/>
    <n v="132234.45199999999"/>
    <d v="2020-10-01T00:00:00"/>
    <n v="10"/>
    <s v="Oct"/>
    <n v="2020"/>
  </r>
  <r>
    <x v="0"/>
    <x v="5"/>
    <s v="Xiaomi Redmi K20 Pro 6GB"/>
    <n v="91"/>
    <n v="638"/>
    <n v="0.14263322884012539"/>
    <s v="Low"/>
    <n v="287.7"/>
    <n v="13938"/>
    <n v="23230"/>
    <n v="6683271"/>
    <n v="334163.55000000005"/>
    <n v="6349107.4500000002"/>
    <n v="4952303.8110000007"/>
    <n v="1396803.6389999995"/>
    <d v="2021-10-01T00:00:00"/>
    <n v="10"/>
    <s v="Oct"/>
    <n v="2021"/>
  </r>
  <r>
    <x v="3"/>
    <x v="7"/>
    <s v="Xiaomi Redmi K20 Pro 6GB"/>
    <n v="90"/>
    <n v="637"/>
    <n v="0.14128728414442701"/>
    <s v="Low"/>
    <n v="272.90000000000003"/>
    <n v="13938"/>
    <n v="23230"/>
    <n v="6339467.0000000009"/>
    <n v="316973.35000000009"/>
    <n v="6022493.6500000004"/>
    <n v="4697545.0470000003"/>
    <n v="1324948.6030000001"/>
    <d v="2021-12-01T00:00:00"/>
    <n v="12"/>
    <s v="Dec"/>
    <n v="2021"/>
  </r>
  <r>
    <x v="0"/>
    <x v="4"/>
    <s v="Xiaomi Redmi K20 Pro 6GB"/>
    <n v="89"/>
    <n v="636"/>
    <n v="0.13993710691823899"/>
    <s v="Low"/>
    <n v="26.6"/>
    <n v="13938"/>
    <n v="23230"/>
    <n v="617918"/>
    <n v="30895.9"/>
    <n v="587022.1"/>
    <n v="457877.23800000001"/>
    <n v="129144.86199999996"/>
    <d v="2020-12-01T00:00:00"/>
    <n v="12"/>
    <s v="Dec"/>
    <n v="2020"/>
  </r>
  <r>
    <x v="0"/>
    <x v="8"/>
    <s v="Xiaomi Redmi K20 Pro 6GB"/>
    <n v="88"/>
    <n v="635"/>
    <n v="0.13858267716535433"/>
    <s v="Low"/>
    <n v="194"/>
    <n v="13938"/>
    <n v="23230"/>
    <n v="4506620"/>
    <n v="225331"/>
    <n v="4281289"/>
    <n v="3339405.42"/>
    <n v="941883.58000000007"/>
    <d v="2020-12-01T00:00:00"/>
    <n v="12"/>
    <s v="Dec"/>
    <n v="2020"/>
  </r>
  <r>
    <x v="4"/>
    <x v="9"/>
    <s v="Samsung Galaxy F62"/>
    <n v="84"/>
    <n v="634"/>
    <n v="0.13249211356466878"/>
    <s v="Low"/>
    <n v="25.900000000000002"/>
    <n v="11999.4"/>
    <n v="19999"/>
    <n v="517974.10000000003"/>
    <n v="25898.705000000002"/>
    <n v="492075.39500000002"/>
    <n v="354294.2844"/>
    <n v="137781.11060000001"/>
    <d v="2021-03-01T00:00:00"/>
    <n v="3"/>
    <s v="Mar"/>
    <n v="2021"/>
  </r>
  <r>
    <x v="4"/>
    <x v="10"/>
    <s v="Samsung Galaxy F62"/>
    <n v="83"/>
    <n v="633"/>
    <n v="0.13112164296998421"/>
    <s v="Low"/>
    <n v="110.10000000000001"/>
    <n v="11999.4"/>
    <n v="19999"/>
    <n v="2201889.9000000004"/>
    <n v="110094.49500000002"/>
    <n v="2091795.4050000003"/>
    <n v="1506092.6916"/>
    <n v="585702.71340000024"/>
    <d v="2021-03-01T00:00:00"/>
    <n v="3"/>
    <s v="Mar"/>
    <n v="2021"/>
  </r>
  <r>
    <x v="3"/>
    <x v="2"/>
    <s v="Samsung Galaxy F62"/>
    <n v="82"/>
    <n v="632"/>
    <n v="0.12974683544303797"/>
    <s v="Low"/>
    <n v="227.60000000000002"/>
    <n v="11999.4"/>
    <n v="19999"/>
    <n v="4551772.4000000004"/>
    <n v="227588.62000000002"/>
    <n v="4324183.78"/>
    <n v="3372863.3484000005"/>
    <n v="951320.43159999978"/>
    <d v="2021-05-01T00:00:00"/>
    <n v="5"/>
    <s v="May"/>
    <n v="2021"/>
  </r>
  <r>
    <x v="0"/>
    <x v="11"/>
    <s v="Samsung Galaxy F62"/>
    <n v="81"/>
    <n v="631"/>
    <n v="0.12836767036450078"/>
    <s v="Low"/>
    <n v="296.60000000000002"/>
    <n v="11999.4"/>
    <n v="19999"/>
    <n v="5931703.4000000004"/>
    <n v="296585.17000000004"/>
    <n v="5635118.2300000004"/>
    <n v="4395392.2194000008"/>
    <n v="1239726.0105999997"/>
    <d v="2020-10-01T00:00:00"/>
    <n v="10"/>
    <s v="Oct"/>
    <n v="2020"/>
  </r>
  <r>
    <x v="0"/>
    <x v="9"/>
    <s v="Samsung Galaxy F62"/>
    <n v="80"/>
    <n v="630"/>
    <n v="0.12698412698412698"/>
    <s v="Low"/>
    <n v="123.60000000000001"/>
    <n v="11999.4"/>
    <n v="19999"/>
    <n v="2471876.4000000004"/>
    <n v="123593.82000000002"/>
    <n v="2348282.5800000005"/>
    <n v="1831660.4124000005"/>
    <n v="516622.16760000004"/>
    <d v="2021-11-01T00:00:00"/>
    <n v="11"/>
    <s v="Nov"/>
    <n v="2021"/>
  </r>
  <r>
    <x v="0"/>
    <x v="1"/>
    <s v="Samsung Galaxy F62"/>
    <n v="79"/>
    <n v="629"/>
    <n v="0.12559618441971382"/>
    <s v="Low"/>
    <n v="94.100000000000009"/>
    <n v="11999.4"/>
    <n v="19999"/>
    <n v="1881905.9000000001"/>
    <n v="94095.295000000013"/>
    <n v="1787810.6050000002"/>
    <n v="1394492.2719000003"/>
    <n v="393318.33309999993"/>
    <d v="2021-11-01T00:00:00"/>
    <n v="11"/>
    <s v="Nov"/>
    <n v="2021"/>
  </r>
  <r>
    <x v="4"/>
    <x v="12"/>
    <s v="Samsung Galaxy F62"/>
    <n v="78"/>
    <n v="628"/>
    <n v="0.12420382165605096"/>
    <s v="Low"/>
    <n v="191.60000000000002"/>
    <n v="11999.4"/>
    <n v="19999"/>
    <n v="3831808.4000000004"/>
    <n v="191590.42000000004"/>
    <n v="3640217.9800000004"/>
    <n v="2620956.9456000002"/>
    <n v="1019261.0344000002"/>
    <d v="2021-12-01T00:00:00"/>
    <n v="12"/>
    <s v="Dec"/>
    <n v="2021"/>
  </r>
  <r>
    <x v="3"/>
    <x v="0"/>
    <s v="Xiaomi Redmi 9i 128GB"/>
    <n v="72"/>
    <n v="627"/>
    <n v="0.11483253588516747"/>
    <s v="Low"/>
    <n v="424.35"/>
    <n v="5579.4"/>
    <n v="9299"/>
    <n v="3946030.6500000004"/>
    <n v="197301.53250000003"/>
    <n v="3748729.1175000002"/>
    <n v="2924008.7116500004"/>
    <n v="824720.40584999975"/>
    <d v="2021-04-01T00:00:00"/>
    <n v="4"/>
    <s v="Apr"/>
    <n v="2021"/>
  </r>
  <r>
    <x v="0"/>
    <x v="1"/>
    <s v="Xiaomi Redmi 9i 128GB"/>
    <n v="71"/>
    <n v="626"/>
    <n v="0.1134185303514377"/>
    <s v="Low"/>
    <n v="258"/>
    <n v="5579.4"/>
    <n v="9299"/>
    <n v="2399142"/>
    <n v="119957.1"/>
    <n v="2279184.9"/>
    <n v="1777764.2220000001"/>
    <n v="501420.67799999984"/>
    <d v="2021-04-01T00:00:00"/>
    <n v="4"/>
    <s v="Apr"/>
    <n v="2021"/>
  </r>
  <r>
    <x v="4"/>
    <x v="2"/>
    <s v="Xiaomi Redmi 9i 128GB"/>
    <n v="70"/>
    <n v="625"/>
    <n v="0.112"/>
    <s v="Low"/>
    <n v="68.900000000000006"/>
    <n v="5579.4"/>
    <n v="9299"/>
    <n v="640701.10000000009"/>
    <n v="32035.055000000008"/>
    <n v="608666.04500000004"/>
    <n v="438239.55239999999"/>
    <n v="170426.49260000006"/>
    <d v="2021-06-01T00:00:00"/>
    <n v="6"/>
    <s v="Jun"/>
    <n v="2021"/>
  </r>
  <r>
    <x v="2"/>
    <x v="3"/>
    <s v="Xiaomi Redmi 9i 128GB"/>
    <n v="69"/>
    <n v="624"/>
    <n v="0.11057692307692307"/>
    <s v="Low"/>
    <n v="194.70000000000002"/>
    <n v="5579.4"/>
    <n v="9299"/>
    <n v="1810515.3"/>
    <n v="90525.765000000014"/>
    <n v="1719989.5350000001"/>
    <n v="1031993.721"/>
    <n v="687995.81400000013"/>
    <d v="2021-09-01T00:00:00"/>
    <n v="9"/>
    <s v="Sep"/>
    <n v="2021"/>
  </r>
  <r>
    <x v="2"/>
    <x v="4"/>
    <s v="Xiaomi Redmi 9i 128GB"/>
    <n v="68"/>
    <n v="623"/>
    <n v="0.10914927768860354"/>
    <s v="Low"/>
    <n v="90.800000000000011"/>
    <n v="5579.4"/>
    <n v="9299"/>
    <n v="844349.20000000007"/>
    <n v="42217.460000000006"/>
    <n v="802131.74000000011"/>
    <n v="481279.04400000005"/>
    <n v="320852.69600000005"/>
    <d v="2020-12-01T00:00:00"/>
    <n v="12"/>
    <s v="Dec"/>
    <n v="2020"/>
  </r>
  <r>
    <x v="0"/>
    <x v="5"/>
    <s v="Realme 8"/>
    <n v="73"/>
    <n v="622"/>
    <n v="0.11736334405144695"/>
    <s v="Low"/>
    <n v="195.8"/>
    <n v="8999.4"/>
    <n v="14999"/>
    <n v="2936804.2"/>
    <n v="146840.21000000002"/>
    <n v="2789963.99"/>
    <n v="2176171.9122000001"/>
    <n v="613792.07780000009"/>
    <d v="2021-02-01T00:00:00"/>
    <n v="2"/>
    <s v="Feb"/>
    <n v="2021"/>
  </r>
  <r>
    <x v="2"/>
    <x v="6"/>
    <s v="Realme 8"/>
    <n v="72"/>
    <n v="621"/>
    <n v="0.11594202898550725"/>
    <s v="Low"/>
    <n v="190.10000000000002"/>
    <n v="8999.4"/>
    <n v="14999"/>
    <n v="2851309.9000000004"/>
    <n v="142565.49500000002"/>
    <n v="2708744.4050000003"/>
    <n v="1625246.6430000002"/>
    <n v="1083497.7620000001"/>
    <d v="2021-06-01T00:00:00"/>
    <n v="6"/>
    <s v="Jun"/>
    <n v="2021"/>
  </r>
  <r>
    <x v="0"/>
    <x v="5"/>
    <s v="Realme 8"/>
    <n v="71"/>
    <n v="620"/>
    <n v="0.11451612903225807"/>
    <s v="Low"/>
    <n v="54.400000000000006"/>
    <n v="8999.4"/>
    <n v="14999"/>
    <n v="815945.60000000009"/>
    <n v="40797.280000000006"/>
    <n v="775148.32000000007"/>
    <n v="604615.68960000004"/>
    <n v="170532.63040000002"/>
    <d v="2021-09-01T00:00:00"/>
    <n v="9"/>
    <s v="Sep"/>
    <n v="2021"/>
  </r>
  <r>
    <x v="0"/>
    <x v="7"/>
    <s v="Realme 8"/>
    <n v="70"/>
    <n v="619"/>
    <n v="0.11308562197092084"/>
    <s v="Low"/>
    <n v="179.70000000000002"/>
    <n v="8999.4"/>
    <n v="14999"/>
    <n v="2695320.3000000003"/>
    <n v="134766.01500000001"/>
    <n v="2560554.2850000001"/>
    <n v="1997232.3423000001"/>
    <n v="563321.94270000001"/>
    <d v="2020-09-01T00:00:00"/>
    <n v="9"/>
    <s v="Sep"/>
    <n v="2020"/>
  </r>
  <r>
    <x v="3"/>
    <x v="4"/>
    <s v="Realme 8"/>
    <n v="69"/>
    <n v="618"/>
    <n v="0.11165048543689321"/>
    <s v="Low"/>
    <n v="128.70000000000002"/>
    <n v="8999.4"/>
    <n v="14999"/>
    <n v="1930371.3000000003"/>
    <n v="96518.565000000017"/>
    <n v="1833852.7350000003"/>
    <n v="1430405.1333000003"/>
    <n v="403447.6017"/>
    <d v="2021-12-01T00:00:00"/>
    <n v="12"/>
    <s v="Dec"/>
    <n v="2021"/>
  </r>
  <r>
    <x v="3"/>
    <x v="8"/>
    <s v="Realme 8"/>
    <n v="68"/>
    <n v="617"/>
    <n v="0.11021069692058347"/>
    <s v="Low"/>
    <n v="170.60000000000002"/>
    <n v="8999.4"/>
    <n v="14999"/>
    <n v="2558829.4000000004"/>
    <n v="127941.47000000003"/>
    <n v="2430887.9300000002"/>
    <n v="1896092.5854000002"/>
    <n v="534795.34459999995"/>
    <d v="2021-12-01T00:00:00"/>
    <n v="12"/>
    <s v="Dec"/>
    <n v="2021"/>
  </r>
  <r>
    <x v="4"/>
    <x v="9"/>
    <s v="Realme 8 Pro"/>
    <n v="159"/>
    <n v="616"/>
    <n v="0.25811688311688313"/>
    <s v="Low"/>
    <n v="243.45000000000002"/>
    <n v="11999.4"/>
    <n v="19999"/>
    <n v="4868756.5500000007"/>
    <n v="243437.82750000004"/>
    <n v="4625318.7225000011"/>
    <n v="3330229.4802000006"/>
    <n v="1295089.2423000005"/>
    <d v="2021-01-01T00:00:00"/>
    <n v="1"/>
    <s v="Jan"/>
    <n v="2021"/>
  </r>
  <r>
    <x v="3"/>
    <x v="10"/>
    <s v="Realme 8 Pro"/>
    <n v="158"/>
    <n v="615"/>
    <n v="0.25691056910569104"/>
    <s v="Low"/>
    <n v="177.4"/>
    <n v="11999.4"/>
    <n v="19999"/>
    <n v="3547822.6"/>
    <n v="177391.13"/>
    <n v="3370431.47"/>
    <n v="2628936.5466000005"/>
    <n v="741494.92339999974"/>
    <d v="2021-03-01T00:00:00"/>
    <n v="3"/>
    <s v="Mar"/>
    <n v="2021"/>
  </r>
  <r>
    <x v="2"/>
    <x v="2"/>
    <s v="Realme 8 Pro"/>
    <n v="157"/>
    <n v="614"/>
    <n v="0.25570032573289903"/>
    <s v="Low"/>
    <n v="190.10000000000002"/>
    <n v="11999.4"/>
    <n v="19999"/>
    <n v="3801809.9000000004"/>
    <n v="190090.49500000002"/>
    <n v="3611719.4050000003"/>
    <n v="2167031.6430000002"/>
    <n v="1444687.7620000001"/>
    <d v="2021-06-01T00:00:00"/>
    <n v="6"/>
    <s v="Jun"/>
    <n v="2021"/>
  </r>
  <r>
    <x v="4"/>
    <x v="11"/>
    <s v="Realme 8 Pro"/>
    <n v="156"/>
    <n v="613"/>
    <n v="0.25448613376835238"/>
    <s v="Low"/>
    <n v="68.900000000000006"/>
    <n v="11999.4"/>
    <n v="19999"/>
    <n v="1377931.1"/>
    <n v="68896.555000000008"/>
    <n v="1309034.5450000002"/>
    <n v="942504.87240000011"/>
    <n v="366529.67260000005"/>
    <d v="2021-06-01T00:00:00"/>
    <n v="6"/>
    <s v="Jun"/>
    <n v="2021"/>
  </r>
  <r>
    <x v="3"/>
    <x v="9"/>
    <s v="Realme 8 Pro"/>
    <n v="155"/>
    <n v="612"/>
    <n v="0.25326797385620914"/>
    <s v="Low"/>
    <n v="157"/>
    <n v="11999.4"/>
    <n v="19999"/>
    <n v="3139843"/>
    <n v="156992.15"/>
    <n v="2982850.85"/>
    <n v="2326623.6630000002"/>
    <n v="656227.18699999992"/>
    <d v="2021-06-01T00:00:00"/>
    <n v="6"/>
    <s v="Jun"/>
    <n v="2021"/>
  </r>
  <r>
    <x v="2"/>
    <x v="1"/>
    <s v="Realme 8 Pro"/>
    <n v="154"/>
    <n v="611"/>
    <n v="0.25204582651391161"/>
    <s v="Low"/>
    <n v="136.95000000000002"/>
    <n v="11999.4"/>
    <n v="19999"/>
    <n v="2738863.0500000003"/>
    <n v="136943.15250000003"/>
    <n v="2601919.8975000004"/>
    <n v="1561151.9385000002"/>
    <n v="1040767.9590000003"/>
    <d v="2021-07-01T00:00:00"/>
    <n v="7"/>
    <s v="Jul"/>
    <n v="2021"/>
  </r>
  <r>
    <x v="3"/>
    <x v="12"/>
    <s v="Realme 8 Pro"/>
    <n v="153"/>
    <n v="610"/>
    <n v="0.25081967213114753"/>
    <s v="Low"/>
    <n v="200.9"/>
    <n v="11999.4"/>
    <n v="19999"/>
    <n v="4017799.1"/>
    <n v="200889.95500000002"/>
    <n v="3816909.145"/>
    <n v="2977189.1331000002"/>
    <n v="839720.01189999981"/>
    <d v="2021-10-01T00:00:00"/>
    <n v="10"/>
    <s v="Oct"/>
    <n v="2021"/>
  </r>
  <r>
    <x v="1"/>
    <x v="0"/>
    <s v="Realme 8 Pro"/>
    <n v="152"/>
    <n v="609"/>
    <n v="0.24958949096880131"/>
    <s v="Low"/>
    <n v="194.5"/>
    <n v="11999.4"/>
    <n v="19999"/>
    <n v="3889805.5"/>
    <n v="194490.27500000002"/>
    <n v="3695315.2250000001"/>
    <n v="2401954.8962500002"/>
    <n v="1293360.3287499999"/>
    <d v="2020-10-01T00:00:00"/>
    <n v="10"/>
    <s v="Oct"/>
    <n v="2020"/>
  </r>
  <r>
    <x v="3"/>
    <x v="1"/>
    <s v="Realme 8 Pro"/>
    <n v="151"/>
    <n v="608"/>
    <n v="0.24835526315789475"/>
    <s v="Low"/>
    <n v="128.70000000000002"/>
    <n v="11999.4"/>
    <n v="19999"/>
    <n v="2573871.3000000003"/>
    <n v="128693.56500000002"/>
    <n v="2445177.7350000003"/>
    <n v="1907238.6333000003"/>
    <n v="537939.1017"/>
    <d v="2021-12-01T00:00:00"/>
    <n v="12"/>
    <s v="Dec"/>
    <n v="2021"/>
  </r>
  <r>
    <x v="3"/>
    <x v="2"/>
    <s v="Realme 8 Pro"/>
    <n v="150"/>
    <n v="607"/>
    <n v="0.24711696869851729"/>
    <s v="Low"/>
    <n v="170.60000000000002"/>
    <n v="11999.4"/>
    <n v="19999"/>
    <n v="3411829.4000000004"/>
    <n v="170591.47000000003"/>
    <n v="3241237.93"/>
    <n v="2528165.5854000002"/>
    <n v="713072.34459999995"/>
    <d v="2021-12-01T00:00:00"/>
    <n v="12"/>
    <s v="Dec"/>
    <n v="2021"/>
  </r>
  <r>
    <x v="3"/>
    <x v="3"/>
    <s v="Vivo V17 Pro"/>
    <n v="88"/>
    <n v="606"/>
    <n v="0.14521452145214522"/>
    <s v="Low"/>
    <n v="200.9"/>
    <n v="19794"/>
    <n v="32990"/>
    <n v="6627691"/>
    <n v="331384.55000000005"/>
    <n v="6296306.4500000002"/>
    <n v="4911119.0310000004"/>
    <n v="1385187.4189999998"/>
    <d v="2021-10-01T00:00:00"/>
    <n v="10"/>
    <s v="Oct"/>
    <n v="2021"/>
  </r>
  <r>
    <x v="4"/>
    <x v="4"/>
    <s v="Xiaomi Redmi K20 Pro 6GB"/>
    <n v="87"/>
    <n v="605"/>
    <n v="0.14380165289256197"/>
    <s v="Low"/>
    <n v="284.40000000000003"/>
    <n v="13938"/>
    <n v="23230"/>
    <n v="6606612.0000000009"/>
    <n v="330330.60000000009"/>
    <n v="6276281.4000000004"/>
    <n v="4518922.608"/>
    <n v="1757358.7920000004"/>
    <d v="2021-02-01T00:00:00"/>
    <n v="2"/>
    <s v="Feb"/>
    <n v="2021"/>
  </r>
  <r>
    <x v="2"/>
    <x v="5"/>
    <s v="Xiaomi Redmi K20 Pro 6GB"/>
    <n v="86"/>
    <n v="604"/>
    <n v="0.14238410596026491"/>
    <s v="Low"/>
    <n v="191.60000000000002"/>
    <n v="13938"/>
    <n v="23230"/>
    <n v="4450868.0000000009"/>
    <n v="222543.40000000005"/>
    <n v="4228324.6000000006"/>
    <n v="2536994.7600000002"/>
    <n v="1691329.8400000003"/>
    <d v="2021-04-01T00:00:00"/>
    <n v="4"/>
    <s v="Apr"/>
    <n v="2021"/>
  </r>
  <r>
    <x v="3"/>
    <x v="6"/>
    <s v="Xiaomi Redmi K20 Pro 6GB"/>
    <n v="85"/>
    <n v="603"/>
    <n v="0.14096185737976782"/>
    <s v="Low"/>
    <n v="157"/>
    <n v="13938"/>
    <n v="23230"/>
    <n v="3647110"/>
    <n v="182355.5"/>
    <n v="3464754.5"/>
    <n v="2702508.5100000002"/>
    <n v="762245.98999999976"/>
    <d v="2021-06-01T00:00:00"/>
    <n v="6"/>
    <s v="Jun"/>
    <n v="2021"/>
  </r>
  <r>
    <x v="4"/>
    <x v="5"/>
    <s v="Xiaomi Redmi K20 Pro 6GB"/>
    <n v="84"/>
    <n v="602"/>
    <n v="0.13953488372093023"/>
    <s v="Low"/>
    <n v="187.4"/>
    <n v="13938"/>
    <n v="23230"/>
    <n v="4353302"/>
    <n v="217665.1"/>
    <n v="4135636.9"/>
    <n v="2977658.568"/>
    <n v="1157978.3319999999"/>
    <d v="2021-08-01T00:00:00"/>
    <n v="8"/>
    <s v="Aug"/>
    <n v="2021"/>
  </r>
  <r>
    <x v="0"/>
    <x v="7"/>
    <s v="Xiaomi Redmi K20 Pro 6GB"/>
    <n v="83"/>
    <n v="601"/>
    <n v="0.13810316139767054"/>
    <s v="Low"/>
    <n v="164.20000000000002"/>
    <n v="13938"/>
    <n v="23230"/>
    <n v="3814366.0000000005"/>
    <n v="190718.30000000005"/>
    <n v="3623647.7"/>
    <n v="2826445.2060000002"/>
    <n v="797202.49399999995"/>
    <d v="2021-08-01T00:00:00"/>
    <n v="8"/>
    <s v="Aug"/>
    <n v="2021"/>
  </r>
  <r>
    <x v="1"/>
    <x v="4"/>
    <s v="Xiaomi Redmi K20 Pro 6GB"/>
    <n v="82"/>
    <n v="600"/>
    <n v="0.13666666666666666"/>
    <s v="Low"/>
    <n v="194.5"/>
    <n v="13938"/>
    <n v="23230"/>
    <n v="4518235"/>
    <n v="225911.75"/>
    <n v="4292323.25"/>
    <n v="2790010.1125000003"/>
    <n v="1502313.1374999997"/>
    <d v="2020-10-01T00:00:00"/>
    <n v="10"/>
    <s v="Oct"/>
    <n v="2020"/>
  </r>
  <r>
    <x v="0"/>
    <x v="8"/>
    <s v="Xiaomi Redmi 9i 128GB"/>
    <n v="67"/>
    <n v="599"/>
    <n v="0.11185308848080133"/>
    <s v="Low"/>
    <n v="83.100000000000009"/>
    <n v="5579.4"/>
    <n v="9299"/>
    <n v="772746.9"/>
    <n v="38637.345000000001"/>
    <n v="734109.55500000005"/>
    <n v="572605.45290000003"/>
    <n v="161504.10210000002"/>
    <d v="2021-05-01T00:00:00"/>
    <n v="5"/>
    <s v="May"/>
    <n v="2021"/>
  </r>
  <r>
    <x v="0"/>
    <x v="9"/>
    <s v="Realme 8 Pro"/>
    <n v="149"/>
    <n v="598"/>
    <n v="0.24916387959866221"/>
    <s v="Low"/>
    <n v="176"/>
    <n v="11999.4"/>
    <n v="19999"/>
    <n v="3519824"/>
    <n v="175991.2"/>
    <n v="3343832.8"/>
    <n v="2608189.5839999998"/>
    <n v="735643.21600000001"/>
    <d v="2020-09-01T00:00:00"/>
    <n v="9"/>
    <s v="Sep"/>
    <n v="2020"/>
  </r>
  <r>
    <x v="0"/>
    <x v="10"/>
    <s v="Vivo V17 Pro"/>
    <n v="87"/>
    <n v="597"/>
    <n v="0.14572864321608039"/>
    <s v="Low"/>
    <n v="385.05"/>
    <n v="19794"/>
    <n v="32990"/>
    <n v="12702799.5"/>
    <n v="635139.97500000009"/>
    <n v="12067659.525"/>
    <n v="9412774.4295000006"/>
    <n v="2654885.0954999998"/>
    <d v="2021-04-01T00:00:00"/>
    <n v="4"/>
    <s v="Apr"/>
    <n v="2021"/>
  </r>
  <r>
    <x v="2"/>
    <x v="2"/>
    <s v="Xiaomi Redmi K20 Pro 6GB"/>
    <n v="81"/>
    <n v="596"/>
    <n v="0.13590604026845637"/>
    <s v="Low"/>
    <n v="247.9"/>
    <n v="13938"/>
    <n v="23230"/>
    <n v="5758717"/>
    <n v="287935.85000000003"/>
    <n v="5470781.1500000004"/>
    <n v="3282468.69"/>
    <n v="2188312.4600000004"/>
    <d v="2021-01-01T00:00:00"/>
    <n v="1"/>
    <s v="Jan"/>
    <n v="2021"/>
  </r>
  <r>
    <x v="1"/>
    <x v="11"/>
    <s v="Realme 8"/>
    <n v="67"/>
    <n v="595"/>
    <n v="0.11260504201680673"/>
    <s v="Low"/>
    <n v="203.10000000000002"/>
    <n v="8999.4"/>
    <n v="14999"/>
    <n v="3046296.9000000004"/>
    <n v="152314.84500000003"/>
    <n v="2893982.0550000002"/>
    <n v="1881088.3357500001"/>
    <n v="1012893.7192500001"/>
    <d v="2021-10-01T00:00:00"/>
    <n v="10"/>
    <s v="Oct"/>
    <n v="2021"/>
  </r>
  <r>
    <x v="1"/>
    <x v="9"/>
    <s v="Realme 8 Pro"/>
    <n v="148"/>
    <n v="594"/>
    <n v="0.24915824915824916"/>
    <s v="Low"/>
    <n v="203.10000000000002"/>
    <n v="11999.4"/>
    <n v="19999"/>
    <n v="4061796.9000000004"/>
    <n v="203089.84500000003"/>
    <n v="3858707.0550000002"/>
    <n v="2508159.5857500001"/>
    <n v="1350547.4692500001"/>
    <d v="2021-10-01T00:00:00"/>
    <n v="10"/>
    <s v="Oct"/>
    <n v="2021"/>
  </r>
  <r>
    <x v="1"/>
    <x v="1"/>
    <s v="Realme 8 Pro"/>
    <n v="147"/>
    <n v="593"/>
    <n v="0.2478920741989882"/>
    <s v="Low"/>
    <n v="226.10000000000002"/>
    <n v="11999.4"/>
    <n v="19999"/>
    <n v="4521773.9000000004"/>
    <n v="226088.69500000004"/>
    <n v="4295685.2050000001"/>
    <n v="2792195.38325"/>
    <n v="1503489.8217500001"/>
    <d v="2020-12-01T00:00:00"/>
    <n v="12"/>
    <s v="Dec"/>
    <n v="2020"/>
  </r>
  <r>
    <x v="0"/>
    <x v="12"/>
    <s v="Vivo V17 Pro"/>
    <n v="86"/>
    <n v="592"/>
    <n v="0.14527027027027026"/>
    <s v="Low"/>
    <n v="73.600000000000009"/>
    <n v="19794"/>
    <n v="32990"/>
    <n v="2428064.0000000005"/>
    <n v="121403.20000000003"/>
    <n v="2306660.8000000003"/>
    <n v="1799195.4240000003"/>
    <n v="507465.37599999993"/>
    <d v="2020-09-01T00:00:00"/>
    <n v="9"/>
    <s v="Sep"/>
    <n v="2020"/>
  </r>
  <r>
    <x v="0"/>
    <x v="0"/>
    <s v="Xiaomi Redmi 9i 128GB"/>
    <n v="66"/>
    <n v="591"/>
    <n v="0.1116751269035533"/>
    <s v="Low"/>
    <n v="285.10000000000002"/>
    <n v="5579.4"/>
    <n v="9299"/>
    <n v="2651144.9000000004"/>
    <n v="132557.24500000002"/>
    <n v="2518587.6550000003"/>
    <n v="1964498.3709000002"/>
    <n v="554089.28410000005"/>
    <d v="2020-10-01T00:00:00"/>
    <n v="10"/>
    <s v="Oct"/>
    <n v="2020"/>
  </r>
  <r>
    <x v="4"/>
    <x v="1"/>
    <s v="Xiaomi Redmi 9i 128GB"/>
    <n v="65"/>
    <n v="590"/>
    <n v="0.11016949152542373"/>
    <s v="Low"/>
    <n v="202.10000000000002"/>
    <n v="5579.4"/>
    <n v="9299"/>
    <n v="1879327.9000000001"/>
    <n v="93966.395000000019"/>
    <n v="1785361.5050000001"/>
    <n v="1285460.2836"/>
    <n v="499901.22140000015"/>
    <d v="2021-10-01T00:00:00"/>
    <n v="10"/>
    <s v="Oct"/>
    <n v="2021"/>
  </r>
  <r>
    <x v="0"/>
    <x v="2"/>
    <s v="Xiaomi Redmi 9i 128GB"/>
    <n v="64"/>
    <n v="589"/>
    <n v="0.10865874363327674"/>
    <s v="Low"/>
    <n v="27.400000000000002"/>
    <n v="5579.4"/>
    <n v="9299"/>
    <n v="254792.6"/>
    <n v="12739.630000000001"/>
    <n v="242052.97"/>
    <n v="188801.31660000002"/>
    <n v="53251.653399999981"/>
    <d v="2021-12-01T00:00:00"/>
    <n v="12"/>
    <s v="Dec"/>
    <n v="2021"/>
  </r>
  <r>
    <x v="1"/>
    <x v="3"/>
    <s v="Realme 8"/>
    <n v="66"/>
    <n v="588"/>
    <n v="0.11224489795918367"/>
    <s v="Low"/>
    <n v="196.70000000000002"/>
    <n v="8999.4"/>
    <n v="14999"/>
    <n v="2950303.3000000003"/>
    <n v="147515.16500000001"/>
    <n v="2802788.1350000002"/>
    <n v="1821812.2877500001"/>
    <n v="980975.84725000011"/>
    <d v="2021-03-01T00:00:00"/>
    <n v="3"/>
    <s v="Mar"/>
    <n v="2021"/>
  </r>
  <r>
    <x v="4"/>
    <x v="4"/>
    <s v="Realme 8"/>
    <n v="65"/>
    <n v="587"/>
    <n v="0.11073253833049404"/>
    <s v="Low"/>
    <n v="185.9"/>
    <n v="8999.4"/>
    <n v="14999"/>
    <n v="2788314.1"/>
    <n v="139415.70500000002"/>
    <n v="2648898.395"/>
    <n v="1907206.8443999998"/>
    <n v="741691.55060000019"/>
    <d v="2021-08-01T00:00:00"/>
    <n v="8"/>
    <s v="Aug"/>
    <n v="2021"/>
  </r>
  <r>
    <x v="0"/>
    <x v="5"/>
    <s v="Realme 8"/>
    <n v="64"/>
    <n v="586"/>
    <n v="0.10921501706484642"/>
    <s v="Low"/>
    <n v="285.10000000000002"/>
    <n v="8999.4"/>
    <n v="14999"/>
    <n v="4276214.9000000004"/>
    <n v="213810.74500000002"/>
    <n v="4062404.1550000003"/>
    <n v="3168675.2409000001"/>
    <n v="893728.91410000017"/>
    <d v="2020-10-01T00:00:00"/>
    <n v="10"/>
    <s v="Oct"/>
    <n v="2020"/>
  </r>
  <r>
    <x v="4"/>
    <x v="6"/>
    <s v="Realme 8"/>
    <n v="63"/>
    <n v="585"/>
    <n v="0.1076923076923077"/>
    <s v="Low"/>
    <n v="202.10000000000002"/>
    <n v="8999.4"/>
    <n v="14999"/>
    <n v="3031297.9000000004"/>
    <n v="151564.89500000002"/>
    <n v="2879733.0050000004"/>
    <n v="2073407.7636000002"/>
    <n v="806325.24140000017"/>
    <d v="2021-10-01T00:00:00"/>
    <n v="10"/>
    <s v="Oct"/>
    <n v="2021"/>
  </r>
  <r>
    <x v="3"/>
    <x v="5"/>
    <s v="Realme 8"/>
    <n v="62"/>
    <n v="584"/>
    <n v="0.10616438356164383"/>
    <s v="Low"/>
    <n v="113.80000000000001"/>
    <n v="8999.4"/>
    <n v="14999"/>
    <n v="1706886.2000000002"/>
    <n v="85344.310000000012"/>
    <n v="1621541.8900000001"/>
    <n v="1264802.6742000002"/>
    <n v="356739.21579999989"/>
    <d v="2021-12-01T00:00:00"/>
    <n v="12"/>
    <s v="Dec"/>
    <n v="2021"/>
  </r>
  <r>
    <x v="0"/>
    <x v="7"/>
    <s v="Realme 8 Pro"/>
    <n v="146"/>
    <n v="583"/>
    <n v="0.2504288164665523"/>
    <s v="Low"/>
    <n v="425.1"/>
    <n v="11999.4"/>
    <n v="19999"/>
    <n v="8501574.9000000004"/>
    <n v="425078.74500000005"/>
    <n v="8076496.1550000003"/>
    <n v="6299667.0009000003"/>
    <n v="1776829.1540999999"/>
    <d v="2021-01-01T00:00:00"/>
    <n v="1"/>
    <s v="Jan"/>
    <n v="2021"/>
  </r>
  <r>
    <x v="3"/>
    <x v="4"/>
    <s v="Realme 8 Pro"/>
    <n v="145"/>
    <n v="582"/>
    <n v="0.24914089347079038"/>
    <s v="Low"/>
    <n v="79.5"/>
    <n v="11999.4"/>
    <n v="19999"/>
    <n v="1589920.5"/>
    <n v="79496.025000000009"/>
    <n v="1510424.4750000001"/>
    <n v="1178131.0905000002"/>
    <n v="332293.38449999993"/>
    <d v="2021-03-01T00:00:00"/>
    <n v="3"/>
    <s v="Mar"/>
    <n v="2021"/>
  </r>
  <r>
    <x v="4"/>
    <x v="8"/>
    <s v="Realme 8 Pro"/>
    <n v="144"/>
    <n v="581"/>
    <n v="0.24784853700516352"/>
    <s v="Low"/>
    <n v="141.45000000000002"/>
    <n v="11999.4"/>
    <n v="19999"/>
    <n v="2828858.5500000003"/>
    <n v="141442.92750000002"/>
    <n v="2687415.6225000001"/>
    <n v="1934939.2482"/>
    <n v="752476.37430000002"/>
    <d v="2021-04-01T00:00:00"/>
    <n v="4"/>
    <s v="Apr"/>
    <n v="2021"/>
  </r>
  <r>
    <x v="4"/>
    <x v="9"/>
    <s v="Realme 8 Pro"/>
    <n v="143"/>
    <n v="580"/>
    <n v="0.24655172413793103"/>
    <s v="Low"/>
    <n v="291.8"/>
    <n v="11999.4"/>
    <n v="19999"/>
    <n v="5835708.2000000002"/>
    <n v="291785.41000000003"/>
    <n v="5543922.79"/>
    <n v="3991624.4087999999"/>
    <n v="1552298.3812000002"/>
    <d v="2021-05-01T00:00:00"/>
    <n v="5"/>
    <s v="May"/>
    <n v="2021"/>
  </r>
  <r>
    <x v="0"/>
    <x v="10"/>
    <s v="Realme 8 Pro"/>
    <n v="142"/>
    <n v="579"/>
    <n v="0.24525043177892919"/>
    <s v="Low"/>
    <n v="345"/>
    <n v="11999.4"/>
    <n v="19999"/>
    <n v="6899655"/>
    <n v="344982.75"/>
    <n v="6554672.25"/>
    <n v="5112644.3550000004"/>
    <n v="1442027.8949999996"/>
    <d v="2021-07-01T00:00:00"/>
    <n v="7"/>
    <s v="Jul"/>
    <n v="2021"/>
  </r>
  <r>
    <x v="3"/>
    <x v="2"/>
    <s v="Realme 8 Pro"/>
    <n v="141"/>
    <n v="578"/>
    <n v="0.24394463667820068"/>
    <s v="Low"/>
    <n v="298.8"/>
    <n v="11999.4"/>
    <n v="19999"/>
    <n v="5975701.2000000002"/>
    <n v="298785.06"/>
    <n v="5676916.1400000006"/>
    <n v="4427994.5892000003"/>
    <n v="1248921.5508000003"/>
    <d v="2021-07-01T00:00:00"/>
    <n v="7"/>
    <s v="Jul"/>
    <n v="2021"/>
  </r>
  <r>
    <x v="1"/>
    <x v="11"/>
    <s v="Realme 8 Pro"/>
    <n v="140"/>
    <n v="577"/>
    <n v="0.24263431542461006"/>
    <s v="Low"/>
    <n v="21.8"/>
    <n v="11999.4"/>
    <n v="19999"/>
    <n v="435978.2"/>
    <n v="21798.910000000003"/>
    <n v="414179.29000000004"/>
    <n v="269216.53850000002"/>
    <n v="144962.75150000001"/>
    <d v="2021-09-01T00:00:00"/>
    <n v="9"/>
    <s v="Sep"/>
    <n v="2021"/>
  </r>
  <r>
    <x v="0"/>
    <x v="9"/>
    <s v="Realme 8 Pro"/>
    <n v="139"/>
    <n v="576"/>
    <n v="0.24131944444444445"/>
    <s v="Low"/>
    <n v="207.4"/>
    <n v="11999.4"/>
    <n v="19999"/>
    <n v="4147792.6"/>
    <n v="207389.63"/>
    <n v="3940402.97"/>
    <n v="3073514.3166000005"/>
    <n v="866888.65339999972"/>
    <d v="2021-09-01T00:00:00"/>
    <n v="9"/>
    <s v="Sep"/>
    <n v="2021"/>
  </r>
  <r>
    <x v="0"/>
    <x v="1"/>
    <s v="Realme 8 Pro"/>
    <n v="138"/>
    <n v="575"/>
    <n v="0.24"/>
    <s v="Low"/>
    <n v="105.60000000000001"/>
    <n v="11999.4"/>
    <n v="19999"/>
    <n v="2111894.4000000004"/>
    <n v="105594.72000000003"/>
    <n v="2006299.6800000004"/>
    <n v="1564913.7504000003"/>
    <n v="441385.92960000015"/>
    <d v="2021-09-01T00:00:00"/>
    <n v="9"/>
    <s v="Sep"/>
    <n v="2021"/>
  </r>
  <r>
    <x v="1"/>
    <x v="12"/>
    <s v="Realme 8 Pro"/>
    <n v="137"/>
    <n v="574"/>
    <n v="0.23867595818815332"/>
    <s v="Low"/>
    <n v="67.100000000000009"/>
    <n v="11999.4"/>
    <n v="19999"/>
    <n v="1341932.9000000001"/>
    <n v="67096.645000000004"/>
    <n v="1274836.2550000001"/>
    <n v="828643.56575000007"/>
    <n v="446192.68925000005"/>
    <d v="2020-10-01T00:00:00"/>
    <n v="10"/>
    <s v="Oct"/>
    <n v="2020"/>
  </r>
  <r>
    <x v="1"/>
    <x v="0"/>
    <s v="Realme 8 Pro"/>
    <n v="136"/>
    <n v="573"/>
    <n v="0.23734729493891799"/>
    <s v="Low"/>
    <n v="151.4"/>
    <n v="11999.4"/>
    <n v="19999"/>
    <n v="3027848.6"/>
    <n v="151392.43000000002"/>
    <n v="2876456.17"/>
    <n v="1869696.5105000001"/>
    <n v="1006759.6594999998"/>
    <d v="2020-10-01T00:00:00"/>
    <n v="10"/>
    <s v="Oct"/>
    <n v="2020"/>
  </r>
  <r>
    <x v="0"/>
    <x v="1"/>
    <s v="Realme 8 Pro"/>
    <n v="135"/>
    <n v="572"/>
    <n v="0.23601398601398602"/>
    <s v="Low"/>
    <n v="27.400000000000002"/>
    <n v="11999.4"/>
    <n v="19999"/>
    <n v="547972.60000000009"/>
    <n v="27398.630000000005"/>
    <n v="520573.97000000009"/>
    <n v="406047.69660000008"/>
    <n v="114526.27340000001"/>
    <d v="2021-12-01T00:00:00"/>
    <n v="12"/>
    <s v="Dec"/>
    <n v="2021"/>
  </r>
  <r>
    <x v="3"/>
    <x v="2"/>
    <s v="Realme 8 Pro"/>
    <n v="134"/>
    <n v="571"/>
    <n v="0.23467600700525393"/>
    <s v="Low"/>
    <n v="113.80000000000001"/>
    <n v="11999.4"/>
    <n v="19999"/>
    <n v="2275886.2000000002"/>
    <n v="113794.31000000001"/>
    <n v="2162091.89"/>
    <n v="1686431.6742000002"/>
    <n v="475660.21579999989"/>
    <d v="2021-12-01T00:00:00"/>
    <n v="12"/>
    <s v="Dec"/>
    <n v="2021"/>
  </r>
  <r>
    <x v="2"/>
    <x v="3"/>
    <s v="Vivo V17 Pro"/>
    <n v="85"/>
    <n v="570"/>
    <n v="0.14912280701754385"/>
    <s v="Low"/>
    <n v="146.5"/>
    <n v="19794"/>
    <n v="32990"/>
    <n v="4833035"/>
    <n v="241651.75"/>
    <n v="4591383.25"/>
    <n v="2754829.9499999997"/>
    <n v="1836553.3000000003"/>
    <d v="2021-03-01T00:00:00"/>
    <n v="3"/>
    <s v="Mar"/>
    <n v="2021"/>
  </r>
  <r>
    <x v="0"/>
    <x v="4"/>
    <s v="Vivo V17 Pro"/>
    <n v="84"/>
    <n v="569"/>
    <n v="0.14762741652021089"/>
    <s v="Low"/>
    <n v="264.60000000000002"/>
    <n v="19794"/>
    <n v="32990"/>
    <n v="8729154"/>
    <n v="436457.7"/>
    <n v="8292696.2999999998"/>
    <n v="6468303.1140000001"/>
    <n v="1824393.1859999998"/>
    <d v="2020-09-01T00:00:00"/>
    <n v="9"/>
    <s v="Sep"/>
    <n v="2020"/>
  </r>
  <r>
    <x v="0"/>
    <x v="5"/>
    <s v="Vivo V17 Pro"/>
    <n v="83"/>
    <n v="568"/>
    <n v="0.14612676056338028"/>
    <s v="Low"/>
    <n v="217.70000000000002"/>
    <n v="19794"/>
    <n v="32990"/>
    <n v="7181923.0000000009"/>
    <n v="359096.15000000008"/>
    <n v="6822826.8500000006"/>
    <n v="5321804.9430000009"/>
    <n v="1501021.9069999997"/>
    <d v="2021-10-01T00:00:00"/>
    <n v="10"/>
    <s v="Oct"/>
    <n v="2021"/>
  </r>
  <r>
    <x v="2"/>
    <x v="6"/>
    <s v="Xiaomi Redmi K20 Pro 6GB"/>
    <n v="80"/>
    <n v="567"/>
    <n v="0.14109347442680775"/>
    <s v="Low"/>
    <n v="86.600000000000009"/>
    <n v="13938"/>
    <n v="23230"/>
    <n v="2011718.0000000002"/>
    <n v="100585.90000000002"/>
    <n v="1911132.1"/>
    <n v="1146679.26"/>
    <n v="764452.84000000008"/>
    <d v="2021-05-01T00:00:00"/>
    <n v="5"/>
    <s v="May"/>
    <n v="2021"/>
  </r>
  <r>
    <x v="0"/>
    <x v="5"/>
    <s v="Xiaomi Redmi K20 Pro 6GB"/>
    <n v="79"/>
    <n v="566"/>
    <n v="0.13957597173144876"/>
    <s v="Low"/>
    <n v="34.9"/>
    <n v="13938"/>
    <n v="23230"/>
    <n v="810727"/>
    <n v="40536.350000000006"/>
    <n v="770190.65"/>
    <n v="600748.70700000005"/>
    <n v="169441.94299999997"/>
    <d v="2020-09-01T00:00:00"/>
    <n v="9"/>
    <s v="Sep"/>
    <n v="2020"/>
  </r>
  <r>
    <x v="0"/>
    <x v="7"/>
    <s v="Xiaomi Redmi K20 Pro 6GB"/>
    <n v="78"/>
    <n v="565"/>
    <n v="0.13805309734513274"/>
    <s v="Low"/>
    <n v="217.70000000000002"/>
    <n v="13938"/>
    <n v="23230"/>
    <n v="5057171"/>
    <n v="252858.55000000002"/>
    <n v="4804312.45"/>
    <n v="3747363.7110000001"/>
    <n v="1056948.7390000001"/>
    <d v="2021-10-01T00:00:00"/>
    <n v="10"/>
    <s v="Oct"/>
    <n v="2021"/>
  </r>
  <r>
    <x v="1"/>
    <x v="4"/>
    <s v="Xiaomi Redmi K20 Pro 6GB"/>
    <n v="77"/>
    <n v="564"/>
    <n v="0.13652482269503546"/>
    <s v="Low"/>
    <n v="151.4"/>
    <n v="13938"/>
    <n v="23230"/>
    <n v="3517022"/>
    <n v="175851.1"/>
    <n v="3341170.9"/>
    <n v="2171761.085"/>
    <n v="1169409.8149999999"/>
    <d v="2020-10-01T00:00:00"/>
    <n v="10"/>
    <s v="Oct"/>
    <n v="2020"/>
  </r>
  <r>
    <x v="0"/>
    <x v="8"/>
    <s v="Samsung Galaxy F62"/>
    <n v="77"/>
    <n v="563"/>
    <n v="0.13676731793960922"/>
    <s v="Low"/>
    <n v="186.5"/>
    <n v="11999.4"/>
    <n v="19999"/>
    <n v="3729813.5"/>
    <n v="186490.67500000002"/>
    <n v="3543322.8250000002"/>
    <n v="2763791.8035000004"/>
    <n v="779531.0214999998"/>
    <d v="2021-02-01T00:00:00"/>
    <n v="2"/>
    <s v="Feb"/>
    <n v="2021"/>
  </r>
  <r>
    <x v="3"/>
    <x v="9"/>
    <s v="Samsung Galaxy F62"/>
    <n v="76"/>
    <n v="562"/>
    <n v="0.13523131672597866"/>
    <s v="Low"/>
    <n v="107.4"/>
    <n v="11999.4"/>
    <n v="19999"/>
    <n v="2147892.6"/>
    <n v="107394.63"/>
    <n v="2040497.9700000002"/>
    <n v="1591588.4166000001"/>
    <n v="448909.55340000009"/>
    <d v="2021-04-01T00:00:00"/>
    <n v="4"/>
    <s v="Apr"/>
    <n v="2021"/>
  </r>
  <r>
    <x v="0"/>
    <x v="10"/>
    <s v="Samsung Galaxy F62"/>
    <n v="75"/>
    <n v="561"/>
    <n v="0.13368983957219252"/>
    <s v="Low"/>
    <n v="190.70000000000002"/>
    <n v="11999.4"/>
    <n v="19999"/>
    <n v="3813809.3000000003"/>
    <n v="190690.46500000003"/>
    <n v="3623118.8350000004"/>
    <n v="2826032.6913000005"/>
    <n v="797086.1436999999"/>
    <d v="2021-09-01T00:00:00"/>
    <n v="9"/>
    <s v="Sep"/>
    <n v="2021"/>
  </r>
  <r>
    <x v="1"/>
    <x v="2"/>
    <s v="Samsung Galaxy F62"/>
    <n v="74"/>
    <n v="560"/>
    <n v="0.13214285714285715"/>
    <s v="Low"/>
    <n v="67.100000000000009"/>
    <n v="11999.4"/>
    <n v="19999"/>
    <n v="1341932.9000000001"/>
    <n v="67096.645000000004"/>
    <n v="1274836.2550000001"/>
    <n v="828643.56575000007"/>
    <n v="446192.68925000005"/>
    <d v="2020-10-01T00:00:00"/>
    <n v="10"/>
    <s v="Oct"/>
    <n v="2020"/>
  </r>
  <r>
    <x v="0"/>
    <x v="11"/>
    <s v="Samsung Galaxy F62"/>
    <n v="73"/>
    <n v="559"/>
    <n v="0.13059033989266547"/>
    <s v="Low"/>
    <n v="177.8"/>
    <n v="11999.4"/>
    <n v="19999"/>
    <n v="3555822.2"/>
    <n v="177791.11000000002"/>
    <n v="3378031.0900000003"/>
    <n v="2634864.2502000001"/>
    <n v="743166.83980000019"/>
    <d v="2020-12-01T00:00:00"/>
    <n v="12"/>
    <s v="Dec"/>
    <n v="2020"/>
  </r>
  <r>
    <x v="0"/>
    <x v="9"/>
    <s v="Realme 8"/>
    <n v="61"/>
    <n v="558"/>
    <n v="0.10931899641577061"/>
    <s v="Medium"/>
    <n v="115.9"/>
    <n v="8999.4"/>
    <n v="14999"/>
    <n v="1738384.1"/>
    <n v="173838.41000000003"/>
    <n v="1564545.69"/>
    <n v="1220345.6381999999"/>
    <n v="344200.05180000002"/>
    <d v="2020-10-01T00:00:00"/>
    <n v="10"/>
    <s v="Oct"/>
    <n v="2020"/>
  </r>
  <r>
    <x v="0"/>
    <x v="1"/>
    <s v="Realme 8 Pro"/>
    <n v="133"/>
    <n v="557"/>
    <n v="0.23877917414721722"/>
    <s v="Medium"/>
    <n v="137.20000000000002"/>
    <n v="11999.4"/>
    <n v="19999"/>
    <n v="2743862.8000000003"/>
    <n v="274386.28000000003"/>
    <n v="2469476.5200000005"/>
    <n v="1926191.6856000004"/>
    <n v="543284.83440000005"/>
    <d v="2021-01-01T00:00:00"/>
    <n v="1"/>
    <s v="Jan"/>
    <n v="2021"/>
  </r>
  <r>
    <x v="0"/>
    <x v="12"/>
    <s v="Realme 8 Pro"/>
    <n v="132"/>
    <n v="556"/>
    <n v="0.23741007194244604"/>
    <s v="Medium"/>
    <n v="234.9"/>
    <n v="11999.4"/>
    <n v="19999"/>
    <n v="4697765.1000000006"/>
    <n v="469776.51000000007"/>
    <n v="4227988.5900000008"/>
    <n v="3297831.1002000007"/>
    <n v="930157.4898000001"/>
    <d v="2020-09-01T00:00:00"/>
    <n v="9"/>
    <s v="Sep"/>
    <n v="2020"/>
  </r>
  <r>
    <x v="0"/>
    <x v="0"/>
    <s v="Realme 8 Pro"/>
    <n v="131"/>
    <n v="555"/>
    <n v="0.23603603603603604"/>
    <s v="Medium"/>
    <n v="268.90000000000003"/>
    <n v="11999.4"/>
    <n v="19999"/>
    <n v="5377731.1000000006"/>
    <n v="537773.1100000001"/>
    <n v="4839957.99"/>
    <n v="3775167.2322000004"/>
    <n v="1064790.7577999998"/>
    <d v="2021-10-01T00:00:00"/>
    <n v="10"/>
    <s v="Oct"/>
    <n v="2021"/>
  </r>
  <r>
    <x v="2"/>
    <x v="1"/>
    <s v="Realme 8 Pro"/>
    <n v="130"/>
    <n v="554"/>
    <n v="0.23465703971119134"/>
    <s v="Medium"/>
    <n v="243.10000000000002"/>
    <n v="11999.4"/>
    <n v="19999"/>
    <n v="4861756.9000000004"/>
    <n v="486175.69000000006"/>
    <n v="4375581.21"/>
    <n v="2625348.7259999998"/>
    <n v="1750232.4840000002"/>
    <d v="2021-12-01T00:00:00"/>
    <n v="12"/>
    <s v="Dec"/>
    <n v="2021"/>
  </r>
  <r>
    <x v="2"/>
    <x v="2"/>
    <s v="Vivo V17 Pro"/>
    <n v="82"/>
    <n v="553"/>
    <n v="0.14828209764918626"/>
    <s v="Medium"/>
    <n v="243.10000000000002"/>
    <n v="19794"/>
    <n v="32990"/>
    <n v="8019869.0000000009"/>
    <n v="801986.90000000014"/>
    <n v="7217882.1000000006"/>
    <n v="4330729.26"/>
    <n v="2887152.8400000008"/>
    <d v="2021-12-01T00:00:00"/>
    <n v="12"/>
    <s v="Dec"/>
    <n v="2021"/>
  </r>
  <r>
    <x v="0"/>
    <x v="3"/>
    <s v="Xiaomi Redmi K20 Pro 6GB"/>
    <n v="76"/>
    <n v="552"/>
    <n v="0.13768115942028986"/>
    <s v="Medium"/>
    <n v="268.90000000000003"/>
    <n v="13938"/>
    <n v="23230"/>
    <n v="6246547.0000000009"/>
    <n v="624654.70000000007"/>
    <n v="5621892.3000000007"/>
    <n v="4385075.9940000009"/>
    <n v="1236816.3059999999"/>
    <d v="2021-10-01T00:00:00"/>
    <n v="10"/>
    <s v="Oct"/>
    <n v="2021"/>
  </r>
  <r>
    <x v="0"/>
    <x v="4"/>
    <s v="Samsung Galaxy F62"/>
    <n v="72"/>
    <n v="551"/>
    <n v="0.1306715063520871"/>
    <s v="Medium"/>
    <n v="168.3"/>
    <n v="11999.4"/>
    <n v="19999"/>
    <n v="3365831.7"/>
    <n v="336583.17000000004"/>
    <n v="3029248.5300000003"/>
    <n v="2362813.8534000004"/>
    <n v="666434.67659999989"/>
    <d v="2021-07-01T00:00:00"/>
    <n v="7"/>
    <s v="Jul"/>
    <n v="2021"/>
  </r>
  <r>
    <x v="2"/>
    <x v="5"/>
    <s v="Samsung Galaxy F62"/>
    <n v="71"/>
    <n v="550"/>
    <n v="0.12909090909090909"/>
    <s v="Medium"/>
    <n v="112.30000000000001"/>
    <n v="11999.4"/>
    <n v="19999"/>
    <n v="2245887.7000000002"/>
    <n v="224588.77000000002"/>
    <n v="2021298.9300000002"/>
    <n v="1212779.358"/>
    <n v="808519.57200000016"/>
    <d v="2021-08-01T00:00:00"/>
    <n v="8"/>
    <s v="Aug"/>
    <n v="2021"/>
  </r>
  <r>
    <x v="0"/>
    <x v="6"/>
    <s v="Samsung Galaxy F62"/>
    <n v="70"/>
    <n v="549"/>
    <n v="0.12750455373406194"/>
    <s v="Medium"/>
    <n v="115.9"/>
    <n v="11999.4"/>
    <n v="19999"/>
    <n v="2317884.1"/>
    <n v="231788.41000000003"/>
    <n v="2086095.69"/>
    <n v="1627154.6381999999"/>
    <n v="458941.05180000002"/>
    <d v="2020-10-01T00:00:00"/>
    <n v="10"/>
    <s v="Oct"/>
    <n v="2020"/>
  </r>
  <r>
    <x v="2"/>
    <x v="5"/>
    <s v="Xiaomi Redmi 9i 128GB"/>
    <n v="63"/>
    <n v="548"/>
    <n v="0.11496350364963503"/>
    <s v="Medium"/>
    <n v="186.5"/>
    <n v="5579.4"/>
    <n v="9299"/>
    <n v="1734263.5"/>
    <n v="173426.35"/>
    <n v="1560837.15"/>
    <n v="936502.28999999992"/>
    <n v="624334.86"/>
    <d v="2021-02-01T00:00:00"/>
    <n v="2"/>
    <s v="Feb"/>
    <n v="2021"/>
  </r>
  <r>
    <x v="2"/>
    <x v="7"/>
    <s v="Xiaomi Redmi 9i 128GB"/>
    <n v="62"/>
    <n v="547"/>
    <n v="0.11334552102376599"/>
    <s v="Medium"/>
    <n v="111.60000000000001"/>
    <n v="5579.4"/>
    <n v="9299"/>
    <n v="1037768.4"/>
    <n v="103776.84000000001"/>
    <n v="933991.56"/>
    <n v="560394.93599999999"/>
    <n v="373596.62400000007"/>
    <d v="2021-02-01T00:00:00"/>
    <n v="2"/>
    <s v="Feb"/>
    <n v="2021"/>
  </r>
  <r>
    <x v="0"/>
    <x v="4"/>
    <s v="Xiaomi Redmi 9i 128GB"/>
    <n v="61"/>
    <n v="546"/>
    <n v="0.11172161172161173"/>
    <s v="Medium"/>
    <n v="156.30000000000001"/>
    <n v="5579.4"/>
    <n v="9299"/>
    <n v="1453433.7000000002"/>
    <n v="145343.37000000002"/>
    <n v="1308090.33"/>
    <n v="1020310.4574000001"/>
    <n v="287779.8726"/>
    <d v="2021-05-01T00:00:00"/>
    <n v="5"/>
    <s v="May"/>
    <n v="2021"/>
  </r>
  <r>
    <x v="4"/>
    <x v="8"/>
    <s v="Xiaomi Redmi 9i 128GB"/>
    <n v="60"/>
    <n v="545"/>
    <n v="0.11009174311926606"/>
    <s v="Medium"/>
    <n v="99.100000000000009"/>
    <n v="5579.4"/>
    <n v="9299"/>
    <n v="921530.9"/>
    <n v="92153.090000000011"/>
    <n v="829377.81"/>
    <n v="597152.02320000005"/>
    <n v="232225.7868"/>
    <d v="2021-06-01T00:00:00"/>
    <n v="6"/>
    <s v="Jun"/>
    <n v="2021"/>
  </r>
  <r>
    <x v="0"/>
    <x v="9"/>
    <s v="Xiaomi Redmi 9i 128GB"/>
    <n v="59"/>
    <n v="544"/>
    <n v="0.10845588235294118"/>
    <s v="Medium"/>
    <n v="101.60000000000001"/>
    <n v="5579.4"/>
    <n v="9299"/>
    <n v="944778.4"/>
    <n v="94477.840000000011"/>
    <n v="850300.56"/>
    <n v="663234.43680000002"/>
    <n v="187066.12320000003"/>
    <d v="2020-11-01T00:00:00"/>
    <n v="11"/>
    <s v="Nov"/>
    <n v="2020"/>
  </r>
  <r>
    <x v="1"/>
    <x v="10"/>
    <s v="Xiaomi Redmi 9i 128GB"/>
    <n v="58"/>
    <n v="543"/>
    <n v="0.10681399631675875"/>
    <s v="Medium"/>
    <n v="279.10000000000002"/>
    <n v="5579.4"/>
    <n v="9299"/>
    <n v="2595350.9000000004"/>
    <n v="259535.09000000005"/>
    <n v="2335815.8100000005"/>
    <n v="1518280.2765000004"/>
    <n v="817535.53350000014"/>
    <d v="2021-11-01T00:00:00"/>
    <n v="11"/>
    <s v="Nov"/>
    <n v="2021"/>
  </r>
  <r>
    <x v="0"/>
    <x v="2"/>
    <s v="Xiaomi Redmi 9i 128GB"/>
    <n v="57"/>
    <n v="542"/>
    <n v="0.10516605166051661"/>
    <s v="Medium"/>
    <n v="57"/>
    <n v="5579.4"/>
    <n v="9299"/>
    <n v="530043"/>
    <n v="53004.3"/>
    <n v="477038.7"/>
    <n v="372090.18600000005"/>
    <n v="104948.51399999997"/>
    <d v="2021-12-01T00:00:00"/>
    <n v="12"/>
    <s v="Dec"/>
    <n v="2021"/>
  </r>
  <r>
    <x v="0"/>
    <x v="11"/>
    <s v="Xiaomi Redmi 9i 128GB"/>
    <n v="56"/>
    <n v="541"/>
    <n v="0.10351201478743069"/>
    <s v="Medium"/>
    <n v="248.70000000000002"/>
    <n v="5579.4"/>
    <n v="9299"/>
    <n v="2312661.3000000003"/>
    <n v="231266.13000000003"/>
    <n v="2081395.1700000002"/>
    <n v="1623488.2326000002"/>
    <n v="457906.93739999994"/>
    <d v="2021-12-01T00:00:00"/>
    <n v="12"/>
    <s v="Dec"/>
    <n v="2021"/>
  </r>
  <r>
    <x v="0"/>
    <x v="9"/>
    <s v="Realme 8"/>
    <n v="60"/>
    <n v="540"/>
    <n v="0.1111111111111111"/>
    <s v="Medium"/>
    <n v="138.45000000000002"/>
    <n v="8999.4"/>
    <n v="14999"/>
    <n v="2076611.5500000003"/>
    <n v="207661.15500000003"/>
    <n v="1868950.3950000003"/>
    <n v="1457781.3081000003"/>
    <n v="411169.08689999999"/>
    <d v="2021-01-01T00:00:00"/>
    <n v="1"/>
    <s v="Jan"/>
    <n v="2021"/>
  </r>
  <r>
    <x v="3"/>
    <x v="1"/>
    <s v="Realme 8"/>
    <n v="59"/>
    <n v="539"/>
    <n v="0.10946196660482375"/>
    <s v="Medium"/>
    <n v="362.70000000000005"/>
    <n v="8999.4"/>
    <n v="14999"/>
    <n v="5440137.3000000007"/>
    <n v="544013.7300000001"/>
    <n v="4896123.57"/>
    <n v="3818976.3846000005"/>
    <n v="1077147.1853999998"/>
    <d v="2021-07-01T00:00:00"/>
    <n v="7"/>
    <s v="Jul"/>
    <n v="2021"/>
  </r>
  <r>
    <x v="0"/>
    <x v="12"/>
    <s v="Realme 8"/>
    <n v="58"/>
    <n v="538"/>
    <n v="0.10780669144981413"/>
    <s v="Medium"/>
    <n v="72"/>
    <n v="8999.4"/>
    <n v="14999"/>
    <n v="1079928"/>
    <n v="107992.8"/>
    <n v="971935.2"/>
    <n v="758109.45600000001"/>
    <n v="213825.74399999995"/>
    <d v="2020-09-01T00:00:00"/>
    <n v="9"/>
    <s v="Sep"/>
    <n v="2020"/>
  </r>
  <r>
    <x v="2"/>
    <x v="0"/>
    <s v="Realme 8"/>
    <n v="57"/>
    <n v="537"/>
    <n v="0.10614525139664804"/>
    <s v="Medium"/>
    <n v="234.20000000000002"/>
    <n v="8999.4"/>
    <n v="14999"/>
    <n v="3512765.8000000003"/>
    <n v="351276.58000000007"/>
    <n v="3161489.22"/>
    <n v="1896893.5320000001"/>
    <n v="1264595.6880000001"/>
    <d v="2021-11-01T00:00:00"/>
    <n v="11"/>
    <s v="Nov"/>
    <n v="2021"/>
  </r>
  <r>
    <x v="4"/>
    <x v="1"/>
    <s v="Realme 8"/>
    <n v="56"/>
    <n v="536"/>
    <n v="0.1044776119402985"/>
    <s v="Medium"/>
    <n v="110"/>
    <n v="8999.4"/>
    <n v="14999"/>
    <n v="1649890"/>
    <n v="164989"/>
    <n v="1484901"/>
    <n v="1069128.72"/>
    <n v="415772.28"/>
    <d v="2020-12-01T00:00:00"/>
    <n v="12"/>
    <s v="Dec"/>
    <n v="2020"/>
  </r>
  <r>
    <x v="0"/>
    <x v="2"/>
    <s v="Realme 8 Pro"/>
    <n v="129"/>
    <n v="535"/>
    <n v="0.24112149532710281"/>
    <s v="Medium"/>
    <n v="130.30000000000001"/>
    <n v="11999.4"/>
    <n v="19999"/>
    <n v="2605869.7000000002"/>
    <n v="260586.97000000003"/>
    <n v="2345282.73"/>
    <n v="1829320.5294000001"/>
    <n v="515962.20059999987"/>
    <d v="2021-02-01T00:00:00"/>
    <n v="2"/>
    <s v="Feb"/>
    <n v="2021"/>
  </r>
  <r>
    <x v="3"/>
    <x v="3"/>
    <s v="Realme 8 Pro"/>
    <n v="128"/>
    <n v="534"/>
    <n v="0.23970037453183521"/>
    <s v="Medium"/>
    <n v="299.2"/>
    <n v="11999.4"/>
    <n v="19999"/>
    <n v="5983700.7999999998"/>
    <n v="598370.07999999996"/>
    <n v="5385330.7199999997"/>
    <n v="4200557.9616"/>
    <n v="1184772.7583999997"/>
    <d v="2021-03-01T00:00:00"/>
    <n v="3"/>
    <s v="Mar"/>
    <n v="2021"/>
  </r>
  <r>
    <x v="3"/>
    <x v="4"/>
    <s v="Realme 8 Pro"/>
    <n v="127"/>
    <n v="533"/>
    <n v="0.23827392120075047"/>
    <s v="Medium"/>
    <n v="238.5"/>
    <n v="11999.4"/>
    <n v="19999"/>
    <n v="4769761.5"/>
    <n v="476976.15"/>
    <n v="4292785.3499999996"/>
    <n v="3348372.5729999999"/>
    <n v="944412.77699999977"/>
    <d v="2021-03-01T00:00:00"/>
    <n v="3"/>
    <s v="Mar"/>
    <n v="2021"/>
  </r>
  <r>
    <x v="4"/>
    <x v="5"/>
    <s v="Realme 8 Pro"/>
    <n v="126"/>
    <n v="532"/>
    <n v="0.23684210526315788"/>
    <s v="Medium"/>
    <n v="160.70000000000002"/>
    <n v="11999.4"/>
    <n v="19999"/>
    <n v="3213839.3000000003"/>
    <n v="321383.93000000005"/>
    <n v="2892455.37"/>
    <n v="2082567.8663999999"/>
    <n v="809887.50360000017"/>
    <d v="2021-04-01T00:00:00"/>
    <n v="4"/>
    <s v="Apr"/>
    <n v="2021"/>
  </r>
  <r>
    <x v="0"/>
    <x v="6"/>
    <s v="Realme 8 Pro"/>
    <n v="125"/>
    <n v="531"/>
    <n v="0.23540489642184556"/>
    <s v="Medium"/>
    <n v="232.70000000000002"/>
    <n v="11999.4"/>
    <n v="19999"/>
    <n v="4653767.3000000007"/>
    <n v="465376.7300000001"/>
    <n v="4188390.5700000008"/>
    <n v="3266944.6446000007"/>
    <n v="921445.92540000007"/>
    <d v="2021-05-01T00:00:00"/>
    <n v="5"/>
    <s v="May"/>
    <n v="2021"/>
  </r>
  <r>
    <x v="4"/>
    <x v="5"/>
    <s v="Realme 8 Pro"/>
    <n v="124"/>
    <n v="530"/>
    <n v="0.2339622641509434"/>
    <s v="Medium"/>
    <n v="99.100000000000009"/>
    <n v="11999.4"/>
    <n v="19999"/>
    <n v="1981900.9000000001"/>
    <n v="198190.09000000003"/>
    <n v="1783710.81"/>
    <n v="1284271.7831999999"/>
    <n v="499439.02680000011"/>
    <d v="2021-06-01T00:00:00"/>
    <n v="6"/>
    <s v="Jun"/>
    <n v="2021"/>
  </r>
  <r>
    <x v="0"/>
    <x v="7"/>
    <s v="Realme 8 Pro"/>
    <n v="123"/>
    <n v="529"/>
    <n v="0.23251417769376181"/>
    <s v="Medium"/>
    <n v="60.2"/>
    <n v="11999.4"/>
    <n v="19999"/>
    <n v="1203939.8"/>
    <n v="120393.98000000001"/>
    <n v="1083545.82"/>
    <n v="845165.73960000009"/>
    <n v="238380.08039999998"/>
    <d v="2021-06-01T00:00:00"/>
    <n v="6"/>
    <s v="Jun"/>
    <n v="2021"/>
  </r>
  <r>
    <x v="1"/>
    <x v="4"/>
    <s v="Realme 8 Pro"/>
    <n v="122"/>
    <n v="528"/>
    <n v="0.23106060606060605"/>
    <s v="Medium"/>
    <n v="262"/>
    <n v="11999.4"/>
    <n v="19999"/>
    <n v="5239738"/>
    <n v="523973.80000000005"/>
    <n v="4715764.2"/>
    <n v="3065246.7300000004"/>
    <n v="1650517.4699999997"/>
    <d v="2021-09-01T00:00:00"/>
    <n v="9"/>
    <s v="Sep"/>
    <n v="2021"/>
  </r>
  <r>
    <x v="0"/>
    <x v="8"/>
    <s v="Realme 8 Pro"/>
    <n v="121"/>
    <n v="527"/>
    <n v="0.22960151802656548"/>
    <s v="Medium"/>
    <n v="122.80000000000001"/>
    <n v="11999.4"/>
    <n v="19999"/>
    <n v="2455877.2000000002"/>
    <n v="245587.72000000003"/>
    <n v="2210289.48"/>
    <n v="1724025.7944"/>
    <n v="486263.68559999997"/>
    <d v="2020-10-01T00:00:00"/>
    <n v="10"/>
    <s v="Oct"/>
    <n v="2020"/>
  </r>
  <r>
    <x v="0"/>
    <x v="9"/>
    <s v="Realme 8 Pro"/>
    <n v="120"/>
    <n v="526"/>
    <n v="0.22813688212927757"/>
    <s v="Medium"/>
    <n v="138.9"/>
    <n v="11999.4"/>
    <n v="19999"/>
    <n v="2777861.1"/>
    <n v="277786.11000000004"/>
    <n v="2500074.9900000002"/>
    <n v="1950058.4922000002"/>
    <n v="550016.49780000001"/>
    <d v="2020-10-01T00:00:00"/>
    <n v="10"/>
    <s v="Oct"/>
    <n v="2020"/>
  </r>
  <r>
    <x v="3"/>
    <x v="10"/>
    <s v="Realme 8 Pro"/>
    <n v="119"/>
    <n v="525"/>
    <n v="0.22666666666666666"/>
    <s v="Medium"/>
    <n v="86.100000000000009"/>
    <n v="11999.4"/>
    <n v="19999"/>
    <n v="1721913.9000000001"/>
    <n v="172191.39"/>
    <n v="1549722.5100000002"/>
    <n v="1208783.5578000003"/>
    <n v="340938.95219999994"/>
    <d v="2021-10-01T00:00:00"/>
    <n v="10"/>
    <s v="Oct"/>
    <n v="2021"/>
  </r>
  <r>
    <x v="3"/>
    <x v="2"/>
    <s v="Realme 8 Pro"/>
    <n v="118"/>
    <n v="524"/>
    <n v="0.22519083969465647"/>
    <s v="Medium"/>
    <n v="70.400000000000006"/>
    <n v="11999.4"/>
    <n v="19999"/>
    <n v="1407929.6"/>
    <n v="140792.96000000002"/>
    <n v="1267136.6400000001"/>
    <n v="988366.57920000015"/>
    <n v="278770.06079999998"/>
    <d v="2020-10-01T00:00:00"/>
    <n v="10"/>
    <s v="Oct"/>
    <n v="2020"/>
  </r>
  <r>
    <x v="0"/>
    <x v="11"/>
    <s v="Realme 8 Pro"/>
    <n v="117"/>
    <n v="523"/>
    <n v="0.22370936902485661"/>
    <s v="Medium"/>
    <n v="180.20000000000002"/>
    <n v="11999.4"/>
    <n v="19999"/>
    <n v="3603819.8000000003"/>
    <n v="360381.98000000004"/>
    <n v="3243437.8200000003"/>
    <n v="2529881.4996000002"/>
    <n v="713556.32040000008"/>
    <d v="2020-12-01T00:00:00"/>
    <n v="12"/>
    <s v="Dec"/>
    <n v="2020"/>
  </r>
  <r>
    <x v="0"/>
    <x v="9"/>
    <s v="Realme 8 Pro"/>
    <n v="116"/>
    <n v="522"/>
    <n v="0.22222222222222221"/>
    <s v="Medium"/>
    <n v="266.3"/>
    <n v="11999.4"/>
    <n v="19999"/>
    <n v="5325733.7"/>
    <n v="532573.37"/>
    <n v="4793160.33"/>
    <n v="3738665.0574000003"/>
    <n v="1054495.2725999998"/>
    <d v="2021-12-01T00:00:00"/>
    <n v="12"/>
    <s v="Dec"/>
    <n v="2021"/>
  </r>
  <r>
    <x v="0"/>
    <x v="1"/>
    <s v="Realme 8 Pro"/>
    <n v="115"/>
    <n v="521"/>
    <n v="0.22072936660268713"/>
    <s v="Medium"/>
    <n v="213.60000000000002"/>
    <n v="11999.4"/>
    <n v="19999"/>
    <n v="4271786.4000000004"/>
    <n v="427178.64000000007"/>
    <n v="3844607.7600000002"/>
    <n v="2998794.0528000002"/>
    <n v="845813.70720000006"/>
    <d v="2020-12-01T00:00:00"/>
    <n v="12"/>
    <s v="Dec"/>
    <n v="2020"/>
  </r>
  <r>
    <x v="1"/>
    <x v="12"/>
    <s v="Realme 8 Pro"/>
    <n v="114"/>
    <n v="520"/>
    <n v="0.21923076923076923"/>
    <s v="Medium"/>
    <n v="211.60000000000002"/>
    <n v="11999.4"/>
    <n v="19999"/>
    <n v="4231788.4000000004"/>
    <n v="423178.84000000008"/>
    <n v="3808609.5600000005"/>
    <n v="2475596.2140000006"/>
    <n v="1333013.3459999999"/>
    <d v="2020-12-01T00:00:00"/>
    <n v="12"/>
    <s v="Dec"/>
    <n v="2020"/>
  </r>
  <r>
    <x v="1"/>
    <x v="0"/>
    <s v="Vivo V17 Pro"/>
    <n v="81"/>
    <n v="519"/>
    <n v="0.15606936416184972"/>
    <s v="Medium"/>
    <n v="55.5"/>
    <n v="19794"/>
    <n v="32990"/>
    <n v="1830945"/>
    <n v="183094.5"/>
    <n v="1647850.5"/>
    <n v="1071102.825"/>
    <n v="576747.67500000005"/>
    <d v="2021-01-01T00:00:00"/>
    <n v="1"/>
    <s v="Jan"/>
    <n v="2021"/>
  </r>
  <r>
    <x v="1"/>
    <x v="1"/>
    <s v="Vivo V17 Pro"/>
    <n v="80"/>
    <n v="518"/>
    <n v="0.15444015444015444"/>
    <s v="Medium"/>
    <n v="286.10000000000002"/>
    <n v="19794"/>
    <n v="32990"/>
    <n v="9438439"/>
    <n v="943843.9"/>
    <n v="8494595.0999999996"/>
    <n v="5521486.8150000004"/>
    <n v="2973108.2849999992"/>
    <d v="2021-01-01T00:00:00"/>
    <n v="1"/>
    <s v="Jan"/>
    <n v="2021"/>
  </r>
  <r>
    <x v="3"/>
    <x v="2"/>
    <s v="Vivo V17 Pro"/>
    <n v="79"/>
    <n v="517"/>
    <n v="0.15280464216634429"/>
    <s v="Medium"/>
    <n v="80.7"/>
    <n v="19794"/>
    <n v="32990"/>
    <n v="2662293"/>
    <n v="266229.3"/>
    <n v="2396063.7000000002"/>
    <n v="1868929.6860000002"/>
    <n v="527134.01399999997"/>
    <d v="2021-02-01T00:00:00"/>
    <n v="2"/>
    <s v="Feb"/>
    <n v="2021"/>
  </r>
  <r>
    <x v="0"/>
    <x v="3"/>
    <s v="Vivo V17 Pro"/>
    <n v="78"/>
    <n v="516"/>
    <n v="0.15116279069767441"/>
    <s v="Medium"/>
    <n v="60.2"/>
    <n v="19794"/>
    <n v="32990"/>
    <n v="1985998"/>
    <n v="198599.80000000002"/>
    <n v="1787398.2"/>
    <n v="1394170.5959999999"/>
    <n v="393227.60400000005"/>
    <d v="2021-06-01T00:00:00"/>
    <n v="6"/>
    <s v="Jun"/>
    <n v="2021"/>
  </r>
  <r>
    <x v="0"/>
    <x v="4"/>
    <s v="Vivo V17 Pro"/>
    <n v="77"/>
    <n v="515"/>
    <n v="0.14951456310679612"/>
    <s v="Medium"/>
    <n v="283.2"/>
    <n v="19794"/>
    <n v="32990"/>
    <n v="9342768"/>
    <n v="934276.8"/>
    <n v="8408491.1999999993"/>
    <n v="6558623.1359999999"/>
    <n v="1849868.0639999993"/>
    <d v="2021-08-01T00:00:00"/>
    <n v="8"/>
    <s v="Aug"/>
    <n v="2021"/>
  </r>
  <r>
    <x v="0"/>
    <x v="5"/>
    <s v="Vivo V17 Pro"/>
    <n v="76"/>
    <n v="514"/>
    <n v="0.14785992217898833"/>
    <s v="Medium"/>
    <n v="157.9"/>
    <n v="19794"/>
    <n v="32990"/>
    <n v="5209121"/>
    <n v="520912.10000000003"/>
    <n v="4688208.9000000004"/>
    <n v="3656802.9420000003"/>
    <n v="1031405.9580000001"/>
    <d v="2021-08-01T00:00:00"/>
    <n v="8"/>
    <s v="Aug"/>
    <n v="2021"/>
  </r>
  <r>
    <x v="3"/>
    <x v="6"/>
    <s v="Vivo V17 Pro"/>
    <n v="75"/>
    <n v="513"/>
    <n v="0.14619883040935672"/>
    <s v="Medium"/>
    <n v="86.100000000000009"/>
    <n v="19794"/>
    <n v="32990"/>
    <n v="2840439.0000000005"/>
    <n v="284043.90000000008"/>
    <n v="2556395.1000000006"/>
    <n v="1993988.1780000005"/>
    <n v="562406.92200000002"/>
    <d v="2021-10-01T00:00:00"/>
    <n v="10"/>
    <s v="Oct"/>
    <n v="2021"/>
  </r>
  <r>
    <x v="3"/>
    <x v="13"/>
    <s v="Vivo V17 Pro"/>
    <n v="74"/>
    <n v="512"/>
    <n v="0.14453125"/>
    <s v="Medium"/>
    <n v="70.400000000000006"/>
    <n v="19794"/>
    <n v="32990"/>
    <n v="2322496"/>
    <n v="232249.60000000001"/>
    <n v="2090246.4"/>
    <n v="1630392.192"/>
    <n v="459854.20799999987"/>
    <d v="2020-10-01T00:00:00"/>
    <n v="10"/>
    <s v="Oct"/>
    <n v="2020"/>
  </r>
  <r>
    <x v="0"/>
    <x v="7"/>
    <s v="Vivo V17 Pro"/>
    <n v="73"/>
    <n v="511"/>
    <n v="0.14285714285714285"/>
    <s v="Medium"/>
    <n v="103.30000000000001"/>
    <n v="19794"/>
    <n v="32990"/>
    <n v="3407867.0000000005"/>
    <n v="340786.70000000007"/>
    <n v="3067080.3000000003"/>
    <n v="2392322.6340000001"/>
    <n v="674757.6660000002"/>
    <d v="2020-12-01T00:00:00"/>
    <n v="12"/>
    <s v="Dec"/>
    <n v="2020"/>
  </r>
  <r>
    <x v="4"/>
    <x v="4"/>
    <s v="Vivo V17 Pro"/>
    <n v="72"/>
    <n v="510"/>
    <n v="0.14117647058823529"/>
    <s v="Medium"/>
    <n v="125"/>
    <n v="19794"/>
    <n v="32990"/>
    <n v="4123750"/>
    <n v="412375"/>
    <n v="3711375"/>
    <n v="2672190"/>
    <n v="1039185"/>
    <d v="2021-12-01T00:00:00"/>
    <n v="12"/>
    <s v="Dec"/>
    <n v="2021"/>
  </r>
  <r>
    <x v="0"/>
    <x v="8"/>
    <s v="Xiaomi Redmi K20 Pro 6GB"/>
    <n v="75"/>
    <n v="509"/>
    <n v="0.14734774066797643"/>
    <s v="Medium"/>
    <n v="138.9"/>
    <n v="13938"/>
    <n v="23230"/>
    <n v="3226647"/>
    <n v="322664.7"/>
    <n v="2903982.3"/>
    <n v="2265106.1940000001"/>
    <n v="638876.10599999968"/>
    <d v="2020-10-01T00:00:00"/>
    <n v="10"/>
    <s v="Oct"/>
    <n v="2020"/>
  </r>
  <r>
    <x v="0"/>
    <x v="9"/>
    <s v="Xiaomi Redmi K20 Pro 6GB"/>
    <n v="74"/>
    <n v="508"/>
    <n v="0.14566929133858267"/>
    <s v="Medium"/>
    <n v="126.5"/>
    <n v="13938"/>
    <n v="23230"/>
    <n v="2938595"/>
    <n v="293859.5"/>
    <n v="2644735.5"/>
    <n v="2062893.6900000002"/>
    <n v="581841.80999999982"/>
    <d v="2020-11-01T00:00:00"/>
    <n v="11"/>
    <s v="Nov"/>
    <n v="2020"/>
  </r>
  <r>
    <x v="0"/>
    <x v="10"/>
    <s v="Xiaomi Redmi K20 Pro 6GB"/>
    <n v="73"/>
    <n v="507"/>
    <n v="0.14398422090729784"/>
    <s v="Medium"/>
    <n v="229.70000000000002"/>
    <n v="13938"/>
    <n v="23230"/>
    <n v="5335931"/>
    <n v="533593.1"/>
    <n v="4802337.9000000004"/>
    <n v="3745823.5620000004"/>
    <n v="1056514.338"/>
    <d v="2020-11-01T00:00:00"/>
    <n v="11"/>
    <s v="Nov"/>
    <n v="2020"/>
  </r>
  <r>
    <x v="0"/>
    <x v="2"/>
    <s v="Xiaomi Redmi K20 Pro 6GB"/>
    <n v="72"/>
    <n v="506"/>
    <n v="0.14229249011857709"/>
    <s v="Medium"/>
    <n v="266.3"/>
    <n v="13938"/>
    <n v="23230"/>
    <n v="6186149"/>
    <n v="618614.9"/>
    <n v="5567534.0999999996"/>
    <n v="4342676.5980000002"/>
    <n v="1224857.5019999994"/>
    <d v="2021-12-01T00:00:00"/>
    <n v="12"/>
    <s v="Dec"/>
    <n v="2021"/>
  </r>
  <r>
    <x v="0"/>
    <x v="11"/>
    <s v="Xiaomi Redmi K20 Pro 6GB"/>
    <n v="71"/>
    <n v="505"/>
    <n v="0.14059405940594061"/>
    <s v="Medium"/>
    <n v="57"/>
    <n v="13938"/>
    <n v="23230"/>
    <n v="1324110"/>
    <n v="132411"/>
    <n v="1191699"/>
    <n v="929525.22000000009"/>
    <n v="262173.77999999991"/>
    <d v="2021-12-01T00:00:00"/>
    <n v="12"/>
    <s v="Dec"/>
    <n v="2021"/>
  </r>
  <r>
    <x v="0"/>
    <x v="9"/>
    <s v="Xiaomi Redmi K20 Pro 6GB"/>
    <n v="70"/>
    <n v="504"/>
    <n v="0.1388888888888889"/>
    <s v="Medium"/>
    <n v="248.70000000000002"/>
    <n v="13938"/>
    <n v="23230"/>
    <n v="5777301"/>
    <n v="577730.1"/>
    <n v="5199570.9000000004"/>
    <n v="4055665.3020000006"/>
    <n v="1143905.5979999998"/>
    <d v="2021-12-01T00:00:00"/>
    <n v="12"/>
    <s v="Dec"/>
    <n v="2021"/>
  </r>
  <r>
    <x v="0"/>
    <x v="1"/>
    <s v="Samsung Galaxy F62"/>
    <n v="69"/>
    <n v="503"/>
    <n v="0.13717693836978131"/>
    <s v="Medium"/>
    <n v="135"/>
    <n v="11999.4"/>
    <n v="19999"/>
    <n v="2699865"/>
    <n v="269986.5"/>
    <n v="2429878.5"/>
    <n v="1895305.23"/>
    <n v="534573.27"/>
    <d v="2021-02-01T00:00:00"/>
    <n v="2"/>
    <s v="Feb"/>
    <n v="2021"/>
  </r>
  <r>
    <x v="0"/>
    <x v="12"/>
    <s v="Samsung Galaxy F62"/>
    <n v="68"/>
    <n v="502"/>
    <n v="0.13545816733067728"/>
    <s v="Medium"/>
    <n v="55.2"/>
    <n v="11999.4"/>
    <n v="19999"/>
    <n v="1103944.8"/>
    <n v="110394.48000000001"/>
    <n v="993550.32000000007"/>
    <n v="774969.2496000001"/>
    <n v="218581.07039999997"/>
    <d v="2021-08-01T00:00:00"/>
    <n v="8"/>
    <s v="Aug"/>
    <n v="2021"/>
  </r>
  <r>
    <x v="0"/>
    <x v="0"/>
    <s v="Samsung Galaxy F62"/>
    <n v="67"/>
    <n v="501"/>
    <n v="0.13373253493013973"/>
    <s v="Medium"/>
    <n v="122.80000000000001"/>
    <n v="11999.4"/>
    <n v="19999"/>
    <n v="2455877.2000000002"/>
    <n v="245587.72000000003"/>
    <n v="2210289.48"/>
    <n v="1724025.7944"/>
    <n v="486263.68559999997"/>
    <d v="2020-10-01T00:00:00"/>
    <n v="10"/>
    <s v="Oct"/>
    <n v="2020"/>
  </r>
  <r>
    <x v="4"/>
    <x v="1"/>
    <s v="Samsung Galaxy F62"/>
    <n v="66"/>
    <n v="500"/>
    <n v="0.13200000000000001"/>
    <s v="Medium"/>
    <n v="125"/>
    <n v="11999.4"/>
    <n v="19999"/>
    <n v="2499875"/>
    <n v="249987.5"/>
    <n v="2249887.5"/>
    <n v="1619919"/>
    <n v="629968.5"/>
    <d v="2021-12-01T00:00:00"/>
    <n v="12"/>
    <s v="Dec"/>
    <n v="2021"/>
  </r>
  <r>
    <x v="1"/>
    <x v="2"/>
    <s v="Realme 8 Pro"/>
    <n v="113"/>
    <n v="499"/>
    <n v="0.22645290581162325"/>
    <s v="Medium"/>
    <n v="380.1"/>
    <n v="11999.4"/>
    <n v="19999"/>
    <n v="7601619.9000000004"/>
    <n v="760161.99000000011"/>
    <n v="6841457.9100000001"/>
    <n v="4446947.6414999999"/>
    <n v="2394510.2685000002"/>
    <d v="2021-04-01T00:00:00"/>
    <n v="4"/>
    <s v="Apr"/>
    <n v="2021"/>
  </r>
  <r>
    <x v="0"/>
    <x v="3"/>
    <s v="Xiaomi Redmi 9i 128GB"/>
    <n v="55"/>
    <n v="498"/>
    <n v="0.11044176706827309"/>
    <s v="Medium"/>
    <n v="111.75"/>
    <n v="5579.4"/>
    <n v="9299"/>
    <n v="1039163.25"/>
    <n v="103916.32500000001"/>
    <n v="935246.92500000005"/>
    <n v="729492.60150000011"/>
    <n v="205754.32349999994"/>
    <d v="2021-01-01T00:00:00"/>
    <n v="1"/>
    <s v="Jan"/>
    <n v="2021"/>
  </r>
  <r>
    <x v="1"/>
    <x v="4"/>
    <s v="Xiaomi Redmi 9i 128GB"/>
    <n v="54"/>
    <n v="497"/>
    <n v="0.10865191146881288"/>
    <s v="Medium"/>
    <n v="284.40000000000003"/>
    <n v="5579.4"/>
    <n v="9299"/>
    <n v="2644635.6"/>
    <n v="264463.56"/>
    <n v="2380172.04"/>
    <n v="1547111.8260000001"/>
    <n v="833060.21399999992"/>
    <d v="2021-06-01T00:00:00"/>
    <n v="6"/>
    <s v="Jun"/>
    <n v="2021"/>
  </r>
  <r>
    <x v="2"/>
    <x v="5"/>
    <s v="Xiaomi Redmi 9i 128GB"/>
    <n v="53"/>
    <n v="496"/>
    <n v="0.10685483870967742"/>
    <s v="Medium"/>
    <n v="56.2"/>
    <n v="5579.4"/>
    <n v="9299"/>
    <n v="522603.80000000005"/>
    <n v="52260.380000000005"/>
    <n v="470343.42000000004"/>
    <n v="282206.05200000003"/>
    <n v="188137.36800000002"/>
    <d v="2021-09-01T00:00:00"/>
    <n v="9"/>
    <s v="Sep"/>
    <n v="2021"/>
  </r>
  <r>
    <x v="2"/>
    <x v="6"/>
    <s v="Xiaomi Redmi 9i 128GB"/>
    <n v="52"/>
    <n v="495"/>
    <n v="0.10505050505050505"/>
    <s v="Medium"/>
    <n v="229.9"/>
    <n v="5579.4"/>
    <n v="9299"/>
    <n v="2137840.1"/>
    <n v="213784.01"/>
    <n v="1924056.09"/>
    <n v="1154433.6540000001"/>
    <n v="769622.43599999999"/>
    <d v="2020-10-01T00:00:00"/>
    <n v="10"/>
    <s v="Oct"/>
    <n v="2020"/>
  </r>
  <r>
    <x v="1"/>
    <x v="13"/>
    <s v="Xiaomi Redmi 9i 128GB"/>
    <n v="51"/>
    <n v="494"/>
    <n v="0.10323886639676114"/>
    <s v="Medium"/>
    <n v="203"/>
    <n v="5579.4"/>
    <n v="9299"/>
    <n v="1887697"/>
    <n v="188769.7"/>
    <n v="1698927.3"/>
    <n v="1104302.7450000001"/>
    <n v="594624.55499999993"/>
    <d v="2021-11-01T00:00:00"/>
    <n v="11"/>
    <s v="Nov"/>
    <n v="2021"/>
  </r>
  <r>
    <x v="0"/>
    <x v="7"/>
    <s v="Xiaomi Redmi 9i 128GB"/>
    <n v="50"/>
    <n v="493"/>
    <n v="0.10141987829614604"/>
    <s v="Medium"/>
    <n v="26.3"/>
    <n v="5579.4"/>
    <n v="9299"/>
    <n v="244563.7"/>
    <n v="24456.370000000003"/>
    <n v="220107.33000000002"/>
    <n v="171683.71740000002"/>
    <n v="48423.612599999993"/>
    <d v="2020-11-01T00:00:00"/>
    <n v="11"/>
    <s v="Nov"/>
    <n v="2020"/>
  </r>
  <r>
    <x v="3"/>
    <x v="4"/>
    <s v="Xiaomi Redmi 9i 128GB"/>
    <n v="49"/>
    <n v="492"/>
    <n v="9.959349593495935E-2"/>
    <s v="Medium"/>
    <n v="88.7"/>
    <n v="5579.4"/>
    <n v="9299"/>
    <n v="824821.3"/>
    <n v="82482.13"/>
    <n v="742339.17"/>
    <n v="579024.55260000005"/>
    <n v="163314.61739999999"/>
    <d v="2020-12-01T00:00:00"/>
    <n v="12"/>
    <s v="Dec"/>
    <n v="2020"/>
  </r>
  <r>
    <x v="0"/>
    <x v="8"/>
    <s v="Realme 8"/>
    <n v="55"/>
    <n v="491"/>
    <n v="0.11201629327902241"/>
    <s v="Medium"/>
    <n v="98"/>
    <n v="8999.4"/>
    <n v="14999"/>
    <n v="1469902"/>
    <n v="146990.20000000001"/>
    <n v="1322911.8"/>
    <n v="1031871.204"/>
    <n v="291040.59600000002"/>
    <d v="2021-04-01T00:00:00"/>
    <n v="4"/>
    <s v="Apr"/>
    <n v="2021"/>
  </r>
  <r>
    <x v="0"/>
    <x v="9"/>
    <s v="Realme 8"/>
    <n v="54"/>
    <n v="490"/>
    <n v="0.11020408163265306"/>
    <s v="Medium"/>
    <n v="146"/>
    <n v="8999.4"/>
    <n v="14999"/>
    <n v="2189854"/>
    <n v="218985.40000000002"/>
    <n v="1970868.6"/>
    <n v="1537277.5080000001"/>
    <n v="433591.09199999995"/>
    <d v="2021-05-01T00:00:00"/>
    <n v="5"/>
    <s v="May"/>
    <n v="2021"/>
  </r>
  <r>
    <x v="0"/>
    <x v="10"/>
    <s v="Realme 8"/>
    <n v="53"/>
    <n v="489"/>
    <n v="0.10838445807770961"/>
    <s v="Medium"/>
    <n v="140.30000000000001"/>
    <n v="8999.4"/>
    <n v="14999"/>
    <n v="2104359.7000000002"/>
    <n v="210435.97000000003"/>
    <n v="1893923.7300000002"/>
    <n v="1477260.5094000003"/>
    <n v="416663.22059999988"/>
    <d v="2020-10-01T00:00:00"/>
    <n v="10"/>
    <s v="Oct"/>
    <n v="2020"/>
  </r>
  <r>
    <x v="2"/>
    <x v="2"/>
    <s v="Realme 8"/>
    <n v="52"/>
    <n v="488"/>
    <n v="0.10655737704918032"/>
    <s v="Medium"/>
    <n v="272.3"/>
    <n v="8999.4"/>
    <n v="14999"/>
    <n v="4084227.7"/>
    <n v="408422.77"/>
    <n v="3675804.93"/>
    <n v="2205482.9580000001"/>
    <n v="1470321.9720000001"/>
    <d v="2021-11-01T00:00:00"/>
    <n v="11"/>
    <s v="Nov"/>
    <n v="2021"/>
  </r>
  <r>
    <x v="0"/>
    <x v="11"/>
    <s v="Realme 8 Pro"/>
    <n v="112"/>
    <n v="487"/>
    <n v="0.2299794661190965"/>
    <s v="Medium"/>
    <n v="149.6"/>
    <n v="11999.4"/>
    <n v="19999"/>
    <n v="2991850.4"/>
    <n v="299185.03999999998"/>
    <n v="2692665.36"/>
    <n v="2100278.9808"/>
    <n v="592386.37919999985"/>
    <d v="2021-06-01T00:00:00"/>
    <n v="6"/>
    <s v="Jun"/>
    <n v="2021"/>
  </r>
  <r>
    <x v="2"/>
    <x v="9"/>
    <s v="Realme 8 Pro"/>
    <n v="111"/>
    <n v="486"/>
    <n v="0.22839506172839505"/>
    <s v="Medium"/>
    <n v="229.9"/>
    <n v="11999.4"/>
    <n v="19999"/>
    <n v="4597770.1000000006"/>
    <n v="459777.01000000007"/>
    <n v="4137993.0900000003"/>
    <n v="2482795.8540000003"/>
    <n v="1655197.236"/>
    <d v="2020-10-01T00:00:00"/>
    <n v="10"/>
    <s v="Oct"/>
    <n v="2020"/>
  </r>
  <r>
    <x v="0"/>
    <x v="1"/>
    <s v="Realme 8 Pro"/>
    <n v="110"/>
    <n v="485"/>
    <n v="0.22680412371134021"/>
    <s v="Medium"/>
    <n v="72.7"/>
    <n v="11999.4"/>
    <n v="19999"/>
    <n v="1453927.3"/>
    <n v="145392.73000000001"/>
    <n v="1308534.57"/>
    <n v="1020656.9646000001"/>
    <n v="287877.6054"/>
    <d v="2020-10-01T00:00:00"/>
    <n v="10"/>
    <s v="Oct"/>
    <n v="2020"/>
  </r>
  <r>
    <x v="3"/>
    <x v="12"/>
    <s v="Vivo V17 Pro"/>
    <n v="71"/>
    <n v="484"/>
    <n v="0.14669421487603307"/>
    <s v="Medium"/>
    <n v="95.2"/>
    <n v="19794"/>
    <n v="32990"/>
    <n v="3140648"/>
    <n v="314064.8"/>
    <n v="2826583.2"/>
    <n v="2204734.8960000002"/>
    <n v="621848.304"/>
    <d v="2021-02-01T00:00:00"/>
    <n v="2"/>
    <s v="Feb"/>
    <n v="2021"/>
  </r>
  <r>
    <x v="3"/>
    <x v="0"/>
    <s v="Vivo V17 Pro"/>
    <n v="70"/>
    <n v="483"/>
    <n v="0.14492753623188406"/>
    <s v="Medium"/>
    <n v="275.5"/>
    <n v="19794"/>
    <n v="32990"/>
    <n v="9088745"/>
    <n v="908874.5"/>
    <n v="8179870.5"/>
    <n v="6380298.9900000002"/>
    <n v="1799571.5099999998"/>
    <d v="2021-02-01T00:00:00"/>
    <n v="2"/>
    <s v="Feb"/>
    <n v="2021"/>
  </r>
  <r>
    <x v="1"/>
    <x v="1"/>
    <s v="Vivo V17 Pro"/>
    <n v="69"/>
    <n v="482"/>
    <n v="0.14315352697095435"/>
    <s v="Medium"/>
    <n v="153"/>
    <n v="19794"/>
    <n v="32990"/>
    <n v="5047470"/>
    <n v="504747"/>
    <n v="4542723"/>
    <n v="2952769.95"/>
    <n v="1589953.0499999998"/>
    <d v="2021-05-01T00:00:00"/>
    <n v="5"/>
    <s v="May"/>
    <n v="2021"/>
  </r>
  <r>
    <x v="0"/>
    <x v="2"/>
    <s v="Vivo V17 Pro"/>
    <n v="68"/>
    <n v="481"/>
    <n v="0.14137214137214138"/>
    <s v="Medium"/>
    <n v="149.6"/>
    <n v="19794"/>
    <n v="32990"/>
    <n v="4935304"/>
    <n v="493530.4"/>
    <n v="4441773.5999999996"/>
    <n v="3464583.4079999998"/>
    <n v="977190.19199999981"/>
    <d v="2021-06-01T00:00:00"/>
    <n v="6"/>
    <s v="Jun"/>
    <n v="2021"/>
  </r>
  <r>
    <x v="0"/>
    <x v="3"/>
    <s v="Vivo V17 Pro"/>
    <n v="67"/>
    <n v="480"/>
    <n v="0.13958333333333334"/>
    <s v="Medium"/>
    <n v="149.80000000000001"/>
    <n v="19794"/>
    <n v="32990"/>
    <n v="4941902"/>
    <n v="494190.2"/>
    <n v="4447711.8"/>
    <n v="3469215.2039999999"/>
    <n v="978496.5959999999"/>
    <d v="2021-06-01T00:00:00"/>
    <n v="6"/>
    <s v="Jun"/>
    <n v="2021"/>
  </r>
  <r>
    <x v="4"/>
    <x v="4"/>
    <s v="Vivo V17 Pro"/>
    <n v="66"/>
    <n v="479"/>
    <n v="0.13778705636743216"/>
    <s v="Medium"/>
    <n v="122.10000000000001"/>
    <n v="19794"/>
    <n v="32990"/>
    <n v="4028079.0000000005"/>
    <n v="402807.90000000008"/>
    <n v="3625271.1000000006"/>
    <n v="2610195.1920000003"/>
    <n v="1015075.9080000003"/>
    <d v="2020-10-01T00:00:00"/>
    <n v="10"/>
    <s v="Oct"/>
    <n v="2020"/>
  </r>
  <r>
    <x v="0"/>
    <x v="5"/>
    <s v="Vivo V17 Pro"/>
    <n v="65"/>
    <n v="478"/>
    <n v="0.13598326359832635"/>
    <s v="Medium"/>
    <n v="207.60000000000002"/>
    <n v="19794"/>
    <n v="32990"/>
    <n v="6848724.0000000009"/>
    <n v="684872.40000000014"/>
    <n v="6163851.6000000006"/>
    <n v="4807804.2480000006"/>
    <n v="1356047.352"/>
    <d v="2020-10-01T00:00:00"/>
    <n v="10"/>
    <s v="Oct"/>
    <n v="2020"/>
  </r>
  <r>
    <x v="1"/>
    <x v="6"/>
    <s v="Xiaomi Redmi K20 Pro 6GB"/>
    <n v="69"/>
    <n v="477"/>
    <n v="0.14465408805031446"/>
    <s v="Medium"/>
    <n v="284.40000000000003"/>
    <n v="13938"/>
    <n v="23230"/>
    <n v="6606612.0000000009"/>
    <n v="660661.20000000019"/>
    <n v="5945950.8000000007"/>
    <n v="3864868.0200000005"/>
    <n v="2081082.7800000003"/>
    <d v="2021-06-01T00:00:00"/>
    <n v="6"/>
    <s v="Jun"/>
    <n v="2021"/>
  </r>
  <r>
    <x v="0"/>
    <x v="13"/>
    <s v="Xiaomi Redmi K20 Pro 6GB"/>
    <n v="68"/>
    <n v="476"/>
    <n v="0.14285714285714285"/>
    <s v="Medium"/>
    <n v="149.80000000000001"/>
    <n v="13938"/>
    <n v="23230"/>
    <n v="3479854.0000000005"/>
    <n v="347985.40000000008"/>
    <n v="3131868.6000000006"/>
    <n v="2442857.5080000004"/>
    <n v="689011.09200000018"/>
    <d v="2021-06-01T00:00:00"/>
    <n v="6"/>
    <s v="Jun"/>
    <n v="2021"/>
  </r>
  <r>
    <x v="4"/>
    <x v="7"/>
    <s v="Xiaomi Redmi K20 Pro 6GB"/>
    <n v="67"/>
    <n v="475"/>
    <n v="0.14105263157894737"/>
    <s v="Medium"/>
    <n v="122.10000000000001"/>
    <n v="13938"/>
    <n v="23230"/>
    <n v="2836383"/>
    <n v="283638.3"/>
    <n v="2552744.7000000002"/>
    <n v="1837976.1840000001"/>
    <n v="714768.51600000006"/>
    <d v="2020-10-01T00:00:00"/>
    <n v="10"/>
    <s v="Oct"/>
    <n v="2020"/>
  </r>
  <r>
    <x v="0"/>
    <x v="4"/>
    <s v="Xiaomi Redmi K20 Pro 6GB"/>
    <n v="66"/>
    <n v="474"/>
    <n v="0.13924050632911392"/>
    <s v="Medium"/>
    <n v="112.30000000000001"/>
    <n v="13938"/>
    <n v="23230"/>
    <n v="2608729.0000000005"/>
    <n v="260872.90000000005"/>
    <n v="2347856.1000000006"/>
    <n v="1831327.7580000006"/>
    <n v="516528.34199999995"/>
    <d v="2020-11-01T00:00:00"/>
    <n v="11"/>
    <s v="Nov"/>
    <n v="2020"/>
  </r>
  <r>
    <x v="4"/>
    <x v="8"/>
    <s v="Xiaomi Redmi K20 Pro 6GB"/>
    <n v="65"/>
    <n v="473"/>
    <n v="0.13742071881606766"/>
    <s v="Medium"/>
    <n v="243.60000000000002"/>
    <n v="13938"/>
    <n v="23230"/>
    <n v="5658828.0000000009"/>
    <n v="565882.80000000016"/>
    <n v="5092945.2000000011"/>
    <n v="3666920.5440000007"/>
    <n v="1426024.6560000004"/>
    <d v="2020-12-01T00:00:00"/>
    <n v="12"/>
    <s v="Dec"/>
    <n v="2020"/>
  </r>
  <r>
    <x v="3"/>
    <x v="9"/>
    <s v="Samsung Galaxy F62"/>
    <n v="65"/>
    <n v="472"/>
    <n v="0.13771186440677965"/>
    <s v="Medium"/>
    <n v="198.75"/>
    <n v="11999.4"/>
    <n v="19999"/>
    <n v="3974801.25"/>
    <n v="397480.125"/>
    <n v="3577321.125"/>
    <n v="2790310.4775"/>
    <n v="787010.64749999996"/>
    <d v="2021-01-01T00:00:00"/>
    <n v="1"/>
    <s v="Jan"/>
    <n v="2021"/>
  </r>
  <r>
    <x v="0"/>
    <x v="10"/>
    <s v="Samsung Galaxy F62"/>
    <n v="64"/>
    <n v="471"/>
    <n v="0.13588110403397027"/>
    <s v="Medium"/>
    <n v="167.9"/>
    <n v="11999.4"/>
    <n v="19999"/>
    <n v="3357832.1"/>
    <n v="335783.21"/>
    <n v="3022048.89"/>
    <n v="2357198.1342000002"/>
    <n v="664850.75579999993"/>
    <d v="2021-09-01T00:00:00"/>
    <n v="9"/>
    <s v="Sep"/>
    <n v="2021"/>
  </r>
  <r>
    <x v="0"/>
    <x v="2"/>
    <s v="Samsung Galaxy F62"/>
    <n v="63"/>
    <n v="470"/>
    <n v="0.13404255319148936"/>
    <s v="Medium"/>
    <n v="72.7"/>
    <n v="11999.4"/>
    <n v="19999"/>
    <n v="1453927.3"/>
    <n v="145392.73000000001"/>
    <n v="1308534.57"/>
    <n v="1020656.9646000001"/>
    <n v="287877.6054"/>
    <d v="2020-10-01T00:00:00"/>
    <n v="10"/>
    <s v="Oct"/>
    <n v="2020"/>
  </r>
  <r>
    <x v="0"/>
    <x v="11"/>
    <s v="Samsung Galaxy F62"/>
    <n v="62"/>
    <n v="469"/>
    <n v="0.13219616204690832"/>
    <s v="Medium"/>
    <n v="140.30000000000001"/>
    <n v="11999.4"/>
    <n v="19999"/>
    <n v="2805859.7"/>
    <n v="280585.97000000003"/>
    <n v="2525273.73"/>
    <n v="1969713.5094000001"/>
    <n v="555560.22059999988"/>
    <d v="2020-10-01T00:00:00"/>
    <n v="10"/>
    <s v="Oct"/>
    <n v="2020"/>
  </r>
  <r>
    <x v="0"/>
    <x v="9"/>
    <s v="Samsung Galaxy F62"/>
    <n v="61"/>
    <n v="468"/>
    <n v="0.13034188034188035"/>
    <s v="Medium"/>
    <n v="207.60000000000002"/>
    <n v="11999.4"/>
    <n v="19999"/>
    <n v="4151792.4000000004"/>
    <n v="415179.24000000005"/>
    <n v="3736613.16"/>
    <n v="2914558.2648"/>
    <n v="822054.89520000014"/>
    <d v="2020-10-01T00:00:00"/>
    <n v="10"/>
    <s v="Oct"/>
    <n v="2020"/>
  </r>
  <r>
    <x v="0"/>
    <x v="1"/>
    <s v="Realme 8"/>
    <n v="51"/>
    <n v="467"/>
    <n v="0.10920770877944326"/>
    <s v="Medium"/>
    <n v="175.70000000000002"/>
    <n v="8999.4"/>
    <n v="14999"/>
    <n v="2635324.3000000003"/>
    <n v="263532.43000000005"/>
    <n v="2371791.87"/>
    <n v="1849997.6586000002"/>
    <n v="521794.21139999991"/>
    <d v="2020-10-01T00:00:00"/>
    <n v="10"/>
    <s v="Oct"/>
    <n v="2020"/>
  </r>
  <r>
    <x v="1"/>
    <x v="12"/>
    <s v="Realme 8 Pro"/>
    <n v="109"/>
    <n v="466"/>
    <n v="0.23390557939914164"/>
    <s v="Medium"/>
    <n v="219.8"/>
    <n v="11999.4"/>
    <n v="19999"/>
    <n v="4395780.2"/>
    <n v="439578.02"/>
    <n v="3956202.18"/>
    <n v="2571531.4170000004"/>
    <n v="1384670.7629999998"/>
    <d v="2021-08-01T00:00:00"/>
    <n v="8"/>
    <s v="Aug"/>
    <n v="2021"/>
  </r>
  <r>
    <x v="1"/>
    <x v="0"/>
    <s v="Realme 8 Pro"/>
    <n v="108"/>
    <n v="465"/>
    <n v="0.23225806451612904"/>
    <s v="Medium"/>
    <n v="174.3"/>
    <n v="11999.4"/>
    <n v="19999"/>
    <n v="3485825.7"/>
    <n v="348582.57000000007"/>
    <n v="3137243.13"/>
    <n v="2039208.0345000001"/>
    <n v="1098035.0954999998"/>
    <d v="2021-08-01T00:00:00"/>
    <n v="8"/>
    <s v="Aug"/>
    <n v="2021"/>
  </r>
  <r>
    <x v="1"/>
    <x v="1"/>
    <s v="Realme 8 Pro"/>
    <n v="107"/>
    <n v="464"/>
    <n v="0.23060344827586207"/>
    <s v="Medium"/>
    <n v="115.30000000000001"/>
    <n v="11999.4"/>
    <n v="19999"/>
    <n v="2305884.7000000002"/>
    <n v="230588.47000000003"/>
    <n v="2075296.2300000002"/>
    <n v="1348942.5495000002"/>
    <n v="726353.68050000002"/>
    <d v="2021-10-01T00:00:00"/>
    <n v="10"/>
    <s v="Oct"/>
    <n v="2021"/>
  </r>
  <r>
    <x v="0"/>
    <x v="2"/>
    <s v="Realme 8 Pro"/>
    <n v="106"/>
    <n v="463"/>
    <n v="0.22894168466522677"/>
    <s v="Medium"/>
    <n v="175.70000000000002"/>
    <n v="11999.4"/>
    <n v="19999"/>
    <n v="3513824.3000000003"/>
    <n v="351382.43000000005"/>
    <n v="3162441.87"/>
    <n v="2466704.6586000002"/>
    <n v="695737.21139999991"/>
    <d v="2020-10-01T00:00:00"/>
    <n v="10"/>
    <s v="Oct"/>
    <n v="2020"/>
  </r>
  <r>
    <x v="0"/>
    <x v="3"/>
    <s v="Vivo V17 Pro"/>
    <n v="64"/>
    <n v="462"/>
    <n v="0.13852813852813853"/>
    <s v="Medium"/>
    <n v="100.10000000000001"/>
    <n v="19794"/>
    <n v="32990"/>
    <n v="3302299.0000000005"/>
    <n v="330229.90000000008"/>
    <n v="2972069.1000000006"/>
    <n v="2318213.8980000005"/>
    <n v="653855.20200000005"/>
    <d v="2021-08-01T00:00:00"/>
    <n v="8"/>
    <s v="Aug"/>
    <n v="2021"/>
  </r>
  <r>
    <x v="0"/>
    <x v="11"/>
    <s v="Vivo V17 Pro"/>
    <n v="63"/>
    <n v="461"/>
    <n v="0.13665943600867678"/>
    <s v="Medium"/>
    <n v="133.30000000000001"/>
    <n v="19794"/>
    <n v="32990"/>
    <n v="4397567"/>
    <n v="439756.7"/>
    <n v="3957810.3"/>
    <n v="3087092.034"/>
    <n v="870718.26599999983"/>
    <d v="2021-11-01T00:00:00"/>
    <n v="11"/>
    <s v="Nov"/>
    <n v="2021"/>
  </r>
  <r>
    <x v="1"/>
    <x v="5"/>
    <s v="Xiaomi Redmi K20 Pro 6GB"/>
    <n v="64"/>
    <n v="460"/>
    <n v="0.1391304347826087"/>
    <s v="Medium"/>
    <n v="115.30000000000001"/>
    <n v="13938"/>
    <n v="23230"/>
    <n v="2678419.0000000005"/>
    <n v="267841.90000000008"/>
    <n v="2410577.1000000006"/>
    <n v="1566875.1150000005"/>
    <n v="843701.9850000001"/>
    <d v="2021-10-01T00:00:00"/>
    <n v="10"/>
    <s v="Oct"/>
    <n v="2021"/>
  </r>
  <r>
    <x v="2"/>
    <x v="6"/>
    <s v="Xiaomi Redmi 9i 128GB"/>
    <n v="48"/>
    <n v="459"/>
    <n v="0.10457516339869281"/>
    <s v="Medium"/>
    <n v="72.7"/>
    <n v="5579.4"/>
    <n v="9299"/>
    <n v="676037.3"/>
    <n v="67603.73000000001"/>
    <n v="608433.57000000007"/>
    <n v="365060.14200000005"/>
    <n v="243373.42800000001"/>
    <d v="2021-02-01T00:00:00"/>
    <n v="2"/>
    <s v="Feb"/>
    <n v="2021"/>
  </r>
  <r>
    <x v="2"/>
    <x v="13"/>
    <s v="Xiaomi Redmi 9i 128GB"/>
    <n v="47"/>
    <n v="458"/>
    <n v="0.10262008733624454"/>
    <s v="Medium"/>
    <n v="188.4"/>
    <n v="5579.4"/>
    <n v="9299"/>
    <n v="1751931.6"/>
    <n v="175193.16000000003"/>
    <n v="1576738.44"/>
    <n v="946043.0639999999"/>
    <n v="630695.37600000005"/>
    <d v="2021-08-01T00:00:00"/>
    <n v="8"/>
    <s v="Aug"/>
    <n v="2021"/>
  </r>
  <r>
    <x v="0"/>
    <x v="7"/>
    <s v="Xiaomi Redmi 9i 128GB"/>
    <n v="46"/>
    <n v="457"/>
    <n v="0.10065645514223195"/>
    <s v="Medium"/>
    <n v="183.4"/>
    <n v="5579.4"/>
    <n v="9299"/>
    <n v="1705436.6"/>
    <n v="170543.66000000003"/>
    <n v="1534892.94"/>
    <n v="1197216.4931999999"/>
    <n v="337676.44680000003"/>
    <d v="2020-09-01T00:00:00"/>
    <n v="9"/>
    <s v="Sep"/>
    <n v="2020"/>
  </r>
  <r>
    <x v="2"/>
    <x v="4"/>
    <s v="Realme 8"/>
    <n v="50"/>
    <n v="456"/>
    <n v="0.10964912280701754"/>
    <s v="Medium"/>
    <n v="234"/>
    <n v="8999.4"/>
    <n v="14999"/>
    <n v="3509766"/>
    <n v="350976.60000000003"/>
    <n v="3158789.4"/>
    <n v="1895273.64"/>
    <n v="1263515.76"/>
    <d v="2021-01-01T00:00:00"/>
    <n v="1"/>
    <s v="Jan"/>
    <n v="2021"/>
  </r>
  <r>
    <x v="2"/>
    <x v="8"/>
    <s v="Realme 8"/>
    <n v="49"/>
    <n v="455"/>
    <n v="0.1076923076923077"/>
    <s v="Medium"/>
    <n v="234.20000000000002"/>
    <n v="8999.4"/>
    <n v="14999"/>
    <n v="3512765.8000000003"/>
    <n v="351276.58000000007"/>
    <n v="3161489.22"/>
    <n v="1896893.5320000001"/>
    <n v="1264595.6880000001"/>
    <d v="2021-11-01T00:00:00"/>
    <n v="11"/>
    <s v="Nov"/>
    <n v="2021"/>
  </r>
  <r>
    <x v="0"/>
    <x v="9"/>
    <s v="Realme 8 Pro"/>
    <n v="105"/>
    <n v="454"/>
    <n v="0.23127753303964757"/>
    <s v="Medium"/>
    <n v="103.10000000000001"/>
    <n v="11999.4"/>
    <n v="19999"/>
    <n v="2061896.9000000001"/>
    <n v="206189.69000000003"/>
    <n v="1855707.2100000002"/>
    <n v="1447451.6238000002"/>
    <n v="408255.58620000002"/>
    <d v="2020-09-01T00:00:00"/>
    <n v="9"/>
    <s v="Sep"/>
    <n v="2020"/>
  </r>
  <r>
    <x v="1"/>
    <x v="10"/>
    <s v="Vivo V17 Pro"/>
    <n v="62"/>
    <n v="453"/>
    <n v="0.13686534216335541"/>
    <s v="Medium"/>
    <n v="126.2"/>
    <n v="19794"/>
    <n v="32990"/>
    <n v="4163338"/>
    <n v="416333.80000000005"/>
    <n v="3747004.2"/>
    <n v="2435552.73"/>
    <n v="1311451.4700000002"/>
    <d v="2021-05-01T00:00:00"/>
    <n v="5"/>
    <s v="May"/>
    <n v="2021"/>
  </r>
  <r>
    <x v="0"/>
    <x v="2"/>
    <s v="Vivo V17 Pro"/>
    <n v="61"/>
    <n v="452"/>
    <n v="0.13495575221238937"/>
    <s v="Medium"/>
    <n v="113.5"/>
    <n v="19794"/>
    <n v="32990"/>
    <n v="3744365"/>
    <n v="374436.5"/>
    <n v="3369928.5"/>
    <n v="2628544.23"/>
    <n v="741384.27"/>
    <d v="2021-06-01T00:00:00"/>
    <n v="6"/>
    <s v="Jun"/>
    <n v="2021"/>
  </r>
  <r>
    <x v="0"/>
    <x v="11"/>
    <s v="Vivo V17 Pro"/>
    <n v="60"/>
    <n v="451"/>
    <n v="0.13303769401330376"/>
    <s v="Medium"/>
    <n v="54.7"/>
    <n v="19794"/>
    <n v="32990"/>
    <n v="1804553"/>
    <n v="180455.30000000002"/>
    <n v="1624097.7"/>
    <n v="1266796.206"/>
    <n v="357301.49399999995"/>
    <d v="2021-11-01T00:00:00"/>
    <n v="11"/>
    <s v="Nov"/>
    <n v="2021"/>
  </r>
  <r>
    <x v="0"/>
    <x v="9"/>
    <s v="Vivo V17 Pro"/>
    <n v="59"/>
    <n v="450"/>
    <n v="0.13111111111111112"/>
    <s v="Medium"/>
    <n v="158.20000000000002"/>
    <n v="19794"/>
    <n v="32990"/>
    <n v="5219018.0000000009"/>
    <n v="521901.8000000001"/>
    <n v="4697116.2000000011"/>
    <n v="3663750.6360000009"/>
    <n v="1033365.5640000002"/>
    <d v="2021-12-01T00:00:00"/>
    <n v="12"/>
    <s v="Dec"/>
    <n v="2021"/>
  </r>
  <r>
    <x v="2"/>
    <x v="1"/>
    <s v="Xiaomi Redmi K20 Pro 6GB"/>
    <n v="63"/>
    <n v="449"/>
    <n v="0.14031180400890869"/>
    <s v="Medium"/>
    <n v="173.85000000000002"/>
    <n v="13938"/>
    <n v="23230"/>
    <n v="4038535.5000000005"/>
    <n v="403853.55000000005"/>
    <n v="3634681.95"/>
    <n v="2180809.17"/>
    <n v="1453872.7800000003"/>
    <d v="2021-04-01T00:00:00"/>
    <n v="4"/>
    <s v="Apr"/>
    <n v="2021"/>
  </r>
  <r>
    <x v="2"/>
    <x v="12"/>
    <s v="Xiaomi Redmi K20 Pro 6GB"/>
    <n v="62"/>
    <n v="448"/>
    <n v="0.13839285714285715"/>
    <s v="Medium"/>
    <n v="221.5"/>
    <n v="13938"/>
    <n v="23230"/>
    <n v="5145445"/>
    <n v="514544.5"/>
    <n v="4630900.5"/>
    <n v="2778540.3"/>
    <n v="1852360.2000000002"/>
    <d v="2020-09-01T00:00:00"/>
    <n v="9"/>
    <s v="Sep"/>
    <n v="2020"/>
  </r>
  <r>
    <x v="0"/>
    <x v="0"/>
    <s v="Xiaomi Redmi K20 Pro 6GB"/>
    <n v="61"/>
    <n v="447"/>
    <n v="0.13646532438478748"/>
    <s v="Medium"/>
    <n v="158.20000000000002"/>
    <n v="13938"/>
    <n v="23230"/>
    <n v="3674986.0000000005"/>
    <n v="367498.60000000009"/>
    <n v="3307487.4000000004"/>
    <n v="2579840.1720000003"/>
    <n v="727647.22800000012"/>
    <d v="2021-12-01T00:00:00"/>
    <n v="12"/>
    <s v="Dec"/>
    <n v="2021"/>
  </r>
  <r>
    <x v="0"/>
    <x v="1"/>
    <s v="Samsung Galaxy F62"/>
    <n v="60"/>
    <n v="446"/>
    <n v="0.13452914798206278"/>
    <s v="Medium"/>
    <n v="113.5"/>
    <n v="11999.4"/>
    <n v="19999"/>
    <n v="2269886.5"/>
    <n v="226988.65000000002"/>
    <n v="2042897.85"/>
    <n v="1593460.3230000001"/>
    <n v="449437.527"/>
    <d v="2021-06-01T00:00:00"/>
    <n v="6"/>
    <s v="Jun"/>
    <n v="2021"/>
  </r>
  <r>
    <x v="0"/>
    <x v="2"/>
    <s v="Xiaomi Redmi 9i 128GB"/>
    <n v="45"/>
    <n v="445"/>
    <n v="0.10112359550561797"/>
    <s v="Medium"/>
    <n v="176.10000000000002"/>
    <n v="5579.4"/>
    <n v="9299"/>
    <n v="1637553.9000000001"/>
    <n v="163755.39000000001"/>
    <n v="1473798.5100000002"/>
    <n v="1149562.8378000003"/>
    <n v="324235.67219999991"/>
    <d v="2021-03-01T00:00:00"/>
    <n v="3"/>
    <s v="Mar"/>
    <n v="2021"/>
  </r>
  <r>
    <x v="4"/>
    <x v="3"/>
    <s v="Xiaomi Redmi 9i 128GB"/>
    <n v="44"/>
    <n v="444"/>
    <n v="9.90990990990991E-2"/>
    <s v="Medium"/>
    <n v="44.800000000000004"/>
    <n v="5579.4"/>
    <n v="9299"/>
    <n v="416595.20000000001"/>
    <n v="41659.520000000004"/>
    <n v="374935.68"/>
    <n v="269953.68959999998"/>
    <n v="104981.99040000001"/>
    <d v="2021-06-01T00:00:00"/>
    <n v="6"/>
    <s v="Jun"/>
    <n v="2021"/>
  </r>
  <r>
    <x v="4"/>
    <x v="11"/>
    <s v="Xiaomi Redmi 9i 128GB"/>
    <n v="43"/>
    <n v="443"/>
    <n v="9.7065462753950338E-2"/>
    <s v="Medium"/>
    <n v="218.10000000000002"/>
    <n v="5579.4"/>
    <n v="9299"/>
    <n v="2028111.9000000001"/>
    <n v="202811.19000000003"/>
    <n v="1825300.7100000002"/>
    <n v="1314216.5112000001"/>
    <n v="511084.19880000013"/>
    <d v="2021-10-01T00:00:00"/>
    <n v="10"/>
    <s v="Oct"/>
    <n v="2021"/>
  </r>
  <r>
    <x v="0"/>
    <x v="5"/>
    <s v="Realme 8"/>
    <n v="48"/>
    <n v="442"/>
    <n v="0.10859728506787331"/>
    <s v="Medium"/>
    <n v="197.60000000000002"/>
    <n v="8999.4"/>
    <n v="14999"/>
    <n v="2963802.4000000004"/>
    <n v="296380.24000000005"/>
    <n v="2667422.16"/>
    <n v="2080589.2848000003"/>
    <n v="586832.87519999989"/>
    <d v="2021-10-01T00:00:00"/>
    <n v="10"/>
    <s v="Oct"/>
    <n v="2021"/>
  </r>
  <r>
    <x v="4"/>
    <x v="6"/>
    <s v="Realme 8"/>
    <n v="47"/>
    <n v="441"/>
    <n v="0.10657596371882086"/>
    <s v="Medium"/>
    <n v="218.10000000000002"/>
    <n v="8999.4"/>
    <n v="14999"/>
    <n v="3271281.9000000004"/>
    <n v="327128.19000000006"/>
    <n v="2944153.7100000004"/>
    <n v="2119790.6712000002"/>
    <n v="824363.03880000021"/>
    <d v="2021-10-01T00:00:00"/>
    <n v="10"/>
    <s v="Oct"/>
    <n v="2021"/>
  </r>
  <r>
    <x v="3"/>
    <x v="13"/>
    <s v="Realme 8"/>
    <n v="46"/>
    <n v="440"/>
    <n v="0.10454545454545454"/>
    <s v="Medium"/>
    <n v="250"/>
    <n v="8999.4"/>
    <n v="14999"/>
    <n v="3749750"/>
    <n v="374975"/>
    <n v="3374775"/>
    <n v="2632324.5"/>
    <n v="742450.5"/>
    <d v="2020-11-01T00:00:00"/>
    <n v="11"/>
    <s v="Nov"/>
    <n v="2020"/>
  </r>
  <r>
    <x v="4"/>
    <x v="7"/>
    <s v="Realme 8 Pro"/>
    <n v="104"/>
    <n v="439"/>
    <n v="0.23690205011389523"/>
    <s v="Medium"/>
    <n v="170.20000000000002"/>
    <n v="11999.4"/>
    <n v="19999"/>
    <n v="3403829.8000000003"/>
    <n v="340382.98000000004"/>
    <n v="3063446.8200000003"/>
    <n v="2205681.7104000002"/>
    <n v="857765.10960000008"/>
    <d v="2021-05-01T00:00:00"/>
    <n v="5"/>
    <s v="May"/>
    <n v="2021"/>
  </r>
  <r>
    <x v="4"/>
    <x v="4"/>
    <s v="Realme 8 Pro"/>
    <n v="103"/>
    <n v="438"/>
    <n v="0.23515981735159816"/>
    <s v="Medium"/>
    <n v="44.800000000000004"/>
    <n v="11999.4"/>
    <n v="19999"/>
    <n v="895955.20000000007"/>
    <n v="89595.520000000019"/>
    <n v="806359.68"/>
    <n v="580578.96960000007"/>
    <n v="225780.71039999998"/>
    <d v="2021-06-01T00:00:00"/>
    <n v="6"/>
    <s v="Jun"/>
    <n v="2021"/>
  </r>
  <r>
    <x v="3"/>
    <x v="8"/>
    <s v="Realme 8 Pro"/>
    <n v="102"/>
    <n v="437"/>
    <n v="0.23340961098398169"/>
    <s v="Medium"/>
    <n v="351.3"/>
    <n v="11999.4"/>
    <n v="19999"/>
    <n v="7025648.7000000002"/>
    <n v="702564.87000000011"/>
    <n v="6323083.8300000001"/>
    <n v="4932005.3874000004"/>
    <n v="1391078.4425999997"/>
    <d v="2021-07-01T00:00:00"/>
    <n v="7"/>
    <s v="Jul"/>
    <n v="2021"/>
  </r>
  <r>
    <x v="1"/>
    <x v="9"/>
    <s v="Realme 8 Pro"/>
    <n v="101"/>
    <n v="436"/>
    <n v="0.23165137614678899"/>
    <s v="Medium"/>
    <n v="210.10000000000002"/>
    <n v="11999.4"/>
    <n v="19999"/>
    <n v="4201789.9000000004"/>
    <n v="420178.99000000005"/>
    <n v="3781610.91"/>
    <n v="2458047.0915000001"/>
    <n v="1323563.8185000001"/>
    <d v="2021-08-01T00:00:00"/>
    <n v="8"/>
    <s v="Aug"/>
    <n v="2021"/>
  </r>
  <r>
    <x v="1"/>
    <x v="10"/>
    <s v="Realme 8 Pro"/>
    <n v="100"/>
    <n v="435"/>
    <n v="0.22988505747126436"/>
    <s v="Medium"/>
    <n v="293.10000000000002"/>
    <n v="11999.4"/>
    <n v="19999"/>
    <n v="5861706.9000000004"/>
    <n v="586170.69000000006"/>
    <n v="5275536.21"/>
    <n v="3429098.5364999999"/>
    <n v="1846437.6735"/>
    <d v="2020-09-01T00:00:00"/>
    <n v="9"/>
    <s v="Sep"/>
    <n v="2020"/>
  </r>
  <r>
    <x v="0"/>
    <x v="2"/>
    <s v="Realme 8 Pro"/>
    <n v="99"/>
    <n v="434"/>
    <n v="0.22811059907834103"/>
    <s v="Medium"/>
    <n v="153.5"/>
    <n v="11999.4"/>
    <n v="19999"/>
    <n v="3069846.5"/>
    <n v="306984.65000000002"/>
    <n v="2762861.85"/>
    <n v="2155032.2430000002"/>
    <n v="607829.60699999984"/>
    <d v="2021-09-01T00:00:00"/>
    <n v="9"/>
    <s v="Sep"/>
    <n v="2021"/>
  </r>
  <r>
    <x v="4"/>
    <x v="11"/>
    <s v="Realme 8 Pro"/>
    <n v="98"/>
    <n v="433"/>
    <n v="0.22632794457274827"/>
    <s v="Medium"/>
    <n v="112.30000000000001"/>
    <n v="11999.4"/>
    <n v="19999"/>
    <n v="2245887.7000000002"/>
    <n v="224588.77000000002"/>
    <n v="2021298.9300000002"/>
    <n v="1455335.2296"/>
    <n v="565963.70040000021"/>
    <d v="2020-09-01T00:00:00"/>
    <n v="9"/>
    <s v="Sep"/>
    <n v="2020"/>
  </r>
  <r>
    <x v="4"/>
    <x v="9"/>
    <s v="Realme 8 Pro"/>
    <n v="97"/>
    <n v="432"/>
    <n v="0.22453703703703703"/>
    <s v="Medium"/>
    <n v="140.4"/>
    <n v="11999.4"/>
    <n v="19999"/>
    <n v="2807859.6"/>
    <n v="280785.96000000002"/>
    <n v="2527073.64"/>
    <n v="1819493.0208000001"/>
    <n v="707580.61920000007"/>
    <d v="2020-11-01T00:00:00"/>
    <n v="11"/>
    <s v="Nov"/>
    <n v="2020"/>
  </r>
  <r>
    <x v="2"/>
    <x v="1"/>
    <s v="Realme 8 Pro"/>
    <n v="96"/>
    <n v="431"/>
    <n v="0.22273781902552203"/>
    <s v="Medium"/>
    <n v="276.3"/>
    <n v="11999.4"/>
    <n v="19999"/>
    <n v="5525723.7000000002"/>
    <n v="552572.37"/>
    <n v="4973151.33"/>
    <n v="2983890.798"/>
    <n v="1989260.5320000001"/>
    <d v="2020-11-01T00:00:00"/>
    <n v="11"/>
    <s v="Nov"/>
    <n v="2020"/>
  </r>
  <r>
    <x v="0"/>
    <x v="12"/>
    <s v="Realme 8 Pro"/>
    <n v="95"/>
    <n v="430"/>
    <n v="0.22093023255813954"/>
    <s v="Medium"/>
    <n v="212.5"/>
    <n v="11999.4"/>
    <n v="19999"/>
    <n v="4249787.5"/>
    <n v="424978.75"/>
    <n v="3824808.75"/>
    <n v="2983350.8250000002"/>
    <n v="841457.92499999981"/>
    <d v="2020-12-01T00:00:00"/>
    <n v="12"/>
    <s v="Dec"/>
    <n v="2020"/>
  </r>
  <r>
    <x v="4"/>
    <x v="0"/>
    <s v="Vivo V17 Pro"/>
    <n v="58"/>
    <n v="429"/>
    <n v="0.1351981351981352"/>
    <s v="Medium"/>
    <n v="165.9"/>
    <n v="19794"/>
    <n v="32990"/>
    <n v="5473041"/>
    <n v="547304.1"/>
    <n v="4925736.9000000004"/>
    <n v="3546530.568"/>
    <n v="1379206.3320000004"/>
    <d v="2021-07-01T00:00:00"/>
    <n v="7"/>
    <s v="Jul"/>
    <n v="2021"/>
  </r>
  <r>
    <x v="0"/>
    <x v="1"/>
    <s v="Vivo V17 Pro"/>
    <n v="57"/>
    <n v="428"/>
    <n v="0.13317757009345793"/>
    <s v="Medium"/>
    <n v="60.900000000000006"/>
    <n v="19794"/>
    <n v="32990"/>
    <n v="2009091.0000000002"/>
    <n v="200909.10000000003"/>
    <n v="1808181.9000000001"/>
    <n v="1410381.8820000002"/>
    <n v="397800.01799999992"/>
    <d v="2021-08-01T00:00:00"/>
    <n v="8"/>
    <s v="Aug"/>
    <n v="2021"/>
  </r>
  <r>
    <x v="3"/>
    <x v="2"/>
    <s v="Vivo V17 Pro"/>
    <n v="56"/>
    <n v="427"/>
    <n v="0.13114754098360656"/>
    <s v="Medium"/>
    <n v="208.70000000000002"/>
    <n v="19794"/>
    <n v="32990"/>
    <n v="6885013.0000000009"/>
    <n v="688501.30000000016"/>
    <n v="6196511.7000000011"/>
    <n v="4833279.1260000011"/>
    <n v="1363232.574"/>
    <d v="2021-09-01T00:00:00"/>
    <n v="9"/>
    <s v="Sep"/>
    <n v="2021"/>
  </r>
  <r>
    <x v="0"/>
    <x v="3"/>
    <s v="Vivo V17 Pro"/>
    <n v="55"/>
    <n v="426"/>
    <n v="0.12910798122065728"/>
    <s v="Medium"/>
    <n v="197.60000000000002"/>
    <n v="19794"/>
    <n v="32990"/>
    <n v="6518824.0000000009"/>
    <n v="651882.40000000014"/>
    <n v="5866941.6000000006"/>
    <n v="4576214.4480000008"/>
    <n v="1290727.1519999998"/>
    <d v="2021-10-01T00:00:00"/>
    <n v="10"/>
    <s v="Oct"/>
    <n v="2021"/>
  </r>
  <r>
    <x v="0"/>
    <x v="11"/>
    <s v="Vivo V17 Pro"/>
    <n v="54"/>
    <n v="425"/>
    <n v="0.12705882352941175"/>
    <s v="Medium"/>
    <n v="142.1"/>
    <n v="19794"/>
    <n v="32990"/>
    <n v="4687879"/>
    <n v="468787.9"/>
    <n v="4219091.0999999996"/>
    <n v="3290891.0579999997"/>
    <n v="928200.0419999999"/>
    <d v="2020-12-01T00:00:00"/>
    <n v="12"/>
    <s v="Dec"/>
    <n v="2020"/>
  </r>
  <r>
    <x v="4"/>
    <x v="5"/>
    <s v="Vivo V17 Pro"/>
    <n v="53"/>
    <n v="424"/>
    <n v="0.125"/>
    <s v="Medium"/>
    <n v="137.20000000000002"/>
    <n v="19794"/>
    <n v="32990"/>
    <n v="4526228.0000000009"/>
    <n v="452622.8000000001"/>
    <n v="4073605.2000000007"/>
    <n v="2932995.7440000004"/>
    <n v="1140609.4560000002"/>
    <d v="2021-12-01T00:00:00"/>
    <n v="12"/>
    <s v="Dec"/>
    <n v="2021"/>
  </r>
  <r>
    <x v="0"/>
    <x v="6"/>
    <s v="Vivo V17 Pro"/>
    <n v="52"/>
    <n v="423"/>
    <n v="0.12293144208037825"/>
    <s v="Medium"/>
    <n v="58.800000000000004"/>
    <n v="19794"/>
    <n v="32990"/>
    <n v="1939812.0000000002"/>
    <n v="193981.20000000004"/>
    <n v="1745830.8000000003"/>
    <n v="1361748.0240000002"/>
    <n v="384082.77600000007"/>
    <d v="2020-12-01T00:00:00"/>
    <n v="12"/>
    <s v="Dec"/>
    <n v="2020"/>
  </r>
  <r>
    <x v="2"/>
    <x v="13"/>
    <s v="Xiaomi Redmi K20 Pro 6GB"/>
    <n v="60"/>
    <n v="422"/>
    <n v="0.14218009478672985"/>
    <s v="Medium"/>
    <n v="324.45000000000005"/>
    <n v="13938"/>
    <n v="23230"/>
    <n v="7536973.5000000009"/>
    <n v="753697.35000000009"/>
    <n v="6783276.1500000004"/>
    <n v="4069965.69"/>
    <n v="2713310.4600000004"/>
    <d v="2021-01-01T00:00:00"/>
    <n v="1"/>
    <s v="Jan"/>
    <n v="2021"/>
  </r>
  <r>
    <x v="4"/>
    <x v="7"/>
    <s v="Xiaomi Redmi K20 Pro 6GB"/>
    <n v="59"/>
    <n v="421"/>
    <n v="0.14014251781472684"/>
    <s v="Medium"/>
    <n v="95.9"/>
    <n v="13938"/>
    <n v="23230"/>
    <n v="2227757"/>
    <n v="222775.7"/>
    <n v="2004981.3"/>
    <n v="1443586.5360000001"/>
    <n v="561394.76399999997"/>
    <d v="2021-02-01T00:00:00"/>
    <n v="2"/>
    <s v="Feb"/>
    <n v="2021"/>
  </r>
  <r>
    <x v="4"/>
    <x v="4"/>
    <s v="Xiaomi Redmi K20 Pro 6GB"/>
    <n v="58"/>
    <n v="420"/>
    <n v="0.1380952380952381"/>
    <s v="Medium"/>
    <n v="274.7"/>
    <n v="13938"/>
    <n v="23230"/>
    <n v="6381281"/>
    <n v="638128.10000000009"/>
    <n v="5743152.9000000004"/>
    <n v="4135070.088"/>
    <n v="1608082.8120000004"/>
    <d v="2021-02-01T00:00:00"/>
    <n v="2"/>
    <s v="Feb"/>
    <n v="2021"/>
  </r>
  <r>
    <x v="3"/>
    <x v="8"/>
    <s v="Samsung Galaxy F62"/>
    <n v="59"/>
    <n v="419"/>
    <n v="0.14081145584725538"/>
    <s v="Medium"/>
    <n v="164.5"/>
    <n v="11999.4"/>
    <n v="19999"/>
    <n v="3289835.5"/>
    <n v="328983.55000000005"/>
    <n v="2960851.95"/>
    <n v="2309464.5210000002"/>
    <n v="651387.429"/>
    <d v="2021-05-01T00:00:00"/>
    <n v="5"/>
    <s v="May"/>
    <n v="2021"/>
  </r>
  <r>
    <x v="0"/>
    <x v="9"/>
    <s v="Samsung Galaxy F62"/>
    <n v="58"/>
    <n v="418"/>
    <n v="0.13875598086124402"/>
    <s v="Medium"/>
    <n v="287.60000000000002"/>
    <n v="11999.4"/>
    <n v="19999"/>
    <n v="5751712.4000000004"/>
    <n v="575171.24000000011"/>
    <n v="5176541.16"/>
    <n v="4037702.1048000003"/>
    <n v="1138839.0551999998"/>
    <d v="2021-09-01T00:00:00"/>
    <n v="9"/>
    <s v="Sep"/>
    <n v="2021"/>
  </r>
  <r>
    <x v="3"/>
    <x v="10"/>
    <s v="Samsung Galaxy F62"/>
    <n v="57"/>
    <n v="417"/>
    <n v="0.1366906474820144"/>
    <s v="Medium"/>
    <n v="99.4"/>
    <n v="11999.4"/>
    <n v="19999"/>
    <n v="1987900.6"/>
    <n v="198790.06000000003"/>
    <n v="1789110.54"/>
    <n v="1395506.2212"/>
    <n v="393604.31880000001"/>
    <d v="2020-09-01T00:00:00"/>
    <n v="9"/>
    <s v="Sep"/>
    <n v="2020"/>
  </r>
  <r>
    <x v="0"/>
    <x v="2"/>
    <s v="Samsung Galaxy F62"/>
    <n v="56"/>
    <n v="416"/>
    <n v="0.13461538461538461"/>
    <s v="Medium"/>
    <n v="111.80000000000001"/>
    <n v="11999.4"/>
    <n v="19999"/>
    <n v="2235888.2000000002"/>
    <n v="223588.82000000004"/>
    <n v="2012299.3800000001"/>
    <n v="1569593.5164000001"/>
    <n v="442705.86360000004"/>
    <d v="2021-11-01T00:00:00"/>
    <n v="11"/>
    <s v="Nov"/>
    <n v="2021"/>
  </r>
  <r>
    <x v="4"/>
    <x v="11"/>
    <s v="Samsung Galaxy F62"/>
    <n v="55"/>
    <n v="415"/>
    <n v="0.13253012048192772"/>
    <s v="Medium"/>
    <n v="137.20000000000002"/>
    <n v="11999.4"/>
    <n v="19999"/>
    <n v="2743862.8000000003"/>
    <n v="274386.28000000003"/>
    <n v="2469476.5200000005"/>
    <n v="1778023.0944000003"/>
    <n v="691453.42560000019"/>
    <d v="2021-12-01T00:00:00"/>
    <n v="12"/>
    <s v="Dec"/>
    <n v="2021"/>
  </r>
  <r>
    <x v="0"/>
    <x v="9"/>
    <s v="Realme 8"/>
    <n v="45"/>
    <n v="414"/>
    <n v="0.10869565217391304"/>
    <s v="Medium"/>
    <n v="48.800000000000004"/>
    <n v="8999.4"/>
    <n v="14999"/>
    <n v="731951.20000000007"/>
    <n v="73195.12000000001"/>
    <n v="658756.08000000007"/>
    <n v="513829.7424000001"/>
    <n v="144926.33759999997"/>
    <d v="2021-02-01T00:00:00"/>
    <n v="2"/>
    <s v="Feb"/>
    <n v="2021"/>
  </r>
  <r>
    <x v="0"/>
    <x v="1"/>
    <s v="Realme 8"/>
    <n v="44"/>
    <n v="413"/>
    <n v="0.10653753026634383"/>
    <s v="Medium"/>
    <n v="128.20000000000002"/>
    <n v="8999.4"/>
    <n v="14999"/>
    <n v="1922871.8000000003"/>
    <n v="192287.18000000005"/>
    <n v="1730584.62"/>
    <n v="1349856.0036000002"/>
    <n v="380728.61639999994"/>
    <d v="2021-06-01T00:00:00"/>
    <n v="6"/>
    <s v="Jun"/>
    <n v="2021"/>
  </r>
  <r>
    <x v="0"/>
    <x v="12"/>
    <s v="Realme 8 Pro"/>
    <n v="94"/>
    <n v="412"/>
    <n v="0.22815533980582525"/>
    <s v="Medium"/>
    <n v="25.700000000000003"/>
    <n v="11999.4"/>
    <n v="19999"/>
    <n v="513974.30000000005"/>
    <n v="51397.430000000008"/>
    <n v="462576.87000000005"/>
    <n v="360809.95860000007"/>
    <n v="101766.91139999998"/>
    <d v="2021-05-01T00:00:00"/>
    <n v="5"/>
    <s v="May"/>
    <n v="2021"/>
  </r>
  <r>
    <x v="0"/>
    <x v="0"/>
    <s v="Samsung Galaxy F62"/>
    <n v="54"/>
    <n v="411"/>
    <n v="0.13138686131386862"/>
    <s v="Medium"/>
    <n v="128.20000000000002"/>
    <n v="11999.4"/>
    <n v="19999"/>
    <n v="2563871.8000000003"/>
    <n v="256387.18000000005"/>
    <n v="2307484.62"/>
    <n v="1799838.0036000002"/>
    <n v="507646.61639999994"/>
    <d v="2021-06-01T00:00:00"/>
    <n v="6"/>
    <s v="Jun"/>
    <n v="2021"/>
  </r>
  <r>
    <x v="3"/>
    <x v="1"/>
    <s v="Xiaomi Redmi 9i 128GB"/>
    <n v="42"/>
    <n v="410"/>
    <n v="0.1024390243902439"/>
    <s v="Medium"/>
    <n v="154"/>
    <n v="5579.4"/>
    <n v="9299"/>
    <n v="1432046"/>
    <n v="143204.6"/>
    <n v="1288841.3999999999"/>
    <n v="1005296.292"/>
    <n v="283545.10799999989"/>
    <d v="2021-08-01T00:00:00"/>
    <n v="8"/>
    <s v="Aug"/>
    <n v="2021"/>
  </r>
  <r>
    <x v="1"/>
    <x v="2"/>
    <s v="Xiaomi Redmi 9i 128GB"/>
    <n v="41"/>
    <n v="409"/>
    <n v="0.10024449877750612"/>
    <s v="Medium"/>
    <n v="49"/>
    <n v="5579.4"/>
    <n v="9299"/>
    <n v="455651"/>
    <n v="45565.100000000006"/>
    <n v="410085.9"/>
    <n v="266555.83500000002"/>
    <n v="143530.065"/>
    <d v="2021-11-01T00:00:00"/>
    <n v="11"/>
    <s v="Nov"/>
    <n v="2021"/>
  </r>
  <r>
    <x v="0"/>
    <x v="3"/>
    <s v="Xiaomi Redmi 9i 128GB"/>
    <n v="40"/>
    <n v="408"/>
    <n v="9.8039215686274508E-2"/>
    <s v="Medium"/>
    <n v="136.20000000000002"/>
    <n v="5579.4"/>
    <n v="9299"/>
    <n v="1266523.8"/>
    <n v="126652.38"/>
    <n v="1139871.42"/>
    <n v="889099.70759999997"/>
    <n v="250771.71239999996"/>
    <d v="2021-12-01T00:00:00"/>
    <n v="12"/>
    <s v="Dec"/>
    <n v="2021"/>
  </r>
  <r>
    <x v="1"/>
    <x v="11"/>
    <s v="Realme 8"/>
    <n v="43"/>
    <n v="407"/>
    <n v="0.10565110565110565"/>
    <s v="Medium"/>
    <n v="250.10000000000002"/>
    <n v="8999.4"/>
    <n v="14999"/>
    <n v="3751249.9000000004"/>
    <n v="375124.99000000005"/>
    <n v="3376124.91"/>
    <n v="2194481.1915000002"/>
    <n v="1181643.7185"/>
    <d v="2021-03-01T00:00:00"/>
    <n v="3"/>
    <s v="Mar"/>
    <n v="2021"/>
  </r>
  <r>
    <x v="0"/>
    <x v="5"/>
    <s v="Realme 8"/>
    <n v="42"/>
    <n v="406"/>
    <n v="0.10344827586206896"/>
    <s v="Medium"/>
    <n v="70.8"/>
    <n v="8999.4"/>
    <n v="14999"/>
    <n v="1061929.2"/>
    <n v="106192.92"/>
    <n v="955736.27999999991"/>
    <n v="745474.29839999997"/>
    <n v="210261.98159999994"/>
    <d v="2021-06-01T00:00:00"/>
    <n v="6"/>
    <s v="Jun"/>
    <n v="2021"/>
  </r>
  <r>
    <x v="0"/>
    <x v="6"/>
    <s v="Realme 8"/>
    <n v="41"/>
    <n v="405"/>
    <n v="0.10123456790123457"/>
    <s v="Medium"/>
    <n v="64.5"/>
    <n v="8999.4"/>
    <n v="14999"/>
    <n v="967435.5"/>
    <n v="96743.55"/>
    <n v="870691.95"/>
    <n v="679139.72100000002"/>
    <n v="191552.22899999993"/>
    <d v="2021-07-01T00:00:00"/>
    <n v="7"/>
    <s v="Jul"/>
    <n v="2021"/>
  </r>
  <r>
    <x v="4"/>
    <x v="13"/>
    <s v="Realme 8"/>
    <n v="40"/>
    <n v="404"/>
    <n v="9.9009900990099015E-2"/>
    <s v="Medium"/>
    <n v="156.20000000000002"/>
    <n v="8999.4"/>
    <n v="14999"/>
    <n v="2342843.8000000003"/>
    <n v="234284.38000000003"/>
    <n v="2108559.4200000004"/>
    <n v="1518162.7824000001"/>
    <n v="590396.63760000025"/>
    <d v="2021-08-01T00:00:00"/>
    <n v="8"/>
    <s v="Aug"/>
    <n v="2021"/>
  </r>
  <r>
    <x v="4"/>
    <x v="7"/>
    <s v="Realme 8"/>
    <n v="39"/>
    <n v="403"/>
    <n v="9.6774193548387094E-2"/>
    <s v="Medium"/>
    <n v="128.30000000000001"/>
    <n v="8999.4"/>
    <n v="14999"/>
    <n v="1924371.7000000002"/>
    <n v="192437.17000000004"/>
    <n v="1731934.5300000003"/>
    <n v="1246992.8616000002"/>
    <n v="484941.66840000008"/>
    <d v="2020-09-01T00:00:00"/>
    <n v="9"/>
    <s v="Sep"/>
    <n v="2020"/>
  </r>
  <r>
    <x v="1"/>
    <x v="4"/>
    <s v="Realme 8"/>
    <n v="38"/>
    <n v="402"/>
    <n v="9.4527363184079602E-2"/>
    <s v="Medium"/>
    <n v="71.100000000000009"/>
    <n v="8999.4"/>
    <n v="14999"/>
    <n v="1066428.9000000001"/>
    <n v="106642.89000000001"/>
    <n v="959786.01000000013"/>
    <n v="623860.90650000016"/>
    <n v="335925.10349999997"/>
    <d v="2021-12-01T00:00:00"/>
    <n v="12"/>
    <s v="Dec"/>
    <n v="2021"/>
  </r>
  <r>
    <x v="3"/>
    <x v="8"/>
    <s v="Realme 8 Pro"/>
    <n v="93"/>
    <n v="401"/>
    <n v="0.23192019950124687"/>
    <s v="Medium"/>
    <n v="111.4"/>
    <n v="11999.4"/>
    <n v="19999"/>
    <n v="2227888.6"/>
    <n v="222788.86000000002"/>
    <n v="2005099.74"/>
    <n v="1563977.7972000001"/>
    <n v="441121.94279999984"/>
    <d v="2021-03-01T00:00:00"/>
    <n v="3"/>
    <s v="Mar"/>
    <n v="2021"/>
  </r>
  <r>
    <x v="0"/>
    <x v="9"/>
    <s v="Realme 8 Pro"/>
    <n v="92"/>
    <n v="400"/>
    <n v="0.23"/>
    <s v="Medium"/>
    <n v="125.9"/>
    <n v="11999.4"/>
    <n v="19999"/>
    <n v="2517874.1"/>
    <n v="251787.41000000003"/>
    <n v="2266086.69"/>
    <n v="1767547.6181999999"/>
    <n v="498539.07180000003"/>
    <d v="2021-04-01T00:00:00"/>
    <n v="4"/>
    <s v="Apr"/>
    <n v="2021"/>
  </r>
  <r>
    <x v="0"/>
    <x v="10"/>
    <s v="Realme 8 Pro"/>
    <n v="91"/>
    <n v="399"/>
    <n v="0.22807017543859648"/>
    <s v="Medium"/>
    <n v="109.5"/>
    <n v="11999.4"/>
    <n v="19999"/>
    <n v="2189890.5"/>
    <n v="218989.05000000002"/>
    <n v="1970901.45"/>
    <n v="1537303.1310000001"/>
    <n v="433598.3189999999"/>
    <d v="2021-05-01T00:00:00"/>
    <n v="5"/>
    <s v="May"/>
    <n v="2021"/>
  </r>
  <r>
    <x v="0"/>
    <x v="2"/>
    <s v="Realme 8 Pro"/>
    <n v="90"/>
    <n v="398"/>
    <n v="0.22613065326633167"/>
    <s v="Medium"/>
    <n v="136.6"/>
    <n v="11999.4"/>
    <n v="19999"/>
    <n v="2731863.4"/>
    <n v="273186.34000000003"/>
    <n v="2458677.06"/>
    <n v="1917768.1068000002"/>
    <n v="540908.95319999987"/>
    <d v="2021-06-01T00:00:00"/>
    <n v="6"/>
    <s v="Jun"/>
    <n v="2021"/>
  </r>
  <r>
    <x v="4"/>
    <x v="11"/>
    <s v="Realme 8 Pro"/>
    <n v="89"/>
    <n v="397"/>
    <n v="0.22418136020151133"/>
    <s v="Medium"/>
    <n v="246"/>
    <n v="11999.4"/>
    <n v="19999"/>
    <n v="4919754"/>
    <n v="491975.4"/>
    <n v="4427778.5999999996"/>
    <n v="3188000.5919999997"/>
    <n v="1239778.0079999999"/>
    <d v="2021-06-01T00:00:00"/>
    <n v="6"/>
    <s v="Jun"/>
    <n v="2021"/>
  </r>
  <r>
    <x v="0"/>
    <x v="9"/>
    <s v="Realme 8 Pro"/>
    <n v="88"/>
    <n v="396"/>
    <n v="0.22222222222222221"/>
    <s v="Medium"/>
    <n v="67.8"/>
    <n v="11999.4"/>
    <n v="19999"/>
    <n v="1355932.2"/>
    <n v="135593.22"/>
    <n v="1220338.98"/>
    <n v="951864.4044"/>
    <n v="268474.57559999998"/>
    <d v="2021-08-01T00:00:00"/>
    <n v="8"/>
    <s v="Aug"/>
    <n v="2021"/>
  </r>
  <r>
    <x v="0"/>
    <x v="1"/>
    <s v="Realme 8 Pro"/>
    <n v="87"/>
    <n v="395"/>
    <n v="0.22025316455696203"/>
    <s v="Medium"/>
    <n v="159.80000000000001"/>
    <n v="11999.4"/>
    <n v="19999"/>
    <n v="3195840.2"/>
    <n v="319584.02"/>
    <n v="2876256.18"/>
    <n v="2243479.8204000001"/>
    <n v="632776.35960000008"/>
    <d v="2021-08-01T00:00:00"/>
    <n v="8"/>
    <s v="Aug"/>
    <n v="2021"/>
  </r>
  <r>
    <x v="0"/>
    <x v="12"/>
    <s v="Realme 8 Pro"/>
    <n v="86"/>
    <n v="394"/>
    <n v="0.21827411167512689"/>
    <s v="Medium"/>
    <n v="240.9"/>
    <n v="11999.4"/>
    <n v="19999"/>
    <n v="4817759.1000000006"/>
    <n v="481775.91000000009"/>
    <n v="4335983.1900000004"/>
    <n v="3382066.8882000004"/>
    <n v="953916.30180000002"/>
    <d v="2020-09-01T00:00:00"/>
    <n v="9"/>
    <s v="Sep"/>
    <n v="2020"/>
  </r>
  <r>
    <x v="0"/>
    <x v="0"/>
    <s v="Realme 8 Pro"/>
    <n v="85"/>
    <n v="393"/>
    <n v="0.21628498727735368"/>
    <s v="Medium"/>
    <n v="193.4"/>
    <n v="11999.4"/>
    <n v="19999"/>
    <n v="3867806.6"/>
    <n v="386780.66000000003"/>
    <n v="3481025.94"/>
    <n v="2715200.2332000001"/>
    <n v="765825.70679999981"/>
    <d v="2021-09-01T00:00:00"/>
    <n v="9"/>
    <s v="Sep"/>
    <n v="2021"/>
  </r>
  <r>
    <x v="0"/>
    <x v="1"/>
    <s v="Realme 8 Pro"/>
    <n v="84"/>
    <n v="392"/>
    <n v="0.21428571428571427"/>
    <s v="Medium"/>
    <n v="299.3"/>
    <n v="11999.4"/>
    <n v="19999"/>
    <n v="5985700.7000000002"/>
    <n v="598570.07000000007"/>
    <n v="5387130.6299999999"/>
    <n v="4201961.8914000001"/>
    <n v="1185168.7385999998"/>
    <d v="2021-09-01T00:00:00"/>
    <n v="9"/>
    <s v="Sep"/>
    <n v="2021"/>
  </r>
  <r>
    <x v="0"/>
    <x v="2"/>
    <s v="Realme 8 Pro"/>
    <n v="83"/>
    <n v="391"/>
    <n v="0.21227621483375958"/>
    <s v="Medium"/>
    <n v="214.60000000000002"/>
    <n v="11999.4"/>
    <n v="19999"/>
    <n v="4291785.4000000004"/>
    <n v="429178.54000000004"/>
    <n v="3862606.8600000003"/>
    <n v="3012833.3508000006"/>
    <n v="849773.50919999974"/>
    <d v="2020-11-01T00:00:00"/>
    <n v="11"/>
    <s v="Nov"/>
    <n v="2020"/>
  </r>
  <r>
    <x v="0"/>
    <x v="3"/>
    <s v="Realme 8 Pro"/>
    <n v="82"/>
    <n v="390"/>
    <n v="0.21025641025641026"/>
    <s v="Medium"/>
    <n v="194.60000000000002"/>
    <n v="11999.4"/>
    <n v="19999"/>
    <n v="3891805.4000000004"/>
    <n v="389180.54000000004"/>
    <n v="3502624.8600000003"/>
    <n v="2732047.3908000002"/>
    <n v="770577.46920000017"/>
    <d v="2020-12-01T00:00:00"/>
    <n v="12"/>
    <s v="Dec"/>
    <n v="2020"/>
  </r>
  <r>
    <x v="0"/>
    <x v="11"/>
    <s v="Realme 8 Pro"/>
    <n v="81"/>
    <n v="389"/>
    <n v="0.20822622107969152"/>
    <s v="Medium"/>
    <n v="136.20000000000002"/>
    <n v="11999.4"/>
    <n v="19999"/>
    <n v="2723863.8000000003"/>
    <n v="272386.38000000006"/>
    <n v="2451477.4200000004"/>
    <n v="1912152.3876000005"/>
    <n v="539325.03239999991"/>
    <d v="2021-12-01T00:00:00"/>
    <n v="12"/>
    <s v="Dec"/>
    <n v="2021"/>
  </r>
  <r>
    <x v="2"/>
    <x v="5"/>
    <s v="Vivo V17 Pro"/>
    <n v="51"/>
    <n v="388"/>
    <n v="0.13144329896907217"/>
    <s v="Medium"/>
    <n v="59.800000000000004"/>
    <n v="19794"/>
    <n v="32990"/>
    <n v="1972802.0000000002"/>
    <n v="197280.20000000004"/>
    <n v="1775521.8000000003"/>
    <n v="1065313.08"/>
    <n v="710208.7200000002"/>
    <d v="2021-03-01T00:00:00"/>
    <n v="3"/>
    <s v="Mar"/>
    <n v="2021"/>
  </r>
  <r>
    <x v="0"/>
    <x v="6"/>
    <s v="Vivo V17 Pro"/>
    <n v="50"/>
    <n v="387"/>
    <n v="0.12919896640826872"/>
    <s v="Medium"/>
    <n v="290.7"/>
    <n v="19794"/>
    <n v="32990"/>
    <n v="9590193"/>
    <n v="959019.3"/>
    <n v="8631173.6999999993"/>
    <n v="6732315.4859999996"/>
    <n v="1898858.2139999997"/>
    <d v="2021-06-01T00:00:00"/>
    <n v="6"/>
    <s v="Jun"/>
    <n v="2021"/>
  </r>
  <r>
    <x v="0"/>
    <x v="13"/>
    <s v="Vivo V17 Pro"/>
    <n v="49"/>
    <n v="386"/>
    <n v="0.12694300518134716"/>
    <s v="Medium"/>
    <n v="233.8"/>
    <n v="19794"/>
    <n v="32990"/>
    <n v="7713062"/>
    <n v="771306.20000000007"/>
    <n v="6941755.7999999998"/>
    <n v="5414569.5240000002"/>
    <n v="1527186.2759999996"/>
    <d v="2021-06-01T00:00:00"/>
    <n v="6"/>
    <s v="Jun"/>
    <n v="2021"/>
  </r>
  <r>
    <x v="4"/>
    <x v="7"/>
    <s v="Vivo V17 Pro"/>
    <n v="48"/>
    <n v="385"/>
    <n v="0.12467532467532468"/>
    <s v="Medium"/>
    <n v="38.6"/>
    <n v="19794"/>
    <n v="32990"/>
    <n v="1273414"/>
    <n v="127341.40000000001"/>
    <n v="1146072.6000000001"/>
    <n v="825172.272"/>
    <n v="320900.3280000001"/>
    <d v="2020-11-01T00:00:00"/>
    <n v="11"/>
    <s v="Nov"/>
    <n v="2020"/>
  </r>
  <r>
    <x v="4"/>
    <x v="4"/>
    <s v="Vivo V17 Pro"/>
    <n v="47"/>
    <n v="384"/>
    <n v="0.12239583333333333"/>
    <s v="Medium"/>
    <n v="63.5"/>
    <n v="19794"/>
    <n v="32990"/>
    <n v="2094865"/>
    <n v="209486.5"/>
    <n v="1885378.5"/>
    <n v="1357472.52"/>
    <n v="527905.98"/>
    <d v="2021-12-01T00:00:00"/>
    <n v="12"/>
    <s v="Dec"/>
    <n v="2021"/>
  </r>
  <r>
    <x v="0"/>
    <x v="8"/>
    <s v="Xiaomi Redmi K20 Pro 6GB"/>
    <n v="57"/>
    <n v="383"/>
    <n v="0.14882506527415143"/>
    <s v="Medium"/>
    <n v="57.45"/>
    <n v="13938"/>
    <n v="23230"/>
    <n v="1334563.5"/>
    <n v="133456.35"/>
    <n v="1201107.1499999999"/>
    <n v="936863.57699999993"/>
    <n v="264243.57299999997"/>
    <d v="2021-04-01T00:00:00"/>
    <n v="4"/>
    <s v="Apr"/>
    <n v="2021"/>
  </r>
  <r>
    <x v="0"/>
    <x v="9"/>
    <s v="Xiaomi Redmi K20 Pro 6GB"/>
    <n v="56"/>
    <n v="382"/>
    <n v="0.14659685863874344"/>
    <s v="Medium"/>
    <n v="233.8"/>
    <n v="13938"/>
    <n v="23230"/>
    <n v="5431174"/>
    <n v="543117.4"/>
    <n v="4888056.5999999996"/>
    <n v="3812684.148"/>
    <n v="1075372.4519999996"/>
    <d v="2021-06-01T00:00:00"/>
    <n v="6"/>
    <s v="Jun"/>
    <n v="2021"/>
  </r>
  <r>
    <x v="0"/>
    <x v="10"/>
    <s v="Xiaomi Redmi K20 Pro 6GB"/>
    <n v="55"/>
    <n v="381"/>
    <n v="0.14435695538057744"/>
    <s v="Medium"/>
    <n v="38.1"/>
    <n v="13938"/>
    <n v="23230"/>
    <n v="885063"/>
    <n v="88506.3"/>
    <n v="796556.7"/>
    <n v="621314.22600000002"/>
    <n v="175242.47399999993"/>
    <d v="2021-08-01T00:00:00"/>
    <n v="8"/>
    <s v="Aug"/>
    <n v="2021"/>
  </r>
  <r>
    <x v="0"/>
    <x v="2"/>
    <s v="Xiaomi Redmi K20 Pro 6GB"/>
    <n v="54"/>
    <n v="380"/>
    <n v="0.14210526315789473"/>
    <s v="Medium"/>
    <n v="42.2"/>
    <n v="13938"/>
    <n v="23230"/>
    <n v="980306.00000000012"/>
    <n v="98030.60000000002"/>
    <n v="882275.40000000014"/>
    <n v="688174.81200000015"/>
    <n v="194100.58799999999"/>
    <d v="2021-08-01T00:00:00"/>
    <n v="8"/>
    <s v="Aug"/>
    <n v="2021"/>
  </r>
  <r>
    <x v="4"/>
    <x v="11"/>
    <s v="Xiaomi Redmi K20 Pro 6GB"/>
    <n v="53"/>
    <n v="379"/>
    <n v="0.13984168865435356"/>
    <s v="Medium"/>
    <n v="213.4"/>
    <n v="13938"/>
    <n v="23230"/>
    <n v="4957282"/>
    <n v="495728.2"/>
    <n v="4461553.8"/>
    <n v="3212318.7359999996"/>
    <n v="1249235.0640000002"/>
    <d v="2021-09-01T00:00:00"/>
    <n v="9"/>
    <s v="Sep"/>
    <n v="2021"/>
  </r>
  <r>
    <x v="4"/>
    <x v="9"/>
    <s v="Xiaomi Redmi K20 Pro 6GB"/>
    <n v="52"/>
    <n v="378"/>
    <n v="0.13756613756613756"/>
    <s v="Medium"/>
    <n v="80.800000000000011"/>
    <n v="13938"/>
    <n v="23230"/>
    <n v="1876984.0000000002"/>
    <n v="187698.40000000002"/>
    <n v="1689285.6"/>
    <n v="1216285.632"/>
    <n v="472999.96800000011"/>
    <d v="2020-12-01T00:00:00"/>
    <n v="12"/>
    <s v="Dec"/>
    <n v="2020"/>
  </r>
  <r>
    <x v="0"/>
    <x v="1"/>
    <s v="Samsung Galaxy F62"/>
    <n v="53"/>
    <n v="377"/>
    <n v="0.14058355437665782"/>
    <s v="Medium"/>
    <n v="70.8"/>
    <n v="11999.4"/>
    <n v="19999"/>
    <n v="1415929.2"/>
    <n v="141592.92000000001"/>
    <n v="1274336.28"/>
    <n v="993982.29840000009"/>
    <n v="280353.98159999994"/>
    <d v="2021-06-01T00:00:00"/>
    <n v="6"/>
    <s v="Jun"/>
    <n v="2021"/>
  </r>
  <r>
    <x v="0"/>
    <x v="12"/>
    <s v="Samsung Galaxy F62"/>
    <n v="52"/>
    <n v="376"/>
    <n v="0.13829787234042554"/>
    <s v="Medium"/>
    <n v="290.7"/>
    <n v="11999.4"/>
    <n v="19999"/>
    <n v="5813709.2999999998"/>
    <n v="581370.93000000005"/>
    <n v="5232338.37"/>
    <n v="4081223.9286000002"/>
    <n v="1151114.4413999999"/>
    <d v="2021-06-01T00:00:00"/>
    <n v="6"/>
    <s v="Jun"/>
    <n v="2021"/>
  </r>
  <r>
    <x v="0"/>
    <x v="0"/>
    <s v="Samsung Galaxy F62"/>
    <n v="51"/>
    <n v="375"/>
    <n v="0.13600000000000001"/>
    <s v="Medium"/>
    <n v="136.6"/>
    <n v="11999.4"/>
    <n v="19999"/>
    <n v="2731863.4"/>
    <n v="273186.34000000003"/>
    <n v="2458677.06"/>
    <n v="1917768.1068000002"/>
    <n v="540908.95319999987"/>
    <d v="2021-06-01T00:00:00"/>
    <n v="6"/>
    <s v="Jun"/>
    <n v="2021"/>
  </r>
  <r>
    <x v="4"/>
    <x v="1"/>
    <s v="Samsung Galaxy F62"/>
    <n v="50"/>
    <n v="374"/>
    <n v="0.13368983957219252"/>
    <s v="Medium"/>
    <n v="246"/>
    <n v="11999.4"/>
    <n v="19999"/>
    <n v="4919754"/>
    <n v="491975.4"/>
    <n v="4427778.5999999996"/>
    <n v="3188000.5919999997"/>
    <n v="1239778.0079999999"/>
    <d v="2021-06-01T00:00:00"/>
    <n v="6"/>
    <s v="Jun"/>
    <n v="2021"/>
  </r>
  <r>
    <x v="0"/>
    <x v="2"/>
    <s v="Samsung Galaxy F62"/>
    <n v="49"/>
    <n v="373"/>
    <n v="0.13136729222520108"/>
    <s v="Medium"/>
    <n v="152"/>
    <n v="11999.4"/>
    <n v="19999"/>
    <n v="3039848"/>
    <n v="303984.8"/>
    <n v="2735863.2"/>
    <n v="2133973.2960000001"/>
    <n v="601889.9040000001"/>
    <d v="2021-11-01T00:00:00"/>
    <n v="11"/>
    <s v="Nov"/>
    <n v="2021"/>
  </r>
  <r>
    <x v="1"/>
    <x v="3"/>
    <s v="Samsung Galaxy F62"/>
    <n v="48"/>
    <n v="372"/>
    <n v="0.12903225806451613"/>
    <s v="Medium"/>
    <n v="71.100000000000009"/>
    <n v="11999.4"/>
    <n v="19999"/>
    <n v="1421928.9000000001"/>
    <n v="142192.89000000001"/>
    <n v="1279736.0100000002"/>
    <n v="831828.40650000016"/>
    <n v="447907.60350000008"/>
    <d v="2021-12-01T00:00:00"/>
    <n v="12"/>
    <s v="Dec"/>
    <n v="2021"/>
  </r>
  <r>
    <x v="2"/>
    <x v="11"/>
    <s v="Samsung Galaxy F62"/>
    <n v="47"/>
    <n v="371"/>
    <n v="0.12668463611859837"/>
    <s v="Medium"/>
    <n v="137.5"/>
    <n v="11999.4"/>
    <n v="19999"/>
    <n v="2749862.5"/>
    <n v="274986.25"/>
    <n v="2474876.25"/>
    <n v="1484925.75"/>
    <n v="989950.5"/>
    <d v="2020-12-01T00:00:00"/>
    <n v="12"/>
    <s v="Dec"/>
    <n v="2020"/>
  </r>
  <r>
    <x v="4"/>
    <x v="5"/>
    <s v="Samsung Galaxy F62"/>
    <n v="46"/>
    <n v="370"/>
    <n v="0.12432432432432433"/>
    <s v="Medium"/>
    <n v="63.5"/>
    <n v="11999.4"/>
    <n v="19999"/>
    <n v="1269936.5"/>
    <n v="126993.65000000001"/>
    <n v="1142942.8500000001"/>
    <n v="822918.85200000007"/>
    <n v="320023.99800000002"/>
    <d v="2021-12-01T00:00:00"/>
    <n v="12"/>
    <s v="Dec"/>
    <n v="2021"/>
  </r>
  <r>
    <x v="0"/>
    <x v="6"/>
    <s v="Xiaomi Redmi K20 Pro 6GB"/>
    <n v="51"/>
    <n v="369"/>
    <n v="0.13821138211382114"/>
    <s v="Medium"/>
    <n v="43.650000000000006"/>
    <n v="13938"/>
    <n v="23230"/>
    <n v="1013989.5000000001"/>
    <n v="101398.95000000001"/>
    <n v="912590.55"/>
    <n v="711820.62900000007"/>
    <n v="200769.92099999997"/>
    <d v="2021-07-01T00:00:00"/>
    <n v="7"/>
    <s v="Jul"/>
    <n v="2021"/>
  </r>
  <r>
    <x v="4"/>
    <x v="13"/>
    <s v="Xiaomi Redmi 9i 128GB"/>
    <n v="39"/>
    <n v="368"/>
    <n v="0.10597826086956522"/>
    <s v="Medium"/>
    <n v="109.4"/>
    <n v="5579.4"/>
    <n v="9299"/>
    <n v="1017310.6000000001"/>
    <n v="101731.06000000001"/>
    <n v="915579.54"/>
    <n v="659217.26879999996"/>
    <n v="256362.27120000008"/>
    <d v="2021-06-01T00:00:00"/>
    <n v="6"/>
    <s v="Jun"/>
    <n v="2021"/>
  </r>
  <r>
    <x v="2"/>
    <x v="7"/>
    <s v="Xiaomi Redmi 9i 128GB"/>
    <n v="38"/>
    <n v="367"/>
    <n v="0.10354223433242507"/>
    <s v="Medium"/>
    <n v="36.700000000000003"/>
    <n v="5579.4"/>
    <n v="9299"/>
    <n v="341273.30000000005"/>
    <n v="34127.330000000009"/>
    <n v="307145.97000000003"/>
    <n v="184287.58200000002"/>
    <n v="122858.38800000001"/>
    <d v="2020-10-01T00:00:00"/>
    <n v="10"/>
    <s v="Oct"/>
    <n v="2020"/>
  </r>
  <r>
    <x v="4"/>
    <x v="4"/>
    <s v="Realme 8"/>
    <n v="37"/>
    <n v="366"/>
    <n v="0.10109289617486339"/>
    <s v="Medium"/>
    <n v="380.25"/>
    <n v="8999.4"/>
    <n v="14999"/>
    <n v="5703369.75"/>
    <n v="570336.97499999998"/>
    <n v="5133032.7750000004"/>
    <n v="3695783.5980000002"/>
    <n v="1437249.1770000001"/>
    <d v="2021-04-01T00:00:00"/>
    <n v="4"/>
    <s v="Apr"/>
    <n v="2021"/>
  </r>
  <r>
    <x v="0"/>
    <x v="8"/>
    <s v="Realme 8"/>
    <n v="36"/>
    <n v="365"/>
    <n v="9.8630136986301367E-2"/>
    <s v="Medium"/>
    <n v="166.60000000000002"/>
    <n v="8999.4"/>
    <n v="14999"/>
    <n v="2498833.4000000004"/>
    <n v="249883.34000000005"/>
    <n v="2248950.0600000005"/>
    <n v="1754181.0468000004"/>
    <n v="494769.01320000016"/>
    <d v="2021-05-01T00:00:00"/>
    <n v="5"/>
    <s v="May"/>
    <n v="2021"/>
  </r>
  <r>
    <x v="4"/>
    <x v="9"/>
    <s v="Realme 8"/>
    <n v="35"/>
    <n v="364"/>
    <n v="9.6153846153846159E-2"/>
    <s v="Medium"/>
    <n v="32.200000000000003"/>
    <n v="8999.4"/>
    <n v="14999"/>
    <n v="482967.80000000005"/>
    <n v="48296.780000000006"/>
    <n v="434671.02"/>
    <n v="312963.13439999998"/>
    <n v="121707.88560000004"/>
    <d v="2020-09-01T00:00:00"/>
    <n v="9"/>
    <s v="Sep"/>
    <n v="2020"/>
  </r>
  <r>
    <x v="2"/>
    <x v="10"/>
    <s v="Realme 8"/>
    <n v="34"/>
    <n v="363"/>
    <n v="9.366391184573003E-2"/>
    <s v="Medium"/>
    <n v="232.10000000000002"/>
    <n v="8999.4"/>
    <n v="14999"/>
    <n v="3481267.9000000004"/>
    <n v="348126.79000000004"/>
    <n v="3133141.1100000003"/>
    <n v="1879884.6660000002"/>
    <n v="1253256.4440000001"/>
    <d v="2021-11-01T00:00:00"/>
    <n v="11"/>
    <s v="Nov"/>
    <n v="2021"/>
  </r>
  <r>
    <x v="3"/>
    <x v="2"/>
    <s v="Realme 8"/>
    <n v="33"/>
    <n v="362"/>
    <n v="9.1160220994475141E-2"/>
    <s v="Medium"/>
    <n v="185.70000000000002"/>
    <n v="8999.4"/>
    <n v="14999"/>
    <n v="2785314.3000000003"/>
    <n v="278531.43000000005"/>
    <n v="2506782.87"/>
    <n v="1955290.6386000002"/>
    <n v="551492.23139999993"/>
    <d v="2020-11-01T00:00:00"/>
    <n v="11"/>
    <s v="Nov"/>
    <n v="2020"/>
  </r>
  <r>
    <x v="0"/>
    <x v="11"/>
    <s v="Realme 8"/>
    <n v="32"/>
    <n v="361"/>
    <n v="8.8642659279778394E-2"/>
    <s v="Medium"/>
    <n v="161.10000000000002"/>
    <n v="8999.4"/>
    <n v="14999"/>
    <n v="2416338.9000000004"/>
    <n v="241633.89000000004"/>
    <n v="2174705.0100000002"/>
    <n v="1696269.9078000002"/>
    <n v="478435.10220000008"/>
    <d v="2020-12-01T00:00:00"/>
    <n v="12"/>
    <s v="Dec"/>
    <n v="2020"/>
  </r>
  <r>
    <x v="3"/>
    <x v="9"/>
    <s v="Realme 8"/>
    <n v="31"/>
    <n v="360"/>
    <n v="8.611111111111111E-2"/>
    <s v="Medium"/>
    <n v="279.7"/>
    <n v="8999.4"/>
    <n v="14999"/>
    <n v="4195220.3"/>
    <n v="419522.03"/>
    <n v="3775698.2699999996"/>
    <n v="2945044.6505999998"/>
    <n v="830653.61939999973"/>
    <d v="2021-12-01T00:00:00"/>
    <n v="12"/>
    <s v="Dec"/>
    <n v="2021"/>
  </r>
  <r>
    <x v="4"/>
    <x v="1"/>
    <s v="Realme 8"/>
    <n v="30"/>
    <n v="359"/>
    <n v="8.3565459610027856E-2"/>
    <s v="Medium"/>
    <n v="33.4"/>
    <n v="8999.4"/>
    <n v="14999"/>
    <n v="500966.6"/>
    <n v="50096.66"/>
    <n v="450869.93999999994"/>
    <n v="324626.35679999995"/>
    <n v="126243.58319999999"/>
    <d v="2020-12-01T00:00:00"/>
    <n v="12"/>
    <s v="Dec"/>
    <n v="2020"/>
  </r>
  <r>
    <x v="4"/>
    <x v="12"/>
    <s v="Realme 8 Pro"/>
    <n v="80"/>
    <n v="358"/>
    <n v="0.22346368715083798"/>
    <s v="Medium"/>
    <n v="256.5"/>
    <n v="11999.4"/>
    <n v="19999"/>
    <n v="5129743.5"/>
    <n v="512974.35000000003"/>
    <n v="4616769.1500000004"/>
    <n v="3324073.7880000002"/>
    <n v="1292695.3620000002"/>
    <d v="2021-01-01T00:00:00"/>
    <n v="1"/>
    <s v="Jan"/>
    <n v="2021"/>
  </r>
  <r>
    <x v="0"/>
    <x v="0"/>
    <s v="Realme 8 Pro"/>
    <n v="79"/>
    <n v="357"/>
    <n v="0.22128851540616246"/>
    <s v="Medium"/>
    <n v="241.70000000000002"/>
    <n v="11999.4"/>
    <n v="19999"/>
    <n v="4833758.3000000007"/>
    <n v="483375.83000000007"/>
    <n v="4350382.4700000007"/>
    <n v="3393298.3266000007"/>
    <n v="957084.14339999994"/>
    <d v="2021-01-01T00:00:00"/>
    <n v="1"/>
    <s v="Jan"/>
    <n v="2021"/>
  </r>
  <r>
    <x v="1"/>
    <x v="1"/>
    <s v="Realme 8 Pro"/>
    <n v="78"/>
    <n v="356"/>
    <n v="0.21910112359550563"/>
    <s v="Medium"/>
    <n v="367.5"/>
    <n v="11999.4"/>
    <n v="19999"/>
    <n v="7349632.5"/>
    <n v="734963.25"/>
    <n v="6614669.25"/>
    <n v="4299535.0125000002"/>
    <n v="2315134.2374999998"/>
    <d v="2021-04-01T00:00:00"/>
    <n v="4"/>
    <s v="Apr"/>
    <n v="2021"/>
  </r>
  <r>
    <x v="4"/>
    <x v="2"/>
    <s v="Realme 8 Pro"/>
    <n v="77"/>
    <n v="355"/>
    <n v="0.21690140845070421"/>
    <s v="Medium"/>
    <n v="109.4"/>
    <n v="11999.4"/>
    <n v="19999"/>
    <n v="2187890.6"/>
    <n v="218789.06000000003"/>
    <n v="1969101.54"/>
    <n v="1417753.1088"/>
    <n v="551348.43119999999"/>
    <d v="2021-06-01T00:00:00"/>
    <n v="6"/>
    <s v="Jun"/>
    <n v="2021"/>
  </r>
  <r>
    <x v="1"/>
    <x v="3"/>
    <s v="Realme 8 Pro"/>
    <n v="76"/>
    <n v="354"/>
    <n v="0.21468926553672316"/>
    <s v="Medium"/>
    <n v="122.7"/>
    <n v="11999.4"/>
    <n v="19999"/>
    <n v="2453877.3000000003"/>
    <n v="245387.73000000004"/>
    <n v="2208489.5700000003"/>
    <n v="1435518.2205000003"/>
    <n v="772971.34950000001"/>
    <d v="2021-10-01T00:00:00"/>
    <n v="10"/>
    <s v="Oct"/>
    <n v="2021"/>
  </r>
  <r>
    <x v="2"/>
    <x v="11"/>
    <s v="Realme 8 Pro"/>
    <n v="75"/>
    <n v="353"/>
    <n v="0.21246458923512748"/>
    <s v="Medium"/>
    <n v="36.700000000000003"/>
    <n v="11999.4"/>
    <n v="19999"/>
    <n v="733963.3"/>
    <n v="73396.33"/>
    <n v="660566.97000000009"/>
    <n v="396340.18200000003"/>
    <n v="264226.78800000006"/>
    <d v="2020-10-01T00:00:00"/>
    <n v="10"/>
    <s v="Oct"/>
    <n v="2020"/>
  </r>
  <r>
    <x v="4"/>
    <x v="5"/>
    <s v="Realme 8 Pro"/>
    <n v="74"/>
    <n v="352"/>
    <n v="0.21022727272727273"/>
    <s v="Medium"/>
    <n v="132.4"/>
    <n v="11999.4"/>
    <n v="19999"/>
    <n v="2647867.6"/>
    <n v="264786.76"/>
    <n v="2383080.84"/>
    <n v="1715818.2047999997"/>
    <n v="667262.63520000014"/>
    <d v="2021-11-01T00:00:00"/>
    <n v="11"/>
    <s v="Nov"/>
    <n v="2021"/>
  </r>
  <r>
    <x v="2"/>
    <x v="6"/>
    <s v="Realme 8 Pro"/>
    <n v="73"/>
    <n v="351"/>
    <n v="0.20797720797720798"/>
    <s v="Medium"/>
    <n v="177.5"/>
    <n v="11999.4"/>
    <n v="19999"/>
    <n v="3549822.5"/>
    <n v="354982.25"/>
    <n v="3194840.25"/>
    <n v="1916904.15"/>
    <n v="1277936.1000000001"/>
    <d v="2020-11-01T00:00:00"/>
    <n v="11"/>
    <s v="Nov"/>
    <n v="2020"/>
  </r>
  <r>
    <x v="3"/>
    <x v="13"/>
    <s v="Realme 8 Pro"/>
    <n v="72"/>
    <n v="350"/>
    <n v="0.20571428571428571"/>
    <s v="Medium"/>
    <n v="279.7"/>
    <n v="11999.4"/>
    <n v="19999"/>
    <n v="5593720.2999999998"/>
    <n v="559372.03"/>
    <n v="5034348.2699999996"/>
    <n v="3926791.6505999998"/>
    <n v="1107556.6193999997"/>
    <d v="2021-12-01T00:00:00"/>
    <n v="12"/>
    <s v="Dec"/>
    <n v="2021"/>
  </r>
  <r>
    <x v="1"/>
    <x v="7"/>
    <s v="Vivo V17 Pro"/>
    <n v="46"/>
    <n v="349"/>
    <n v="0.1318051575931232"/>
    <s v="Medium"/>
    <n v="24.5"/>
    <n v="19794"/>
    <n v="32990"/>
    <n v="808255"/>
    <n v="80825.5"/>
    <n v="727429.5"/>
    <n v="472829.17499999999"/>
    <n v="254600.32500000001"/>
    <d v="2021-05-01T00:00:00"/>
    <n v="5"/>
    <s v="May"/>
    <n v="2021"/>
  </r>
  <r>
    <x v="4"/>
    <x v="4"/>
    <s v="Vivo V17 Pro"/>
    <n v="45"/>
    <n v="348"/>
    <n v="0.12931034482758622"/>
    <s v="Medium"/>
    <n v="379.35"/>
    <n v="19794"/>
    <n v="32990"/>
    <n v="12514756.5"/>
    <n v="1251475.6500000001"/>
    <n v="11263280.85"/>
    <n v="8109562.2119999994"/>
    <n v="3153718.6380000003"/>
    <d v="2021-07-01T00:00:00"/>
    <n v="7"/>
    <s v="Jul"/>
    <n v="2021"/>
  </r>
  <r>
    <x v="0"/>
    <x v="8"/>
    <s v="Vivo V17 Pro"/>
    <n v="44"/>
    <n v="347"/>
    <n v="0.12680115273775217"/>
    <s v="Medium"/>
    <n v="130.70000000000002"/>
    <n v="19794"/>
    <n v="32990"/>
    <n v="4311793.0000000009"/>
    <n v="431179.3000000001"/>
    <n v="3880613.7000000007"/>
    <n v="3026878.6860000007"/>
    <n v="853735.01399999997"/>
    <d v="2021-07-01T00:00:00"/>
    <n v="7"/>
    <s v="Jul"/>
    <n v="2021"/>
  </r>
  <r>
    <x v="3"/>
    <x v="9"/>
    <s v="Vivo V17 Pro"/>
    <n v="43"/>
    <n v="346"/>
    <n v="0.12427745664739884"/>
    <s v="Medium"/>
    <n v="56.7"/>
    <n v="19794"/>
    <n v="32990"/>
    <n v="1870533"/>
    <n v="187053.30000000002"/>
    <n v="1683479.7"/>
    <n v="1313114.166"/>
    <n v="370365.53399999999"/>
    <d v="2021-09-01T00:00:00"/>
    <n v="9"/>
    <s v="Sep"/>
    <n v="2021"/>
  </r>
  <r>
    <x v="3"/>
    <x v="10"/>
    <s v="Vivo V17 Pro"/>
    <n v="42"/>
    <n v="345"/>
    <n v="0.12173913043478261"/>
    <s v="Medium"/>
    <n v="211"/>
    <n v="19794"/>
    <n v="32990"/>
    <n v="6960890"/>
    <n v="696089"/>
    <n v="6264801"/>
    <n v="4886544.78"/>
    <n v="1378256.2199999997"/>
    <d v="2021-09-01T00:00:00"/>
    <n v="9"/>
    <s v="Sep"/>
    <n v="2021"/>
  </r>
  <r>
    <x v="0"/>
    <x v="2"/>
    <s v="Vivo V17 Pro"/>
    <n v="41"/>
    <n v="344"/>
    <n v="0.11918604651162791"/>
    <s v="Medium"/>
    <n v="126.9"/>
    <n v="19794"/>
    <n v="32990"/>
    <n v="4186431"/>
    <n v="418643.10000000003"/>
    <n v="3767787.9"/>
    <n v="2938874.5619999999"/>
    <n v="828913.33799999999"/>
    <d v="2021-10-01T00:00:00"/>
    <n v="10"/>
    <s v="Oct"/>
    <n v="2021"/>
  </r>
  <r>
    <x v="2"/>
    <x v="11"/>
    <s v="Xiaomi Redmi K20 Pro 6GB"/>
    <n v="50"/>
    <n v="343"/>
    <n v="0.1457725947521866"/>
    <s v="Medium"/>
    <n v="195.60000000000002"/>
    <n v="13938"/>
    <n v="23230"/>
    <n v="4543788.0000000009"/>
    <n v="454378.8000000001"/>
    <n v="4089409.2000000007"/>
    <n v="2453645.5200000005"/>
    <n v="1635763.6800000002"/>
    <d v="2021-01-01T00:00:00"/>
    <n v="1"/>
    <s v="Jan"/>
    <n v="2021"/>
  </r>
  <r>
    <x v="4"/>
    <x v="9"/>
    <s v="Xiaomi Redmi K20 Pro 6GB"/>
    <n v="49"/>
    <n v="342"/>
    <n v="0.14327485380116958"/>
    <s v="Medium"/>
    <n v="265.90000000000003"/>
    <n v="13938"/>
    <n v="23230"/>
    <n v="6176857.0000000009"/>
    <n v="617685.70000000007"/>
    <n v="5559171.3000000007"/>
    <n v="4002603.3360000006"/>
    <n v="1556567.9640000002"/>
    <d v="2021-02-01T00:00:00"/>
    <n v="2"/>
    <s v="Feb"/>
    <n v="2021"/>
  </r>
  <r>
    <x v="0"/>
    <x v="1"/>
    <s v="Xiaomi Redmi K20 Pro 6GB"/>
    <n v="48"/>
    <n v="341"/>
    <n v="0.14076246334310852"/>
    <s v="Medium"/>
    <n v="135.15"/>
    <n v="13938"/>
    <n v="23230"/>
    <n v="3139534.5"/>
    <n v="313953.45"/>
    <n v="2825581.05"/>
    <n v="2203953.219"/>
    <n v="621627.83099999977"/>
    <d v="2021-04-01T00:00:00"/>
    <n v="4"/>
    <s v="Apr"/>
    <n v="2021"/>
  </r>
  <r>
    <x v="2"/>
    <x v="12"/>
    <s v="Xiaomi Redmi K20 Pro 6GB"/>
    <n v="47"/>
    <n v="340"/>
    <n v="0.13823529411764707"/>
    <s v="Medium"/>
    <n v="88"/>
    <n v="13938"/>
    <n v="23230"/>
    <n v="2044240"/>
    <n v="204424"/>
    <n v="1839816"/>
    <n v="1103889.5999999999"/>
    <n v="735926.40000000014"/>
    <d v="2021-05-01T00:00:00"/>
    <n v="5"/>
    <s v="May"/>
    <n v="2021"/>
  </r>
  <r>
    <x v="4"/>
    <x v="0"/>
    <s v="Xiaomi Redmi K20 Pro 6GB"/>
    <n v="46"/>
    <n v="339"/>
    <n v="0.13569321533923304"/>
    <s v="Medium"/>
    <n v="186.70000000000002"/>
    <n v="13938"/>
    <n v="23230"/>
    <n v="4337041"/>
    <n v="433704.10000000003"/>
    <n v="3903336.9"/>
    <n v="2810402.568"/>
    <n v="1092934.3319999999"/>
    <d v="2021-09-01T00:00:00"/>
    <n v="9"/>
    <s v="Sep"/>
    <n v="2021"/>
  </r>
  <r>
    <x v="2"/>
    <x v="1"/>
    <s v="Xiaomi Redmi K20 Pro 6GB"/>
    <n v="45"/>
    <n v="338"/>
    <n v="0.13313609467455623"/>
    <s v="Medium"/>
    <n v="223.4"/>
    <n v="13938"/>
    <n v="23230"/>
    <n v="5189582"/>
    <n v="518958.2"/>
    <n v="4670623.8"/>
    <n v="2802374.28"/>
    <n v="1868249.52"/>
    <d v="2020-09-01T00:00:00"/>
    <n v="9"/>
    <s v="Sep"/>
    <n v="2020"/>
  </r>
  <r>
    <x v="1"/>
    <x v="2"/>
    <s v="Xiaomi Redmi K20 Pro 6GB"/>
    <n v="44"/>
    <n v="337"/>
    <n v="0.13056379821958458"/>
    <s v="Medium"/>
    <n v="122.7"/>
    <n v="13938"/>
    <n v="23230"/>
    <n v="2850321"/>
    <n v="285032.10000000003"/>
    <n v="2565288.9"/>
    <n v="1667437.7849999999"/>
    <n v="897851.11499999999"/>
    <d v="2021-10-01T00:00:00"/>
    <n v="10"/>
    <s v="Oct"/>
    <n v="2021"/>
  </r>
  <r>
    <x v="3"/>
    <x v="3"/>
    <s v="Xiaomi Redmi K20 Pro 6GB"/>
    <n v="43"/>
    <n v="336"/>
    <n v="0.12797619047619047"/>
    <s v="Medium"/>
    <n v="87.7"/>
    <n v="13938"/>
    <n v="23230"/>
    <n v="2037271"/>
    <n v="203727.1"/>
    <n v="1833543.9"/>
    <n v="1430164.2420000001"/>
    <n v="403379.65799999982"/>
    <d v="2021-11-01T00:00:00"/>
    <n v="11"/>
    <s v="Nov"/>
    <n v="2021"/>
  </r>
  <r>
    <x v="0"/>
    <x v="11"/>
    <s v="Samsung Galaxy F62"/>
    <n v="45"/>
    <n v="335"/>
    <n v="0.13432835820895522"/>
    <s v="Medium"/>
    <n v="207.10000000000002"/>
    <n v="11999.4"/>
    <n v="19999"/>
    <n v="4141792.9000000004"/>
    <n v="414179.29000000004"/>
    <n v="3727613.6100000003"/>
    <n v="2907538.6158000003"/>
    <n v="820074.99420000007"/>
    <d v="2021-09-01T00:00:00"/>
    <n v="9"/>
    <s v="Sep"/>
    <n v="2021"/>
  </r>
  <r>
    <x v="0"/>
    <x v="5"/>
    <s v="Samsung Galaxy F62"/>
    <n v="44"/>
    <n v="334"/>
    <n v="0.1317365269461078"/>
    <s v="Medium"/>
    <n v="126.9"/>
    <n v="11999.4"/>
    <n v="19999"/>
    <n v="2537873.1"/>
    <n v="253787.31000000003"/>
    <n v="2284085.79"/>
    <n v="1781586.9162000001"/>
    <n v="502498.87379999994"/>
    <d v="2021-10-01T00:00:00"/>
    <n v="10"/>
    <s v="Oct"/>
    <n v="2021"/>
  </r>
  <r>
    <x v="1"/>
    <x v="6"/>
    <s v="Samsung Galaxy F62"/>
    <n v="43"/>
    <n v="333"/>
    <n v="0.12912912912912913"/>
    <s v="Medium"/>
    <n v="97"/>
    <n v="11999.4"/>
    <n v="19999"/>
    <n v="1939903"/>
    <n v="193990.30000000002"/>
    <n v="1745912.7"/>
    <n v="1134843.2550000001"/>
    <n v="611069.44499999983"/>
    <d v="2020-11-01T00:00:00"/>
    <n v="11"/>
    <s v="Nov"/>
    <n v="2020"/>
  </r>
  <r>
    <x v="0"/>
    <x v="13"/>
    <s v="Samsung Galaxy F62"/>
    <n v="42"/>
    <n v="332"/>
    <n v="0.12650602409638553"/>
    <s v="Medium"/>
    <n v="169.4"/>
    <n v="11999.4"/>
    <n v="19999"/>
    <n v="3387830.6"/>
    <n v="338783.06000000006"/>
    <n v="3049047.54"/>
    <n v="2378257.0811999999"/>
    <n v="670790.45880000014"/>
    <d v="2021-11-01T00:00:00"/>
    <n v="11"/>
    <s v="Nov"/>
    <n v="2021"/>
  </r>
  <r>
    <x v="0"/>
    <x v="7"/>
    <s v="Xiaomi Redmi 9i 128GB"/>
    <n v="37"/>
    <n v="331"/>
    <n v="0.11178247734138973"/>
    <s v="Medium"/>
    <n v="66.3"/>
    <n v="5579.4"/>
    <n v="9299"/>
    <n v="616523.69999999995"/>
    <n v="61652.369999999995"/>
    <n v="554871.32999999996"/>
    <n v="432799.63740000001"/>
    <n v="122071.69259999995"/>
    <d v="2021-05-01T00:00:00"/>
    <n v="5"/>
    <s v="May"/>
    <n v="2021"/>
  </r>
  <r>
    <x v="0"/>
    <x v="4"/>
    <s v="Xiaomi Redmi 9i 128GB"/>
    <n v="36"/>
    <n v="330"/>
    <n v="0.10909090909090909"/>
    <s v="Medium"/>
    <n v="81.900000000000006"/>
    <n v="5579.4"/>
    <n v="9299"/>
    <n v="761588.10000000009"/>
    <n v="76158.810000000012"/>
    <n v="685429.29"/>
    <n v="534634.84620000003"/>
    <n v="150794.44380000001"/>
    <d v="2021-07-01T00:00:00"/>
    <n v="7"/>
    <s v="Jul"/>
    <n v="2021"/>
  </r>
  <r>
    <x v="2"/>
    <x v="8"/>
    <s v="Xiaomi Redmi 9i 128GB"/>
    <n v="35"/>
    <n v="329"/>
    <n v="0.10638297872340426"/>
    <s v="Medium"/>
    <n v="158"/>
    <n v="5579.4"/>
    <n v="9299"/>
    <n v="1469242"/>
    <n v="146924.20000000001"/>
    <n v="1322317.8"/>
    <n v="793390.68"/>
    <n v="528927.12"/>
    <d v="2021-09-01T00:00:00"/>
    <n v="9"/>
    <s v="Sep"/>
    <n v="2021"/>
  </r>
  <r>
    <x v="0"/>
    <x v="14"/>
    <s v="Xiaomi Redmi 9i 128GB"/>
    <n v="34"/>
    <n v="328"/>
    <n v="0.10365853658536585"/>
    <s v="Medium"/>
    <n v="52.1"/>
    <n v="5579.4"/>
    <n v="9299"/>
    <n v="484477.9"/>
    <n v="48447.790000000008"/>
    <n v="436030.11"/>
    <n v="340103.48580000002"/>
    <n v="95926.624199999962"/>
    <d v="2021-12-01T00:00:00"/>
    <n v="12"/>
    <s v="Dec"/>
    <n v="2021"/>
  </r>
  <r>
    <x v="0"/>
    <x v="10"/>
    <s v="Realme 8 Pro"/>
    <n v="71"/>
    <n v="327"/>
    <n v="0.21712538226299694"/>
    <s v="Medium"/>
    <n v="97.300000000000011"/>
    <n v="11999.4"/>
    <n v="19999"/>
    <n v="1945902.7000000002"/>
    <n v="194590.27000000002"/>
    <n v="1751312.4300000002"/>
    <n v="1366023.6954000001"/>
    <n v="385288.73460000008"/>
    <d v="2021-03-01T00:00:00"/>
    <n v="3"/>
    <s v="Mar"/>
    <n v="2021"/>
  </r>
  <r>
    <x v="0"/>
    <x v="2"/>
    <s v="Realme 8 Pro"/>
    <n v="70"/>
    <n v="326"/>
    <n v="0.21472392638036811"/>
    <s v="Medium"/>
    <n v="103.80000000000001"/>
    <n v="11999.4"/>
    <n v="19999"/>
    <n v="2075896.2000000002"/>
    <n v="207589.62000000002"/>
    <n v="1868306.58"/>
    <n v="1457279.1324"/>
    <n v="411027.44760000007"/>
    <d v="2021-06-01T00:00:00"/>
    <n v="6"/>
    <s v="Jun"/>
    <n v="2021"/>
  </r>
  <r>
    <x v="0"/>
    <x v="11"/>
    <s v="Realme 8 Pro"/>
    <n v="69"/>
    <n v="325"/>
    <n v="0.21230769230769231"/>
    <s v="Medium"/>
    <n v="36"/>
    <n v="11999.4"/>
    <n v="19999"/>
    <n v="719964"/>
    <n v="71996.400000000009"/>
    <n v="647967.6"/>
    <n v="505414.728"/>
    <n v="142552.87199999997"/>
    <d v="2021-10-01T00:00:00"/>
    <n v="10"/>
    <s v="Oct"/>
    <n v="2021"/>
  </r>
  <r>
    <x v="2"/>
    <x v="9"/>
    <s v="Vivo V17 Pro"/>
    <n v="40"/>
    <n v="324"/>
    <n v="0.12345679012345678"/>
    <s v="Medium"/>
    <n v="196.70000000000002"/>
    <n v="19794"/>
    <n v="32990"/>
    <n v="6489133.0000000009"/>
    <n v="648913.30000000016"/>
    <n v="5840219.7000000011"/>
    <n v="3504131.8200000008"/>
    <n v="2336087.8800000004"/>
    <d v="2021-03-01T00:00:00"/>
    <n v="3"/>
    <s v="Mar"/>
    <n v="2021"/>
  </r>
  <r>
    <x v="1"/>
    <x v="1"/>
    <s v="Vivo V17 Pro"/>
    <n v="39"/>
    <n v="323"/>
    <n v="0.12074303405572756"/>
    <s v="Medium"/>
    <n v="262.8"/>
    <n v="19794"/>
    <n v="32990"/>
    <n v="8669772"/>
    <n v="866977.20000000007"/>
    <n v="7802794.7999999998"/>
    <n v="5071816.62"/>
    <n v="2730978.1799999997"/>
    <d v="2021-04-01T00:00:00"/>
    <n v="4"/>
    <s v="Apr"/>
    <n v="2021"/>
  </r>
  <r>
    <x v="0"/>
    <x v="12"/>
    <s v="Xiaomi Redmi K20 Pro 6GB"/>
    <n v="42"/>
    <n v="322"/>
    <n v="0.13043478260869565"/>
    <s v="Medium"/>
    <n v="36"/>
    <n v="13938"/>
    <n v="23230"/>
    <n v="836280"/>
    <n v="83628"/>
    <n v="752652"/>
    <n v="587068.56000000006"/>
    <n v="165583.43999999994"/>
    <d v="2021-10-01T00:00:00"/>
    <n v="10"/>
    <s v="Oct"/>
    <n v="2021"/>
  </r>
  <r>
    <x v="0"/>
    <x v="0"/>
    <s v="Xiaomi Redmi K20 Pro 6GB"/>
    <n v="41"/>
    <n v="321"/>
    <n v="0.1277258566978193"/>
    <s v="Medium"/>
    <n v="268.2"/>
    <n v="13938"/>
    <n v="23230"/>
    <n v="6230286"/>
    <n v="623028.6"/>
    <n v="5607257.4000000004"/>
    <n v="4373660.7720000008"/>
    <n v="1233596.6279999996"/>
    <d v="2020-11-01T00:00:00"/>
    <n v="11"/>
    <s v="Nov"/>
    <n v="2020"/>
  </r>
  <r>
    <x v="0"/>
    <x v="1"/>
    <s v="Xiaomi Redmi K20 Pro 6GB"/>
    <n v="40"/>
    <n v="320"/>
    <n v="0.125"/>
    <s v="Medium"/>
    <n v="52.1"/>
    <n v="13938"/>
    <n v="23230"/>
    <n v="1210283"/>
    <n v="121028.3"/>
    <n v="1089254.7"/>
    <n v="849618.66599999997"/>
    <n v="239636.03399999999"/>
    <d v="2021-12-01T00:00:00"/>
    <n v="12"/>
    <s v="Dec"/>
    <n v="2021"/>
  </r>
  <r>
    <x v="0"/>
    <x v="2"/>
    <s v="Samsung Galaxy F62"/>
    <n v="41"/>
    <n v="319"/>
    <n v="0.12852664576802508"/>
    <s v="Medium"/>
    <n v="103.80000000000001"/>
    <n v="11999.4"/>
    <n v="19999"/>
    <n v="2075896.2000000002"/>
    <n v="207589.62000000002"/>
    <n v="1868306.58"/>
    <n v="1457279.1324"/>
    <n v="411027.44760000007"/>
    <d v="2021-06-01T00:00:00"/>
    <n v="6"/>
    <s v="Jun"/>
    <n v="2021"/>
  </r>
  <r>
    <x v="1"/>
    <x v="3"/>
    <s v="Samsung Galaxy F62"/>
    <n v="40"/>
    <n v="318"/>
    <n v="0.12578616352201258"/>
    <s v="Medium"/>
    <n v="163.05000000000001"/>
    <n v="11999.4"/>
    <n v="19999"/>
    <n v="3260836.95"/>
    <n v="326083.69500000007"/>
    <n v="2934753.2549999999"/>
    <n v="1907589.6157499999"/>
    <n v="1027163.63925"/>
    <d v="2021-07-01T00:00:00"/>
    <n v="7"/>
    <s v="Jul"/>
    <n v="2021"/>
  </r>
  <r>
    <x v="2"/>
    <x v="11"/>
    <s v="Samsung Galaxy F62"/>
    <n v="39"/>
    <n v="317"/>
    <n v="0.12302839116719243"/>
    <s v="Medium"/>
    <n v="30.6"/>
    <n v="11999.4"/>
    <n v="19999"/>
    <n v="611969.4"/>
    <n v="61196.94"/>
    <n v="550772.46"/>
    <n v="330463.47599999997"/>
    <n v="220308.984"/>
    <d v="2020-12-01T00:00:00"/>
    <n v="12"/>
    <s v="Dec"/>
    <n v="2020"/>
  </r>
  <r>
    <x v="2"/>
    <x v="5"/>
    <s v="Xiaomi Redmi 9i 128GB"/>
    <n v="33"/>
    <n v="316"/>
    <n v="0.10443037974683544"/>
    <s v="High"/>
    <n v="38.6"/>
    <n v="5579.4"/>
    <n v="9299"/>
    <n v="358941.4"/>
    <n v="53841.21"/>
    <n v="305100.19"/>
    <n v="183060.114"/>
    <n v="122040.076"/>
    <d v="2020-10-01T00:00:00"/>
    <n v="10"/>
    <s v="Oct"/>
    <n v="2020"/>
  </r>
  <r>
    <x v="0"/>
    <x v="6"/>
    <s v="Realme 8"/>
    <n v="29"/>
    <n v="315"/>
    <n v="9.2063492063492069E-2"/>
    <s v="High"/>
    <n v="232.8"/>
    <n v="8999.4"/>
    <n v="14999"/>
    <n v="3491767.2"/>
    <n v="523765.08"/>
    <n v="2968002.12"/>
    <n v="2315041.6536000003"/>
    <n v="652960.4663999998"/>
    <d v="2021-09-01T00:00:00"/>
    <n v="9"/>
    <s v="Sep"/>
    <n v="2021"/>
  </r>
  <r>
    <x v="2"/>
    <x v="13"/>
    <s v="Realme 8 Pro"/>
    <n v="68"/>
    <n v="314"/>
    <n v="0.21656050955414013"/>
    <s v="High"/>
    <n v="38.6"/>
    <n v="11999.4"/>
    <n v="19999"/>
    <n v="771961.4"/>
    <n v="115794.21"/>
    <n v="656167.19000000006"/>
    <n v="393700.31400000001"/>
    <n v="262466.87600000005"/>
    <d v="2020-10-01T00:00:00"/>
    <n v="10"/>
    <s v="Oct"/>
    <n v="2020"/>
  </r>
  <r>
    <x v="3"/>
    <x v="7"/>
    <s v="Xiaomi Redmi 9i 128GB"/>
    <n v="32"/>
    <n v="313"/>
    <n v="0.10223642172523961"/>
    <s v="High"/>
    <n v="344.55"/>
    <n v="5579.4"/>
    <n v="9299"/>
    <n v="3203970.45"/>
    <n v="480595.5675"/>
    <n v="2723374.8825000003"/>
    <n v="2124232.4083500002"/>
    <n v="599142.47415000014"/>
    <d v="2021-04-01T00:00:00"/>
    <n v="4"/>
    <s v="Apr"/>
    <n v="2021"/>
  </r>
  <r>
    <x v="3"/>
    <x v="4"/>
    <s v="Xiaomi Redmi 9i 128GB"/>
    <n v="31"/>
    <n v="312"/>
    <n v="9.9358974358974353E-2"/>
    <s v="High"/>
    <n v="148.20000000000002"/>
    <n v="5579.4"/>
    <n v="9299"/>
    <n v="1378111.8"/>
    <n v="206716.77"/>
    <n v="1171395.03"/>
    <n v="913688.12340000004"/>
    <n v="257706.90659999999"/>
    <d v="2020-12-01T00:00:00"/>
    <n v="12"/>
    <s v="Dec"/>
    <n v="2020"/>
  </r>
  <r>
    <x v="0"/>
    <x v="8"/>
    <s v="Realme 8"/>
    <n v="28"/>
    <n v="311"/>
    <n v="9.0032154340836015E-2"/>
    <s v="High"/>
    <n v="231.3"/>
    <n v="8999.4"/>
    <n v="14999"/>
    <n v="3469268.7"/>
    <n v="520390.30499999999"/>
    <n v="2948878.395"/>
    <n v="2300125.1480999999"/>
    <n v="648753.24690000014"/>
    <d v="2021-05-01T00:00:00"/>
    <n v="5"/>
    <s v="May"/>
    <n v="2021"/>
  </r>
  <r>
    <x v="3"/>
    <x v="14"/>
    <s v="Realme 8"/>
    <n v="27"/>
    <n v="310"/>
    <n v="8.7096774193548387E-2"/>
    <s v="High"/>
    <n v="180.4"/>
    <n v="8999.4"/>
    <n v="14999"/>
    <n v="2705819.6"/>
    <n v="405872.94"/>
    <n v="2299946.66"/>
    <n v="1793958.3948000001"/>
    <n v="505988.26520000002"/>
    <d v="2020-11-01T00:00:00"/>
    <n v="11"/>
    <s v="Nov"/>
    <n v="2020"/>
  </r>
  <r>
    <x v="1"/>
    <x v="10"/>
    <s v="Realme 8"/>
    <n v="26"/>
    <n v="309"/>
    <n v="8.4142394822006472E-2"/>
    <s v="High"/>
    <n v="207.20000000000002"/>
    <n v="8999.4"/>
    <n v="14999"/>
    <n v="3107792.8000000003"/>
    <n v="466168.92000000004"/>
    <n v="2641623.8800000004"/>
    <n v="1717055.5220000003"/>
    <n v="924568.35800000001"/>
    <d v="2021-12-01T00:00:00"/>
    <n v="12"/>
    <s v="Dec"/>
    <n v="2021"/>
  </r>
  <r>
    <x v="0"/>
    <x v="2"/>
    <s v="Realme 8 Pro"/>
    <n v="67"/>
    <n v="308"/>
    <n v="0.21753246753246752"/>
    <s v="High"/>
    <n v="195.4"/>
    <n v="11999.4"/>
    <n v="19999"/>
    <n v="3907804.6"/>
    <n v="586170.68999999994"/>
    <n v="3321633.91"/>
    <n v="2590874.4498000001"/>
    <n v="730759.46020000009"/>
    <d v="2021-03-01T00:00:00"/>
    <n v="3"/>
    <s v="Mar"/>
    <n v="2021"/>
  </r>
  <r>
    <x v="4"/>
    <x v="11"/>
    <s v="Realme 8 Pro"/>
    <n v="66"/>
    <n v="307"/>
    <n v="0.21498371335504887"/>
    <s v="High"/>
    <n v="59.1"/>
    <n v="11999.4"/>
    <n v="19999"/>
    <n v="1181940.9000000001"/>
    <n v="177291.13500000001"/>
    <n v="1004649.7650000001"/>
    <n v="723347.83080000011"/>
    <n v="281301.93420000002"/>
    <d v="2021-05-01T00:00:00"/>
    <n v="5"/>
    <s v="May"/>
    <n v="2021"/>
  </r>
  <r>
    <x v="1"/>
    <x v="9"/>
    <s v="Realme 8 Pro"/>
    <n v="65"/>
    <n v="306"/>
    <n v="0.21241830065359477"/>
    <s v="High"/>
    <n v="216.70000000000002"/>
    <n v="11999.4"/>
    <n v="19999"/>
    <n v="4333783.3000000007"/>
    <n v="650067.49500000011"/>
    <n v="3683715.8050000006"/>
    <n v="2394415.2732500006"/>
    <n v="1289300.5317500001"/>
    <d v="2020-10-01T00:00:00"/>
    <n v="10"/>
    <s v="Oct"/>
    <n v="2020"/>
  </r>
  <r>
    <x v="0"/>
    <x v="1"/>
    <s v="Realme 8 Pro"/>
    <n v="64"/>
    <n v="305"/>
    <n v="0.20983606557377049"/>
    <s v="High"/>
    <n v="24.1"/>
    <n v="11999.4"/>
    <n v="19999"/>
    <n v="481975.9"/>
    <n v="72296.384999999995"/>
    <n v="409679.51500000001"/>
    <n v="319550.02170000004"/>
    <n v="90129.493299999973"/>
    <d v="2021-10-01T00:00:00"/>
    <n v="10"/>
    <s v="Oct"/>
    <n v="2021"/>
  </r>
  <r>
    <x v="1"/>
    <x v="12"/>
    <s v="Vivo V17 Pro"/>
    <n v="38"/>
    <n v="304"/>
    <n v="0.125"/>
    <s v="High"/>
    <n v="68.100000000000009"/>
    <n v="19794"/>
    <n v="32990"/>
    <n v="2246619.0000000005"/>
    <n v="336992.85000000003"/>
    <n v="1909626.1500000004"/>
    <n v="1241256.9975000003"/>
    <n v="668369.15250000008"/>
    <d v="2021-01-01T00:00:00"/>
    <n v="1"/>
    <s v="Jan"/>
    <n v="2021"/>
  </r>
  <r>
    <x v="1"/>
    <x v="0"/>
    <s v="Vivo V17 Pro"/>
    <n v="37"/>
    <n v="303"/>
    <n v="0.12211221122112212"/>
    <s v="High"/>
    <n v="51"/>
    <n v="19794"/>
    <n v="32990"/>
    <n v="1682490"/>
    <n v="252373.5"/>
    <n v="1430116.5"/>
    <n v="929575.72499999998"/>
    <n v="500540.77500000002"/>
    <d v="2021-04-01T00:00:00"/>
    <n v="4"/>
    <s v="Apr"/>
    <n v="2021"/>
  </r>
  <r>
    <x v="1"/>
    <x v="1"/>
    <s v="Vivo V17 Pro"/>
    <n v="36"/>
    <n v="302"/>
    <n v="0.11920529801324503"/>
    <s v="High"/>
    <n v="79"/>
    <n v="19794"/>
    <n v="32990"/>
    <n v="2606210"/>
    <n v="390931.5"/>
    <n v="2215278.5"/>
    <n v="1439931.0250000001"/>
    <n v="775347.47499999986"/>
    <d v="2021-05-01T00:00:00"/>
    <n v="5"/>
    <s v="May"/>
    <n v="2021"/>
  </r>
  <r>
    <x v="0"/>
    <x v="2"/>
    <s v="Vivo V17 Pro"/>
    <n v="35"/>
    <n v="301"/>
    <n v="0.11627906976744186"/>
    <s v="High"/>
    <n v="63.900000000000006"/>
    <n v="19794"/>
    <n v="32990"/>
    <n v="2108061"/>
    <n v="316209.14999999997"/>
    <n v="1791851.85"/>
    <n v="1397644.4430000002"/>
    <n v="394207.40699999989"/>
    <d v="2021-07-01T00:00:00"/>
    <n v="7"/>
    <s v="Jul"/>
    <n v="2021"/>
  </r>
  <r>
    <x v="3"/>
    <x v="3"/>
    <s v="Vivo V17 Pro"/>
    <n v="34"/>
    <n v="300"/>
    <n v="0.11333333333333333"/>
    <s v="High"/>
    <n v="159.60000000000002"/>
    <n v="19794"/>
    <n v="32990"/>
    <n v="5265204.0000000009"/>
    <n v="789780.60000000009"/>
    <n v="4475423.4000000004"/>
    <n v="3490830.2520000003"/>
    <n v="984593.14800000004"/>
    <d v="2021-09-01T00:00:00"/>
    <n v="9"/>
    <s v="Sep"/>
    <n v="2021"/>
  </r>
  <r>
    <x v="4"/>
    <x v="11"/>
    <s v="Vivo V17 Pro"/>
    <n v="33"/>
    <n v="299"/>
    <n v="0.11036789297658862"/>
    <s v="High"/>
    <n v="229.4"/>
    <n v="19794"/>
    <n v="32990"/>
    <n v="7567906"/>
    <n v="1135185.8999999999"/>
    <n v="6432720.0999999996"/>
    <n v="4631558.4719999991"/>
    <n v="1801161.6280000005"/>
    <d v="2020-10-01T00:00:00"/>
    <n v="10"/>
    <s v="Oct"/>
    <n v="2020"/>
  </r>
  <r>
    <x v="0"/>
    <x v="5"/>
    <s v="Vivo V17 Pro"/>
    <n v="32"/>
    <n v="298"/>
    <n v="0.10738255033557047"/>
    <s v="High"/>
    <n v="24.1"/>
    <n v="19794"/>
    <n v="32990"/>
    <n v="795059"/>
    <n v="119258.84999999999"/>
    <n v="675800.15"/>
    <n v="527124.11700000009"/>
    <n v="148676.03299999994"/>
    <d v="2021-10-01T00:00:00"/>
    <n v="10"/>
    <s v="Oct"/>
    <n v="2021"/>
  </r>
  <r>
    <x v="0"/>
    <x v="6"/>
    <s v="Vivo V17 Pro"/>
    <n v="31"/>
    <n v="297"/>
    <n v="0.10437710437710437"/>
    <s v="High"/>
    <n v="266.5"/>
    <n v="19794"/>
    <n v="32990"/>
    <n v="8791835"/>
    <n v="1318775.25"/>
    <n v="7473059.75"/>
    <n v="5828986.6050000004"/>
    <n v="1644073.1449999996"/>
    <d v="2021-11-01T00:00:00"/>
    <n v="11"/>
    <s v="Nov"/>
    <n v="2021"/>
  </r>
  <r>
    <x v="3"/>
    <x v="13"/>
    <s v="Vivo V17 Pro"/>
    <n v="30"/>
    <n v="296"/>
    <n v="0.10135135135135136"/>
    <s v="High"/>
    <n v="191.60000000000002"/>
    <n v="19794"/>
    <n v="32990"/>
    <n v="6320884.0000000009"/>
    <n v="948132.60000000009"/>
    <n v="5372751.4000000004"/>
    <n v="4190746.0920000006"/>
    <n v="1182005.3079999997"/>
    <d v="2020-12-01T00:00:00"/>
    <n v="12"/>
    <s v="Dec"/>
    <n v="2020"/>
  </r>
  <r>
    <x v="4"/>
    <x v="7"/>
    <s v="Vivo V17 Pro"/>
    <n v="29"/>
    <n v="295"/>
    <n v="9.8305084745762716E-2"/>
    <s v="High"/>
    <n v="85.300000000000011"/>
    <n v="19794"/>
    <n v="32990"/>
    <n v="2814047.0000000005"/>
    <n v="422107.05000000005"/>
    <n v="2391939.9500000002"/>
    <n v="1722196.764"/>
    <n v="669743.18600000022"/>
    <d v="2021-12-01T00:00:00"/>
    <n v="12"/>
    <s v="Dec"/>
    <n v="2021"/>
  </r>
  <r>
    <x v="3"/>
    <x v="4"/>
    <s v="Xiaomi Redmi K20 Pro 6GB"/>
    <n v="39"/>
    <n v="294"/>
    <n v="0.1326530612244898"/>
    <s v="High"/>
    <n v="34.1"/>
    <n v="13938"/>
    <n v="23230"/>
    <n v="792143"/>
    <n v="118821.45"/>
    <n v="673321.55"/>
    <n v="525190.80900000001"/>
    <n v="148130.74100000004"/>
    <d v="2021-05-01T00:00:00"/>
    <n v="5"/>
    <s v="May"/>
    <n v="2021"/>
  </r>
  <r>
    <x v="1"/>
    <x v="8"/>
    <s v="Xiaomi Redmi K20 Pro 6GB"/>
    <n v="38"/>
    <n v="293"/>
    <n v="0.12969283276450511"/>
    <s v="High"/>
    <n v="64.100000000000009"/>
    <n v="13938"/>
    <n v="23230"/>
    <n v="1489043.0000000002"/>
    <n v="223356.45000000004"/>
    <n v="1265686.5500000003"/>
    <n v="822696.25750000018"/>
    <n v="442990.2925000001"/>
    <d v="2021-07-01T00:00:00"/>
    <n v="7"/>
    <s v="Jul"/>
    <n v="2021"/>
  </r>
  <r>
    <x v="0"/>
    <x v="14"/>
    <s v="Xiaomi Redmi K20 Pro 6GB"/>
    <n v="37"/>
    <n v="292"/>
    <n v="0.12671232876712329"/>
    <s v="High"/>
    <n v="280.7"/>
    <n v="13938"/>
    <n v="23230"/>
    <n v="6520661"/>
    <n v="978099.14999999991"/>
    <n v="5542561.8499999996"/>
    <n v="4323198.2429999998"/>
    <n v="1219363.6069999998"/>
    <d v="2021-08-01T00:00:00"/>
    <n v="8"/>
    <s v="Aug"/>
    <n v="2021"/>
  </r>
  <r>
    <x v="4"/>
    <x v="10"/>
    <s v="Xiaomi Redmi K20 Pro 6GB"/>
    <n v="36"/>
    <n v="291"/>
    <n v="0.12371134020618557"/>
    <s v="High"/>
    <n v="43.2"/>
    <n v="13938"/>
    <n v="23230"/>
    <n v="1003536.0000000001"/>
    <n v="150530.40000000002"/>
    <n v="853005.60000000009"/>
    <n v="614164.03200000001"/>
    <n v="238841.56800000009"/>
    <d v="2021-09-01T00:00:00"/>
    <n v="9"/>
    <s v="Sep"/>
    <n v="2021"/>
  </r>
  <r>
    <x v="4"/>
    <x v="2"/>
    <s v="Xiaomi Redmi K20 Pro 6GB"/>
    <n v="35"/>
    <n v="290"/>
    <n v="0.1206896551724138"/>
    <s v="High"/>
    <n v="229.4"/>
    <n v="13938"/>
    <n v="23230"/>
    <n v="5328962"/>
    <n v="799344.29999999993"/>
    <n v="4529617.7"/>
    <n v="3261324.7439999999"/>
    <n v="1268292.9560000002"/>
    <d v="2020-10-01T00:00:00"/>
    <n v="10"/>
    <s v="Oct"/>
    <n v="2020"/>
  </r>
  <r>
    <x v="1"/>
    <x v="11"/>
    <s v="Xiaomi Redmi K20 Pro 6GB"/>
    <n v="34"/>
    <n v="289"/>
    <n v="0.11764705882352941"/>
    <s v="High"/>
    <n v="216.70000000000002"/>
    <n v="13938"/>
    <n v="23230"/>
    <n v="5033941"/>
    <n v="755091.15"/>
    <n v="4278849.8499999996"/>
    <n v="2781252.4024999999"/>
    <n v="1497597.4474999998"/>
    <d v="2020-10-01T00:00:00"/>
    <n v="10"/>
    <s v="Oct"/>
    <n v="2020"/>
  </r>
  <r>
    <x v="3"/>
    <x v="9"/>
    <s v="Xiaomi Redmi K20 Pro 6GB"/>
    <n v="33"/>
    <n v="288"/>
    <n v="0.11458333333333333"/>
    <s v="High"/>
    <n v="252.9"/>
    <n v="13938"/>
    <n v="23230"/>
    <n v="5874867"/>
    <n v="881230.04999999993"/>
    <n v="4993636.95"/>
    <n v="3895036.8210000005"/>
    <n v="1098600.1289999997"/>
    <d v="2021-11-01T00:00:00"/>
    <n v="11"/>
    <s v="Nov"/>
    <n v="2021"/>
  </r>
  <r>
    <x v="0"/>
    <x v="1"/>
    <s v="Xiaomi Redmi K20 Pro 6GB"/>
    <n v="32"/>
    <n v="287"/>
    <n v="0.11149825783972125"/>
    <s v="High"/>
    <n v="187"/>
    <n v="13938"/>
    <n v="23230"/>
    <n v="4344010"/>
    <n v="651601.5"/>
    <n v="3692408.5"/>
    <n v="2880078.63"/>
    <n v="812329.87000000011"/>
    <d v="2020-12-01T00:00:00"/>
    <n v="12"/>
    <s v="Dec"/>
    <n v="2020"/>
  </r>
  <r>
    <x v="3"/>
    <x v="12"/>
    <s v="Samsung Galaxy F62"/>
    <n v="38"/>
    <n v="286"/>
    <n v="0.13286713286713286"/>
    <s v="High"/>
    <n v="57.900000000000006"/>
    <n v="11999.4"/>
    <n v="19999"/>
    <n v="1157942.1000000001"/>
    <n v="173691.315"/>
    <n v="984250.78500000015"/>
    <n v="767715.61230000015"/>
    <n v="216535.1727"/>
    <d v="2021-01-01T00:00:00"/>
    <n v="1"/>
    <s v="Jan"/>
    <n v="2021"/>
  </r>
  <r>
    <x v="0"/>
    <x v="0"/>
    <s v="Samsung Galaxy F62"/>
    <n v="37"/>
    <n v="285"/>
    <n v="0.12982456140350876"/>
    <s v="High"/>
    <n v="224"/>
    <n v="11999.4"/>
    <n v="19999"/>
    <n v="4479776"/>
    <n v="671966.4"/>
    <n v="3807809.6"/>
    <n v="2970091.4880000004"/>
    <n v="837718.11199999973"/>
    <d v="2021-02-01T00:00:00"/>
    <n v="2"/>
    <s v="Feb"/>
    <n v="2021"/>
  </r>
  <r>
    <x v="4"/>
    <x v="1"/>
    <s v="Samsung Galaxy F62"/>
    <n v="36"/>
    <n v="284"/>
    <n v="0.12676056338028169"/>
    <s v="High"/>
    <n v="299.3"/>
    <n v="11999.4"/>
    <n v="19999"/>
    <n v="5985700.7000000002"/>
    <n v="897855.10499999998"/>
    <n v="5087845.5950000007"/>
    <n v="3663248.8284000005"/>
    <n v="1424596.7666000002"/>
    <d v="2021-03-01T00:00:00"/>
    <n v="3"/>
    <s v="Mar"/>
    <n v="2021"/>
  </r>
  <r>
    <x v="2"/>
    <x v="2"/>
    <s v="Samsung Galaxy F62"/>
    <n v="35"/>
    <n v="283"/>
    <n v="0.12367491166077739"/>
    <s v="High"/>
    <n v="352.05"/>
    <n v="11999.4"/>
    <n v="19999"/>
    <n v="7040647.9500000002"/>
    <n v="1056097.1924999999"/>
    <n v="5984550.7575000003"/>
    <n v="3590730.4545"/>
    <n v="2393820.3030000003"/>
    <d v="2021-04-01T00:00:00"/>
    <n v="4"/>
    <s v="Apr"/>
    <n v="2021"/>
  </r>
  <r>
    <x v="0"/>
    <x v="3"/>
    <s v="Samsung Galaxy F62"/>
    <n v="34"/>
    <n v="282"/>
    <n v="0.12056737588652482"/>
    <s v="High"/>
    <n v="203.9"/>
    <n v="11999.4"/>
    <n v="19999"/>
    <n v="4077796.1"/>
    <n v="611669.41500000004"/>
    <n v="3466126.6850000001"/>
    <n v="2703578.8143000002"/>
    <n v="762547.87069999985"/>
    <d v="2021-05-01T00:00:00"/>
    <n v="5"/>
    <s v="May"/>
    <n v="2021"/>
  </r>
  <r>
    <x v="2"/>
    <x v="15"/>
    <s v="Samsung Galaxy F62"/>
    <n v="33"/>
    <n v="281"/>
    <n v="0.11743772241992882"/>
    <s v="High"/>
    <n v="257.40000000000003"/>
    <n v="11999.4"/>
    <n v="19999"/>
    <n v="5147742.6000000006"/>
    <n v="772161.39"/>
    <n v="4375581.2100000009"/>
    <n v="2625348.7260000003"/>
    <n v="1750232.4840000006"/>
    <d v="2021-08-01T00:00:00"/>
    <n v="8"/>
    <s v="Aug"/>
    <n v="2021"/>
  </r>
  <r>
    <x v="0"/>
    <x v="5"/>
    <s v="Samsung Galaxy F62"/>
    <n v="32"/>
    <n v="280"/>
    <n v="0.11428571428571428"/>
    <s v="High"/>
    <n v="70.7"/>
    <n v="11999.4"/>
    <n v="19999"/>
    <n v="1413929.3"/>
    <n v="212089.39499999999"/>
    <n v="1201839.905"/>
    <n v="937435.1259000001"/>
    <n v="264404.77909999993"/>
    <d v="2021-09-01T00:00:00"/>
    <n v="9"/>
    <s v="Sep"/>
    <n v="2021"/>
  </r>
  <r>
    <x v="1"/>
    <x v="6"/>
    <s v="Samsung Galaxy F62"/>
    <n v="31"/>
    <n v="279"/>
    <n v="0.1111111111111111"/>
    <s v="High"/>
    <n v="207.20000000000002"/>
    <n v="11999.4"/>
    <n v="19999"/>
    <n v="4143792.8000000003"/>
    <n v="621568.92000000004"/>
    <n v="3522223.8800000004"/>
    <n v="2289445.5220000003"/>
    <n v="1232778.358"/>
    <d v="2021-12-01T00:00:00"/>
    <n v="12"/>
    <s v="Dec"/>
    <n v="2021"/>
  </r>
  <r>
    <x v="4"/>
    <x v="13"/>
    <s v="Samsung Galaxy F62"/>
    <n v="30"/>
    <n v="278"/>
    <n v="0.1079136690647482"/>
    <s v="High"/>
    <n v="85.300000000000011"/>
    <n v="11999.4"/>
    <n v="19999"/>
    <n v="1705914.7000000002"/>
    <n v="255887.20500000002"/>
    <n v="1450027.4950000001"/>
    <n v="1044019.7964"/>
    <n v="406007.69860000012"/>
    <d v="2021-12-01T00:00:00"/>
    <n v="12"/>
    <s v="Dec"/>
    <n v="2021"/>
  </r>
  <r>
    <x v="2"/>
    <x v="7"/>
    <s v="Xiaomi Redmi 9i 128GB"/>
    <n v="30"/>
    <n v="277"/>
    <n v="0.10830324909747292"/>
    <s v="High"/>
    <n v="119.80000000000001"/>
    <n v="5579.4"/>
    <n v="9299"/>
    <n v="1114020.2000000002"/>
    <n v="167103.03000000003"/>
    <n v="946917.17000000016"/>
    <n v="568150.30200000003"/>
    <n v="378766.86800000013"/>
    <d v="2020-10-01T00:00:00"/>
    <n v="10"/>
    <s v="Oct"/>
    <n v="2020"/>
  </r>
  <r>
    <x v="0"/>
    <x v="4"/>
    <s v="Realme 8 Pro"/>
    <n v="63"/>
    <n v="276"/>
    <n v="0.22826086956521738"/>
    <s v="High"/>
    <n v="253.20000000000002"/>
    <n v="11999.4"/>
    <n v="19999"/>
    <n v="5063746.8000000007"/>
    <n v="759562.02000000014"/>
    <n v="4304184.78"/>
    <n v="3357264.1284000003"/>
    <n v="946920.65159999998"/>
    <d v="2021-04-01T00:00:00"/>
    <n v="4"/>
    <s v="Apr"/>
    <n v="2021"/>
  </r>
  <r>
    <x v="2"/>
    <x v="8"/>
    <s v="Realme 8 Pro"/>
    <n v="62"/>
    <n v="275"/>
    <n v="0.22545454545454546"/>
    <s v="High"/>
    <n v="119.80000000000001"/>
    <n v="11999.4"/>
    <n v="19999"/>
    <n v="2395880.2000000002"/>
    <n v="359382.03"/>
    <n v="2036498.1700000002"/>
    <n v="1221898.902"/>
    <n v="814599.26800000016"/>
    <d v="2020-10-01T00:00:00"/>
    <n v="10"/>
    <s v="Oct"/>
    <n v="2020"/>
  </r>
  <r>
    <x v="1"/>
    <x v="14"/>
    <s v="Vivo V17 Pro"/>
    <n v="28"/>
    <n v="274"/>
    <n v="0.10218978102189781"/>
    <s v="High"/>
    <n v="38.400000000000006"/>
    <n v="19794"/>
    <n v="32990"/>
    <n v="1266816.0000000002"/>
    <n v="190022.40000000002"/>
    <n v="1076793.6000000001"/>
    <n v="699915.84000000008"/>
    <n v="376877.76"/>
    <d v="2021-01-01T00:00:00"/>
    <n v="1"/>
    <s v="Jan"/>
    <n v="2021"/>
  </r>
  <r>
    <x v="2"/>
    <x v="10"/>
    <s v="Vivo V17 Pro"/>
    <n v="27"/>
    <n v="273"/>
    <n v="9.8901098901098897E-2"/>
    <s v="High"/>
    <n v="47.2"/>
    <n v="19794"/>
    <n v="32990"/>
    <n v="1557128"/>
    <n v="233569.19999999998"/>
    <n v="1323558.8"/>
    <n v="794135.28"/>
    <n v="529423.52"/>
    <d v="2021-10-01T00:00:00"/>
    <n v="10"/>
    <s v="Oct"/>
    <n v="2021"/>
  </r>
  <r>
    <x v="0"/>
    <x v="2"/>
    <s v="Xiaomi Redmi K20 Pro 6GB"/>
    <n v="31"/>
    <n v="272"/>
    <n v="0.11397058823529412"/>
    <s v="High"/>
    <n v="157.9"/>
    <n v="13938"/>
    <n v="23230"/>
    <n v="3668017"/>
    <n v="550202.54999999993"/>
    <n v="3117814.45"/>
    <n v="2431895.2710000002"/>
    <n v="685919.179"/>
    <d v="2021-03-01T00:00:00"/>
    <n v="3"/>
    <s v="Mar"/>
    <n v="2021"/>
  </r>
  <r>
    <x v="2"/>
    <x v="11"/>
    <s v="Xiaomi Redmi K20 Pro 6GB"/>
    <n v="30"/>
    <n v="271"/>
    <n v="0.11070110701107011"/>
    <s v="High"/>
    <n v="100.5"/>
    <n v="13938"/>
    <n v="23230"/>
    <n v="2334615"/>
    <n v="350192.25"/>
    <n v="1984422.75"/>
    <n v="1190653.6499999999"/>
    <n v="793769.10000000009"/>
    <d v="2020-09-01T00:00:00"/>
    <n v="9"/>
    <s v="Sep"/>
    <n v="2020"/>
  </r>
  <r>
    <x v="1"/>
    <x v="9"/>
    <s v="Samsung Galaxy F62"/>
    <n v="29"/>
    <n v="270"/>
    <n v="0.10740740740740741"/>
    <s v="High"/>
    <n v="319.95000000000005"/>
    <n v="11999.4"/>
    <n v="19999"/>
    <n v="6398680.0500000007"/>
    <n v="959802.00750000007"/>
    <n v="5438878.0425000004"/>
    <n v="3535270.7276250003"/>
    <n v="1903607.3148750002"/>
    <d v="2021-07-01T00:00:00"/>
    <n v="7"/>
    <s v="Jul"/>
    <n v="2021"/>
  </r>
  <r>
    <x v="2"/>
    <x v="1"/>
    <s v="Samsung Galaxy F62"/>
    <n v="28"/>
    <n v="269"/>
    <n v="0.10408921933085502"/>
    <s v="High"/>
    <n v="47.2"/>
    <n v="11999.4"/>
    <n v="19999"/>
    <n v="943952.8"/>
    <n v="141592.92000000001"/>
    <n v="802359.88"/>
    <n v="481415.92799999996"/>
    <n v="320943.95200000005"/>
    <d v="2021-10-01T00:00:00"/>
    <n v="10"/>
    <s v="Oct"/>
    <n v="2021"/>
  </r>
  <r>
    <x v="2"/>
    <x v="12"/>
    <s v="Xiaomi Redmi 9i 128GB"/>
    <n v="29"/>
    <n v="268"/>
    <n v="0.10820895522388059"/>
    <s v="High"/>
    <n v="193.70000000000002"/>
    <n v="5579.4"/>
    <n v="9299"/>
    <n v="1801216.3"/>
    <n v="270182.44500000001"/>
    <n v="1531033.855"/>
    <n v="918620.31299999997"/>
    <n v="612413.54200000002"/>
    <d v="2021-02-01T00:00:00"/>
    <n v="2"/>
    <s v="Feb"/>
    <n v="2021"/>
  </r>
  <r>
    <x v="0"/>
    <x v="0"/>
    <s v="Xiaomi Redmi 9i 128GB"/>
    <n v="28"/>
    <n v="267"/>
    <n v="0.10486891385767791"/>
    <s v="High"/>
    <n v="79.2"/>
    <n v="5579.4"/>
    <n v="9299"/>
    <n v="736480.8"/>
    <n v="110472.12000000001"/>
    <n v="626008.68000000005"/>
    <n v="488286.77040000004"/>
    <n v="137721.90960000001"/>
    <d v="2021-03-01T00:00:00"/>
    <n v="3"/>
    <s v="Mar"/>
    <n v="2021"/>
  </r>
  <r>
    <x v="4"/>
    <x v="1"/>
    <s v="Xiaomi Redmi 9i 128GB"/>
    <n v="27"/>
    <n v="266"/>
    <n v="0.10150375939849623"/>
    <s v="High"/>
    <n v="281.10000000000002"/>
    <n v="5579.4"/>
    <n v="9299"/>
    <n v="2613948.9000000004"/>
    <n v="392092.33500000002"/>
    <n v="2221856.5650000004"/>
    <n v="1599736.7268000003"/>
    <n v="622119.83820000011"/>
    <d v="2021-07-01T00:00:00"/>
    <n v="7"/>
    <s v="Jul"/>
    <n v="2021"/>
  </r>
  <r>
    <x v="3"/>
    <x v="2"/>
    <s v="Xiaomi Redmi 9i 128GB"/>
    <n v="26"/>
    <n v="265"/>
    <n v="9.8113207547169817E-2"/>
    <s v="High"/>
    <n v="244.10000000000002"/>
    <n v="5579.4"/>
    <n v="9299"/>
    <n v="2269885.9000000004"/>
    <n v="340482.88500000007"/>
    <n v="1929403.0150000004"/>
    <n v="1504934.3517000002"/>
    <n v="424468.66330000013"/>
    <d v="2021-10-01T00:00:00"/>
    <n v="10"/>
    <s v="Oct"/>
    <n v="2021"/>
  </r>
  <r>
    <x v="1"/>
    <x v="3"/>
    <s v="Xiaomi Redmi 9i 128GB"/>
    <n v="25"/>
    <n v="264"/>
    <n v="9.4696969696969696E-2"/>
    <s v="High"/>
    <n v="156"/>
    <n v="5579.4"/>
    <n v="9299"/>
    <n v="1450644"/>
    <n v="217596.6"/>
    <n v="1233047.3999999999"/>
    <n v="801480.80999999994"/>
    <n v="431566.58999999997"/>
    <d v="2020-11-01T00:00:00"/>
    <n v="11"/>
    <s v="Nov"/>
    <n v="2020"/>
  </r>
  <r>
    <x v="0"/>
    <x v="15"/>
    <s v="Xiaomi Redmi 9i 128GB"/>
    <n v="24"/>
    <n v="263"/>
    <n v="9.125475285171103E-2"/>
    <s v="High"/>
    <n v="270.60000000000002"/>
    <n v="5579.4"/>
    <n v="9299"/>
    <n v="2516309.4000000004"/>
    <n v="377446.41000000003"/>
    <n v="2138862.9900000002"/>
    <n v="1668313.1322000003"/>
    <n v="470549.85779999988"/>
    <d v="2020-11-01T00:00:00"/>
    <n v="11"/>
    <s v="Nov"/>
    <n v="2020"/>
  </r>
  <r>
    <x v="0"/>
    <x v="5"/>
    <s v="Realme 8"/>
    <n v="25"/>
    <n v="262"/>
    <n v="9.5419847328244281E-2"/>
    <s v="High"/>
    <n v="76.600000000000009"/>
    <n v="8999.4"/>
    <n v="14999"/>
    <n v="1148923.4000000001"/>
    <n v="172338.51"/>
    <n v="976584.89000000013"/>
    <n v="761736.21420000016"/>
    <n v="214848.67579999997"/>
    <d v="2021-01-01T00:00:00"/>
    <n v="1"/>
    <s v="Jan"/>
    <n v="2021"/>
  </r>
  <r>
    <x v="0"/>
    <x v="6"/>
    <s v="Realme 8"/>
    <n v="24"/>
    <n v="261"/>
    <n v="9.1954022988505746E-2"/>
    <s v="High"/>
    <n v="299.2"/>
    <n v="8999.4"/>
    <n v="14999"/>
    <n v="4487700.8"/>
    <n v="673155.12"/>
    <n v="3814545.6799999997"/>
    <n v="2975345.6303999997"/>
    <n v="839200.04960000003"/>
    <d v="2020-10-01T00:00:00"/>
    <n v="10"/>
    <s v="Oct"/>
    <n v="2020"/>
  </r>
  <r>
    <x v="1"/>
    <x v="13"/>
    <s v="Realme 8"/>
    <n v="23"/>
    <n v="260"/>
    <n v="8.8461538461538466E-2"/>
    <s v="High"/>
    <n v="215.70000000000002"/>
    <n v="8999.4"/>
    <n v="14999"/>
    <n v="3235284.3000000003"/>
    <n v="485292.64500000002"/>
    <n v="2749991.6550000003"/>
    <n v="1787494.5757500003"/>
    <n v="962497.07924999995"/>
    <d v="2021-12-01T00:00:00"/>
    <n v="12"/>
    <s v="Dec"/>
    <n v="2021"/>
  </r>
  <r>
    <x v="4"/>
    <x v="7"/>
    <s v="Realme 8 Pro"/>
    <n v="61"/>
    <n v="259"/>
    <n v="0.23552123552123552"/>
    <s v="High"/>
    <n v="87.300000000000011"/>
    <n v="11999.4"/>
    <n v="19999"/>
    <n v="1745912.7000000002"/>
    <n v="261886.90500000003"/>
    <n v="1484025.7950000002"/>
    <n v="1068498.5724000002"/>
    <n v="415527.22259999998"/>
    <d v="2021-01-01T00:00:00"/>
    <n v="1"/>
    <s v="Jan"/>
    <n v="2021"/>
  </r>
  <r>
    <x v="0"/>
    <x v="4"/>
    <s v="Realme 8 Pro"/>
    <n v="60"/>
    <n v="258"/>
    <n v="0.23255813953488372"/>
    <s v="High"/>
    <n v="112.2"/>
    <n v="11999.4"/>
    <n v="19999"/>
    <n v="2243887.8000000003"/>
    <n v="336583.17000000004"/>
    <n v="1907304.6300000004"/>
    <n v="1487697.6114000003"/>
    <n v="419607.01860000007"/>
    <d v="2021-03-01T00:00:00"/>
    <n v="3"/>
    <s v="Mar"/>
    <n v="2021"/>
  </r>
  <r>
    <x v="0"/>
    <x v="8"/>
    <s v="Realme 8 Pro"/>
    <n v="59"/>
    <n v="257"/>
    <n v="0.22957198443579765"/>
    <s v="High"/>
    <n v="210.45000000000002"/>
    <n v="11999.4"/>
    <n v="19999"/>
    <n v="4208789.5500000007"/>
    <n v="631318.43250000011"/>
    <n v="3577471.1175000006"/>
    <n v="2790427.4716500007"/>
    <n v="787043.64584999997"/>
    <d v="2021-07-01T00:00:00"/>
    <n v="7"/>
    <s v="Jul"/>
    <n v="2021"/>
  </r>
  <r>
    <x v="2"/>
    <x v="14"/>
    <s v="Realme 8 Pro"/>
    <n v="58"/>
    <n v="256"/>
    <n v="0.2265625"/>
    <s v="High"/>
    <n v="402.6"/>
    <n v="11999.4"/>
    <n v="19999"/>
    <n v="8051597.4000000004"/>
    <n v="1207739.6100000001"/>
    <n v="6843857.79"/>
    <n v="4106314.6739999996"/>
    <n v="2737543.1160000004"/>
    <d v="2021-07-01T00:00:00"/>
    <n v="7"/>
    <s v="Jul"/>
    <n v="2021"/>
  </r>
  <r>
    <x v="2"/>
    <x v="10"/>
    <s v="Realme 8 Pro"/>
    <n v="57"/>
    <n v="255"/>
    <n v="0.22352941176470589"/>
    <s v="High"/>
    <n v="242.55"/>
    <n v="11999.4"/>
    <n v="19999"/>
    <n v="4850757.45"/>
    <n v="727613.61750000005"/>
    <n v="4123143.8325"/>
    <n v="2473886.2994999997"/>
    <n v="1649257.5330000003"/>
    <d v="2021-07-01T00:00:00"/>
    <n v="7"/>
    <s v="Jul"/>
    <n v="2021"/>
  </r>
  <r>
    <x v="0"/>
    <x v="2"/>
    <s v="Realme 8 Pro"/>
    <n v="56"/>
    <n v="254"/>
    <n v="0.22047244094488189"/>
    <s v="High"/>
    <n v="239.4"/>
    <n v="11999.4"/>
    <n v="19999"/>
    <n v="4787760.6000000006"/>
    <n v="718164.09000000008"/>
    <n v="4069596.5100000007"/>
    <n v="3174285.2778000007"/>
    <n v="895311.23219999997"/>
    <d v="2021-08-01T00:00:00"/>
    <n v="8"/>
    <s v="Aug"/>
    <n v="2021"/>
  </r>
  <r>
    <x v="1"/>
    <x v="11"/>
    <s v="Realme 8 Pro"/>
    <n v="55"/>
    <n v="253"/>
    <n v="0.21739130434782608"/>
    <s v="High"/>
    <n v="198.4"/>
    <n v="11999.4"/>
    <n v="19999"/>
    <n v="3967801.6"/>
    <n v="595170.24"/>
    <n v="3372631.3600000003"/>
    <n v="2192210.3840000001"/>
    <n v="1180420.9760000003"/>
    <d v="2021-08-01T00:00:00"/>
    <n v="8"/>
    <s v="Aug"/>
    <n v="2021"/>
  </r>
  <r>
    <x v="3"/>
    <x v="9"/>
    <s v="Realme 8 Pro"/>
    <n v="54"/>
    <n v="252"/>
    <n v="0.21428571428571427"/>
    <s v="High"/>
    <n v="244.10000000000002"/>
    <n v="11999.4"/>
    <n v="19999"/>
    <n v="4881755.9000000004"/>
    <n v="732263.38500000001"/>
    <n v="4149492.5150000006"/>
    <n v="3236604.1617000005"/>
    <n v="912888.35330000008"/>
    <d v="2021-10-01T00:00:00"/>
    <n v="10"/>
    <s v="Oct"/>
    <n v="2021"/>
  </r>
  <r>
    <x v="0"/>
    <x v="1"/>
    <s v="Realme 8 Pro"/>
    <n v="53"/>
    <n v="251"/>
    <n v="0.21115537848605578"/>
    <s v="High"/>
    <n v="299.2"/>
    <n v="11999.4"/>
    <n v="19999"/>
    <n v="5983700.7999999998"/>
    <n v="897555.12"/>
    <n v="5086145.68"/>
    <n v="3967193.6303999997"/>
    <n v="1118952.0496"/>
    <d v="2020-10-01T00:00:00"/>
    <n v="10"/>
    <s v="Oct"/>
    <n v="2020"/>
  </r>
  <r>
    <x v="4"/>
    <x v="12"/>
    <s v="Realme 8 Pro"/>
    <n v="52"/>
    <n v="250"/>
    <n v="0.20799999999999999"/>
    <s v="High"/>
    <n v="136.6"/>
    <n v="11999.4"/>
    <n v="19999"/>
    <n v="2731863.4"/>
    <n v="409779.50999999995"/>
    <n v="2322083.89"/>
    <n v="1671900.4007999999"/>
    <n v="650183.48920000019"/>
    <d v="2021-11-01T00:00:00"/>
    <n v="11"/>
    <s v="Nov"/>
    <n v="2021"/>
  </r>
  <r>
    <x v="0"/>
    <x v="0"/>
    <s v="Vivo V17 Pro"/>
    <n v="26"/>
    <n v="249"/>
    <n v="0.10441767068273092"/>
    <s v="High"/>
    <n v="280.5"/>
    <n v="19794"/>
    <n v="32990"/>
    <n v="9253695"/>
    <n v="1388054.25"/>
    <n v="7865640.75"/>
    <n v="6135199.7850000001"/>
    <n v="1730440.9649999999"/>
    <d v="2020-09-01T00:00:00"/>
    <n v="9"/>
    <s v="Sep"/>
    <n v="2020"/>
  </r>
  <r>
    <x v="1"/>
    <x v="1"/>
    <s v="Vivo V17 Pro"/>
    <n v="25"/>
    <n v="248"/>
    <n v="0.10080645161290322"/>
    <s v="High"/>
    <n v="65.5"/>
    <n v="19794"/>
    <n v="32990"/>
    <n v="2160845"/>
    <n v="324126.75"/>
    <n v="1836718.25"/>
    <n v="1193866.8625"/>
    <n v="642851.38749999995"/>
    <d v="2020-09-01T00:00:00"/>
    <n v="9"/>
    <s v="Sep"/>
    <n v="2020"/>
  </r>
  <r>
    <x v="0"/>
    <x v="2"/>
    <s v="Vivo V17 Pro"/>
    <n v="24"/>
    <n v="247"/>
    <n v="9.7165991902834009E-2"/>
    <s v="High"/>
    <n v="34.4"/>
    <n v="19794"/>
    <n v="32990"/>
    <n v="1134856"/>
    <n v="170228.4"/>
    <n v="964627.6"/>
    <n v="752409.52800000005"/>
    <n v="212218.07199999993"/>
    <d v="2020-10-01T00:00:00"/>
    <n v="10"/>
    <s v="Oct"/>
    <n v="2020"/>
  </r>
  <r>
    <x v="0"/>
    <x v="3"/>
    <s v="Vivo V17 Pro"/>
    <n v="23"/>
    <n v="246"/>
    <n v="9.3495934959349589E-2"/>
    <s v="High"/>
    <n v="180.8"/>
    <n v="19794"/>
    <n v="32990"/>
    <n v="5964592"/>
    <n v="894688.79999999993"/>
    <n v="5069903.2"/>
    <n v="3954524.4960000003"/>
    <n v="1115378.7039999999"/>
    <d v="2021-11-01T00:00:00"/>
    <n v="11"/>
    <s v="Nov"/>
    <n v="2021"/>
  </r>
  <r>
    <x v="2"/>
    <x v="15"/>
    <s v="Xiaomi Redmi K20 Pro 6GB"/>
    <n v="29"/>
    <n v="245"/>
    <n v="0.11836734693877551"/>
    <s v="High"/>
    <n v="173.4"/>
    <n v="13938"/>
    <n v="23230"/>
    <n v="4028082"/>
    <n v="604212.29999999993"/>
    <n v="3423869.7"/>
    <n v="2054321.82"/>
    <n v="1369547.8800000001"/>
    <d v="2021-01-01T00:00:00"/>
    <n v="1"/>
    <s v="Jan"/>
    <n v="2021"/>
  </r>
  <r>
    <x v="3"/>
    <x v="5"/>
    <s v="Xiaomi Redmi K20 Pro 6GB"/>
    <n v="28"/>
    <n v="244"/>
    <n v="0.11475409836065574"/>
    <s v="High"/>
    <n v="55.400000000000006"/>
    <n v="13938"/>
    <n v="23230"/>
    <n v="1286942.0000000002"/>
    <n v="193041.30000000002"/>
    <n v="1093900.7000000002"/>
    <n v="853242.54600000021"/>
    <n v="240658.15399999998"/>
    <d v="2021-01-01T00:00:00"/>
    <n v="1"/>
    <s v="Jan"/>
    <n v="2021"/>
  </r>
  <r>
    <x v="0"/>
    <x v="6"/>
    <s v="Xiaomi Redmi K20 Pro 6GB"/>
    <n v="27"/>
    <n v="243"/>
    <n v="0.1111111111111111"/>
    <s v="High"/>
    <n v="293.5"/>
    <n v="13938"/>
    <n v="23230"/>
    <n v="6818005"/>
    <n v="1022700.75"/>
    <n v="5795304.25"/>
    <n v="4520337.3150000004"/>
    <n v="1274966.9349999996"/>
    <d v="2020-11-01T00:00:00"/>
    <n v="11"/>
    <s v="Nov"/>
    <n v="2020"/>
  </r>
  <r>
    <x v="3"/>
    <x v="13"/>
    <s v="Samsung Galaxy F62"/>
    <n v="27"/>
    <n v="242"/>
    <n v="0.1115702479338843"/>
    <s v="High"/>
    <n v="316.5"/>
    <n v="11999.4"/>
    <n v="19999"/>
    <n v="6329683.5"/>
    <n v="949452.52499999991"/>
    <n v="5380230.9749999996"/>
    <n v="4196580.1605000002"/>
    <n v="1183650.8144999994"/>
    <d v="2021-01-01T00:00:00"/>
    <n v="1"/>
    <s v="Jan"/>
    <n v="2021"/>
  </r>
  <r>
    <x v="0"/>
    <x v="7"/>
    <s v="Samsung Galaxy F62"/>
    <n v="26"/>
    <n v="241"/>
    <n v="0.1078838174273859"/>
    <s v="High"/>
    <n v="262.90000000000003"/>
    <n v="11999.4"/>
    <n v="19999"/>
    <n v="5257737.1000000006"/>
    <n v="788660.56500000006"/>
    <n v="4469076.5350000001"/>
    <n v="3485879.6973000001"/>
    <n v="983196.83770000003"/>
    <d v="2021-01-01T00:00:00"/>
    <n v="1"/>
    <s v="Jan"/>
    <n v="2021"/>
  </r>
  <r>
    <x v="3"/>
    <x v="4"/>
    <s v="Samsung Galaxy F62"/>
    <n v="25"/>
    <n v="240"/>
    <n v="0.10416666666666667"/>
    <s v="High"/>
    <n v="143.30000000000001"/>
    <n v="11999.4"/>
    <n v="19999"/>
    <n v="2865856.7"/>
    <n v="429878.505"/>
    <n v="2435978.1950000003"/>
    <n v="1900062.9921000004"/>
    <n v="535915.20289999992"/>
    <d v="2021-05-01T00:00:00"/>
    <n v="5"/>
    <s v="May"/>
    <n v="2021"/>
  </r>
  <r>
    <x v="3"/>
    <x v="8"/>
    <s v="Samsung Galaxy F62"/>
    <n v="24"/>
    <n v="239"/>
    <n v="0.100418410041841"/>
    <s v="High"/>
    <n v="94.7"/>
    <n v="11999.4"/>
    <n v="19999"/>
    <n v="1893905.3"/>
    <n v="284085.79499999998"/>
    <n v="1609819.5050000001"/>
    <n v="1255659.2139000001"/>
    <n v="354160.29110000003"/>
    <d v="2020-09-01T00:00:00"/>
    <n v="9"/>
    <s v="Sep"/>
    <n v="2020"/>
  </r>
  <r>
    <x v="0"/>
    <x v="14"/>
    <s v="Samsung Galaxy F62"/>
    <n v="23"/>
    <n v="238"/>
    <n v="9.6638655462184878E-2"/>
    <s v="High"/>
    <n v="34.4"/>
    <n v="11999.4"/>
    <n v="19999"/>
    <n v="687965.6"/>
    <n v="103194.84"/>
    <n v="584770.76"/>
    <n v="456121.19280000002"/>
    <n v="128649.56719999999"/>
    <d v="2020-10-01T00:00:00"/>
    <n v="10"/>
    <s v="Oct"/>
    <n v="2020"/>
  </r>
  <r>
    <x v="1"/>
    <x v="10"/>
    <s v="Samsung Galaxy F62"/>
    <n v="22"/>
    <n v="237"/>
    <n v="9.2827004219409287E-2"/>
    <s v="High"/>
    <n v="215.70000000000002"/>
    <n v="11999.4"/>
    <n v="19999"/>
    <n v="4313784.3000000007"/>
    <n v="647067.64500000014"/>
    <n v="3666716.6550000007"/>
    <n v="2383365.8257500008"/>
    <n v="1283350.82925"/>
    <d v="2021-12-01T00:00:00"/>
    <n v="12"/>
    <s v="Dec"/>
    <n v="2021"/>
  </r>
  <r>
    <x v="0"/>
    <x v="2"/>
    <s v="Realme 8 Pro"/>
    <n v="51"/>
    <n v="236"/>
    <n v="0.21610169491525424"/>
    <s v="High"/>
    <n v="38"/>
    <n v="11999.4"/>
    <n v="19999"/>
    <n v="759962"/>
    <n v="113994.3"/>
    <n v="645967.69999999995"/>
    <n v="503854.80599999998"/>
    <n v="142112.89399999997"/>
    <d v="2020-09-01T00:00:00"/>
    <n v="9"/>
    <s v="Sep"/>
    <n v="2020"/>
  </r>
  <r>
    <x v="0"/>
    <x v="11"/>
    <s v="Xiaomi Redmi 9i 128GB"/>
    <n v="23"/>
    <n v="235"/>
    <n v="9.7872340425531917E-2"/>
    <s v="High"/>
    <n v="88.600000000000009"/>
    <n v="5579.4"/>
    <n v="9299"/>
    <n v="823891.4"/>
    <n v="123583.70999999999"/>
    <n v="700307.69000000006"/>
    <n v="546239.99820000003"/>
    <n v="154067.69180000003"/>
    <d v="2021-06-01T00:00:00"/>
    <n v="6"/>
    <s v="Jun"/>
    <n v="2021"/>
  </r>
  <r>
    <x v="3"/>
    <x v="9"/>
    <s v="Xiaomi Redmi 9i 128GB"/>
    <n v="22"/>
    <n v="234"/>
    <n v="9.4017094017094016E-2"/>
    <s v="High"/>
    <n v="241.60000000000002"/>
    <n v="5579.4"/>
    <n v="9299"/>
    <n v="2246638.4000000004"/>
    <n v="336995.76000000007"/>
    <n v="1909642.6400000004"/>
    <n v="1489521.2592000004"/>
    <n v="420121.38079999993"/>
    <d v="2020-09-01T00:00:00"/>
    <n v="9"/>
    <s v="Sep"/>
    <n v="2020"/>
  </r>
  <r>
    <x v="3"/>
    <x v="1"/>
    <s v="Xiaomi Redmi 9i 128GB"/>
    <n v="21"/>
    <n v="233"/>
    <n v="9.012875536480687E-2"/>
    <s v="High"/>
    <n v="215.60000000000002"/>
    <n v="5579.4"/>
    <n v="9299"/>
    <n v="2004864.4000000001"/>
    <n v="300729.66000000003"/>
    <n v="1704134.7400000002"/>
    <n v="1329225.0972000002"/>
    <n v="374909.64280000003"/>
    <d v="2021-10-01T00:00:00"/>
    <n v="10"/>
    <s v="Oct"/>
    <n v="2021"/>
  </r>
  <r>
    <x v="1"/>
    <x v="12"/>
    <s v="Xiaomi Redmi 9i 128GB"/>
    <n v="20"/>
    <n v="232"/>
    <n v="8.6206896551724144E-2"/>
    <s v="High"/>
    <n v="268.90000000000003"/>
    <n v="5579.4"/>
    <n v="9299"/>
    <n v="2500501.1"/>
    <n v="375075.16499999998"/>
    <n v="2125425.9350000001"/>
    <n v="1381526.8577500002"/>
    <n v="743899.07724999986"/>
    <d v="2021-11-01T00:00:00"/>
    <n v="11"/>
    <s v="Nov"/>
    <n v="2021"/>
  </r>
  <r>
    <x v="1"/>
    <x v="0"/>
    <s v="Realme 8"/>
    <n v="22"/>
    <n v="231"/>
    <n v="9.5238095238095233E-2"/>
    <s v="High"/>
    <n v="67.7"/>
    <n v="8999.4"/>
    <n v="14999"/>
    <n v="1015432.3"/>
    <n v="152314.845"/>
    <n v="863117.45500000007"/>
    <n v="561026.34575000009"/>
    <n v="302091.10924999998"/>
    <d v="2021-03-01T00:00:00"/>
    <n v="3"/>
    <s v="Mar"/>
    <n v="2021"/>
  </r>
  <r>
    <x v="4"/>
    <x v="1"/>
    <s v="Realme 8"/>
    <n v="21"/>
    <n v="230"/>
    <n v="9.1304347826086957E-2"/>
    <s v="High"/>
    <n v="177.3"/>
    <n v="8999.4"/>
    <n v="14999"/>
    <n v="2659322.7000000002"/>
    <n v="398898.40500000003"/>
    <n v="2260424.2949999999"/>
    <n v="1627505.4923999999"/>
    <n v="632918.80260000005"/>
    <d v="2021-04-01T00:00:00"/>
    <n v="4"/>
    <s v="Apr"/>
    <n v="2021"/>
  </r>
  <r>
    <x v="0"/>
    <x v="2"/>
    <s v="Realme 8"/>
    <n v="20"/>
    <n v="229"/>
    <n v="8.7336244541484712E-2"/>
    <s v="High"/>
    <n v="242"/>
    <n v="8999.4"/>
    <n v="14999"/>
    <n v="3629758"/>
    <n v="544463.69999999995"/>
    <n v="3085294.3"/>
    <n v="2406529.554"/>
    <n v="678764.74599999981"/>
    <d v="2021-09-01T00:00:00"/>
    <n v="9"/>
    <s v="Sep"/>
    <n v="2021"/>
  </r>
  <r>
    <x v="0"/>
    <x v="3"/>
    <s v="Realme 8"/>
    <n v="19"/>
    <n v="228"/>
    <n v="8.3333333333333329E-2"/>
    <s v="High"/>
    <n v="273.40000000000003"/>
    <n v="8999.4"/>
    <n v="14999"/>
    <n v="4100726.6000000006"/>
    <n v="615108.99000000011"/>
    <n v="3485617.6100000003"/>
    <n v="2718781.7358000004"/>
    <n v="766835.87419999996"/>
    <d v="2021-10-01T00:00:00"/>
    <n v="10"/>
    <s v="Oct"/>
    <n v="2021"/>
  </r>
  <r>
    <x v="0"/>
    <x v="15"/>
    <s v="Realme 8"/>
    <n v="18"/>
    <n v="227"/>
    <n v="7.9295154185022032E-2"/>
    <s v="High"/>
    <n v="171.5"/>
    <n v="8999.4"/>
    <n v="14999"/>
    <n v="2572328.5"/>
    <n v="385849.27499999997"/>
    <n v="2186479.2250000001"/>
    <n v="1705453.7955000002"/>
    <n v="481025.42949999985"/>
    <d v="2020-10-01T00:00:00"/>
    <n v="10"/>
    <s v="Oct"/>
    <n v="2020"/>
  </r>
  <r>
    <x v="4"/>
    <x v="5"/>
    <s v="Realme 8"/>
    <n v="17"/>
    <n v="226"/>
    <n v="7.5221238938053103E-2"/>
    <s v="High"/>
    <n v="118.60000000000001"/>
    <n v="8999.4"/>
    <n v="14999"/>
    <n v="1778881.4000000001"/>
    <n v="266832.21000000002"/>
    <n v="1512049.1900000002"/>
    <n v="1088675.4168"/>
    <n v="423373.77320000017"/>
    <d v="2020-12-01T00:00:00"/>
    <n v="12"/>
    <s v="Dec"/>
    <n v="2020"/>
  </r>
  <r>
    <x v="4"/>
    <x v="6"/>
    <s v="Realme 8 Pro"/>
    <n v="50"/>
    <n v="225"/>
    <n v="0.22222222222222221"/>
    <s v="High"/>
    <n v="349.5"/>
    <n v="11999.4"/>
    <n v="19999"/>
    <n v="6989650.5"/>
    <n v="1048447.575"/>
    <n v="5941202.9249999998"/>
    <n v="4277666.1059999997"/>
    <n v="1663536.8190000001"/>
    <d v="2021-01-01T00:00:00"/>
    <n v="1"/>
    <s v="Jan"/>
    <n v="2021"/>
  </r>
  <r>
    <x v="0"/>
    <x v="13"/>
    <s v="Realme 8 Pro"/>
    <n v="49"/>
    <n v="224"/>
    <n v="0.21875"/>
    <s v="High"/>
    <n v="88.600000000000009"/>
    <n v="11999.4"/>
    <n v="19999"/>
    <n v="1771911.4000000001"/>
    <n v="265786.71000000002"/>
    <n v="1506124.6900000002"/>
    <n v="1174777.2582000003"/>
    <n v="331347.4317999999"/>
    <d v="2021-06-01T00:00:00"/>
    <n v="6"/>
    <s v="Jun"/>
    <n v="2021"/>
  </r>
  <r>
    <x v="3"/>
    <x v="7"/>
    <s v="Realme 8 Pro"/>
    <n v="48"/>
    <n v="223"/>
    <n v="0.21524663677130046"/>
    <s v="High"/>
    <n v="215.60000000000002"/>
    <n v="11999.4"/>
    <n v="19999"/>
    <n v="4311784.4000000004"/>
    <n v="646767.66"/>
    <n v="3665016.74"/>
    <n v="2858713.0572000002"/>
    <n v="806303.68280000007"/>
    <d v="2021-10-01T00:00:00"/>
    <n v="10"/>
    <s v="Oct"/>
    <n v="2021"/>
  </r>
  <r>
    <x v="0"/>
    <x v="4"/>
    <s v="Realme 8 Pro"/>
    <n v="47"/>
    <n v="222"/>
    <n v="0.21171171171171171"/>
    <s v="High"/>
    <n v="90.5"/>
    <n v="11999.4"/>
    <n v="19999"/>
    <n v="1809909.5"/>
    <n v="271486.42499999999"/>
    <n v="1538423.075"/>
    <n v="1199969.9985"/>
    <n v="338453.07649999997"/>
    <d v="2021-10-01T00:00:00"/>
    <n v="10"/>
    <s v="Oct"/>
    <n v="2021"/>
  </r>
  <r>
    <x v="0"/>
    <x v="8"/>
    <s v="Realme 8 Pro"/>
    <n v="46"/>
    <n v="221"/>
    <n v="0.20814479638009051"/>
    <s v="High"/>
    <n v="171.5"/>
    <n v="11999.4"/>
    <n v="19999"/>
    <n v="3429828.5"/>
    <n v="514474.27499999997"/>
    <n v="2915354.2250000001"/>
    <n v="2273976.2955"/>
    <n v="641377.92950000009"/>
    <d v="2020-10-01T00:00:00"/>
    <n v="10"/>
    <s v="Oct"/>
    <n v="2020"/>
  </r>
  <r>
    <x v="0"/>
    <x v="14"/>
    <s v="Realme 8 Pro"/>
    <n v="45"/>
    <n v="220"/>
    <n v="0.20454545454545456"/>
    <s v="High"/>
    <n v="159.4"/>
    <n v="11999.4"/>
    <n v="19999"/>
    <n v="3187840.6"/>
    <n v="478176.08999999997"/>
    <n v="2709664.5100000002"/>
    <n v="2113538.3178000003"/>
    <n v="596126.19219999993"/>
    <d v="2021-11-01T00:00:00"/>
    <n v="11"/>
    <s v="Nov"/>
    <n v="2021"/>
  </r>
  <r>
    <x v="4"/>
    <x v="10"/>
    <s v="Realme 8 Pro"/>
    <n v="44"/>
    <n v="219"/>
    <n v="0.20091324200913241"/>
    <s v="High"/>
    <n v="135.9"/>
    <n v="11999.4"/>
    <n v="19999"/>
    <n v="2717864.1"/>
    <n v="407679.61499999999"/>
    <n v="2310184.4850000003"/>
    <n v="1663332.8292000003"/>
    <n v="646851.65580000007"/>
    <d v="2021-11-01T00:00:00"/>
    <n v="11"/>
    <s v="Nov"/>
    <n v="2021"/>
  </r>
  <r>
    <x v="4"/>
    <x v="2"/>
    <s v="Realme 8 Pro"/>
    <n v="43"/>
    <n v="218"/>
    <n v="0.19724770642201836"/>
    <s v="High"/>
    <n v="215"/>
    <n v="11999.4"/>
    <n v="19999"/>
    <n v="4299785"/>
    <n v="644967.75"/>
    <n v="3654817.25"/>
    <n v="2631468.42"/>
    <n v="1023348.8300000001"/>
    <d v="2021-11-01T00:00:00"/>
    <n v="11"/>
    <s v="Nov"/>
    <n v="2021"/>
  </r>
  <r>
    <x v="0"/>
    <x v="11"/>
    <s v="Realme 8 Pro"/>
    <n v="42"/>
    <n v="217"/>
    <n v="0.19354838709677419"/>
    <s v="High"/>
    <n v="119.7"/>
    <n v="11999.4"/>
    <n v="19999"/>
    <n v="2393880.3000000003"/>
    <n v="359082.04500000004"/>
    <n v="2034798.2550000004"/>
    <n v="1587142.6389000004"/>
    <n v="447655.61609999998"/>
    <d v="2021-11-01T00:00:00"/>
    <n v="11"/>
    <s v="Nov"/>
    <n v="2021"/>
  </r>
  <r>
    <x v="1"/>
    <x v="9"/>
    <s v="Realme 8 Pro"/>
    <n v="41"/>
    <n v="216"/>
    <n v="0.18981481481481483"/>
    <s v="High"/>
    <n v="38"/>
    <n v="11999.4"/>
    <n v="19999"/>
    <n v="759962"/>
    <n v="113994.3"/>
    <n v="645967.69999999995"/>
    <n v="419879.005"/>
    <n v="226088.69499999995"/>
    <d v="2020-12-01T00:00:00"/>
    <n v="12"/>
    <s v="Dec"/>
    <n v="2020"/>
  </r>
  <r>
    <x v="0"/>
    <x v="1"/>
    <s v="Realme 8 Pro"/>
    <n v="40"/>
    <n v="215"/>
    <n v="0.18604651162790697"/>
    <s v="High"/>
    <n v="123.30000000000001"/>
    <n v="11999.4"/>
    <n v="19999"/>
    <n v="2465876.7000000002"/>
    <n v="369881.505"/>
    <n v="2095995.1950000003"/>
    <n v="1634876.2521000004"/>
    <n v="461118.94289999991"/>
    <d v="2021-12-01T00:00:00"/>
    <n v="12"/>
    <s v="Dec"/>
    <n v="2021"/>
  </r>
  <r>
    <x v="0"/>
    <x v="12"/>
    <s v="Vivo V17 Pro"/>
    <n v="22"/>
    <n v="214"/>
    <n v="0.10280373831775701"/>
    <s v="High"/>
    <n v="139.5"/>
    <n v="19794"/>
    <n v="32990"/>
    <n v="4602105"/>
    <n v="690315.75"/>
    <n v="3911789.25"/>
    <n v="3051195.6150000002"/>
    <n v="860593.63499999978"/>
    <d v="2021-07-01T00:00:00"/>
    <n v="7"/>
    <s v="Jul"/>
    <n v="2021"/>
  </r>
  <r>
    <x v="0"/>
    <x v="0"/>
    <s v="Vivo V17 Pro"/>
    <n v="21"/>
    <n v="213"/>
    <n v="9.8591549295774641E-2"/>
    <s v="High"/>
    <n v="98.600000000000009"/>
    <n v="19794"/>
    <n v="32990"/>
    <n v="3252814.0000000005"/>
    <n v="487922.10000000003"/>
    <n v="2764891.9000000004"/>
    <n v="2156615.6820000005"/>
    <n v="608276.21799999988"/>
    <d v="2021-10-01T00:00:00"/>
    <n v="10"/>
    <s v="Oct"/>
    <n v="2021"/>
  </r>
  <r>
    <x v="0"/>
    <x v="1"/>
    <s v="Vivo V17 Pro"/>
    <n v="20"/>
    <n v="212"/>
    <n v="9.4339622641509441E-2"/>
    <s v="High"/>
    <n v="90.5"/>
    <n v="19794"/>
    <n v="32990"/>
    <n v="2985595"/>
    <n v="447839.25"/>
    <n v="2537755.75"/>
    <n v="1979449.4850000001"/>
    <n v="558306.2649999999"/>
    <d v="2021-10-01T00:00:00"/>
    <n v="10"/>
    <s v="Oct"/>
    <n v="2021"/>
  </r>
  <r>
    <x v="2"/>
    <x v="2"/>
    <s v="Xiaomi Redmi K20 Pro 6GB"/>
    <n v="26"/>
    <n v="211"/>
    <n v="0.12322274881516587"/>
    <s v="High"/>
    <n v="210.9"/>
    <n v="13938"/>
    <n v="23230"/>
    <n v="4899207"/>
    <n v="734881.04999999993"/>
    <n v="4164325.95"/>
    <n v="2498595.5699999998"/>
    <n v="1665730.3800000004"/>
    <d v="2021-05-01T00:00:00"/>
    <n v="5"/>
    <s v="May"/>
    <n v="2021"/>
  </r>
  <r>
    <x v="1"/>
    <x v="3"/>
    <s v="Xiaomi Redmi K20 Pro 6GB"/>
    <n v="25"/>
    <n v="210"/>
    <n v="0.11904761904761904"/>
    <s v="High"/>
    <n v="387.45000000000005"/>
    <n v="13938"/>
    <n v="23230"/>
    <n v="9000463.5000000019"/>
    <n v="1350069.5250000001"/>
    <n v="7650393.9750000015"/>
    <n v="4972756.0837500012"/>
    <n v="2677637.8912500003"/>
    <d v="2021-07-01T00:00:00"/>
    <n v="7"/>
    <s v="Jul"/>
    <n v="2021"/>
  </r>
  <r>
    <x v="0"/>
    <x v="15"/>
    <s v="Xiaomi Redmi K20 Pro 6GB"/>
    <n v="24"/>
    <n v="209"/>
    <n v="0.11483253588516747"/>
    <s v="High"/>
    <n v="62.300000000000004"/>
    <n v="13938"/>
    <n v="23230"/>
    <n v="1447229"/>
    <n v="217084.35"/>
    <n v="1230144.6499999999"/>
    <n v="959512.82699999993"/>
    <n v="270631.82299999997"/>
    <d v="2020-09-01T00:00:00"/>
    <n v="9"/>
    <s v="Sep"/>
    <n v="2020"/>
  </r>
  <r>
    <x v="0"/>
    <x v="5"/>
    <s v="Xiaomi Redmi K20 Pro 6GB"/>
    <n v="23"/>
    <n v="208"/>
    <n v="0.11057692307692307"/>
    <s v="High"/>
    <n v="98.600000000000009"/>
    <n v="13938"/>
    <n v="23230"/>
    <n v="2290478"/>
    <n v="343571.7"/>
    <n v="1946906.3"/>
    <n v="1518586.9140000001"/>
    <n v="428319.38599999994"/>
    <d v="2021-10-01T00:00:00"/>
    <n v="10"/>
    <s v="Oct"/>
    <n v="2021"/>
  </r>
  <r>
    <x v="3"/>
    <x v="6"/>
    <s v="Xiaomi Redmi K20 Pro 6GB"/>
    <n v="22"/>
    <n v="207"/>
    <n v="0.10628019323671498"/>
    <s v="High"/>
    <n v="238.70000000000002"/>
    <n v="13938"/>
    <n v="23230"/>
    <n v="5545001"/>
    <n v="831750.15"/>
    <n v="4713250.8499999996"/>
    <n v="3676335.6629999997"/>
    <n v="1036915.1869999999"/>
    <d v="2021-11-01T00:00:00"/>
    <n v="11"/>
    <s v="Nov"/>
    <n v="2021"/>
  </r>
  <r>
    <x v="0"/>
    <x v="13"/>
    <s v="Xiaomi Redmi K20 Pro 6GB"/>
    <n v="21"/>
    <n v="206"/>
    <n v="0.10194174757281553"/>
    <s v="High"/>
    <n v="123.30000000000001"/>
    <n v="13938"/>
    <n v="23230"/>
    <n v="2864259.0000000005"/>
    <n v="429638.85000000003"/>
    <n v="2434620.1500000004"/>
    <n v="1899003.7170000004"/>
    <n v="535616.43299999996"/>
    <d v="2021-12-01T00:00:00"/>
    <n v="12"/>
    <s v="Dec"/>
    <n v="2021"/>
  </r>
  <r>
    <x v="0"/>
    <x v="7"/>
    <s v="Samsung Galaxy F62"/>
    <n v="21"/>
    <n v="205"/>
    <n v="0.1024390243902439"/>
    <s v="High"/>
    <n v="27"/>
    <n v="11999.4"/>
    <n v="19999"/>
    <n v="539973"/>
    <n v="80995.95"/>
    <n v="458977.05"/>
    <n v="358002.09899999999"/>
    <n v="100974.951"/>
    <d v="2021-02-01T00:00:00"/>
    <n v="2"/>
    <s v="Feb"/>
    <n v="2021"/>
  </r>
  <r>
    <x v="0"/>
    <x v="4"/>
    <s v="Samsung Galaxy F62"/>
    <n v="20"/>
    <n v="204"/>
    <n v="9.8039215686274508E-2"/>
    <s v="High"/>
    <n v="342.15000000000003"/>
    <n v="11999.4"/>
    <n v="19999"/>
    <n v="6842657.8500000006"/>
    <n v="1026398.6775"/>
    <n v="5816259.1725000003"/>
    <n v="4536682.1545500001"/>
    <n v="1279577.0179500002"/>
    <d v="2021-07-01T00:00:00"/>
    <n v="7"/>
    <s v="Jul"/>
    <n v="2021"/>
  </r>
  <r>
    <x v="0"/>
    <x v="8"/>
    <s v="Samsung Galaxy F62"/>
    <n v="19"/>
    <n v="203"/>
    <n v="9.3596059113300489E-2"/>
    <s v="High"/>
    <n v="273.40000000000003"/>
    <n v="11999.4"/>
    <n v="19999"/>
    <n v="5467726.6000000006"/>
    <n v="820158.99000000011"/>
    <n v="4647567.6100000003"/>
    <n v="3625102.7358000004"/>
    <n v="1022464.8742"/>
    <d v="2021-10-01T00:00:00"/>
    <n v="10"/>
    <s v="Oct"/>
    <n v="2021"/>
  </r>
  <r>
    <x v="1"/>
    <x v="14"/>
    <s v="Samsung Galaxy F62"/>
    <n v="18"/>
    <n v="202"/>
    <n v="8.9108910891089105E-2"/>
    <s v="High"/>
    <n v="254.8"/>
    <n v="11999.4"/>
    <n v="19999"/>
    <n v="5095745.2"/>
    <n v="764361.78"/>
    <n v="4331383.42"/>
    <n v="2815399.2230000002"/>
    <n v="1515984.1969999997"/>
    <d v="2020-11-01T00:00:00"/>
    <n v="11"/>
    <s v="Nov"/>
    <n v="2020"/>
  </r>
  <r>
    <x v="0"/>
    <x v="10"/>
    <s v="Xiaomi Redmi 9i 128GB"/>
    <n v="19"/>
    <n v="201"/>
    <n v="9.4527363184079602E-2"/>
    <s v="High"/>
    <n v="252.15"/>
    <n v="5579.4"/>
    <n v="9299"/>
    <n v="2344742.85"/>
    <n v="351711.42749999999"/>
    <n v="1993031.4225000001"/>
    <n v="1554564.5095500001"/>
    <n v="438466.91295000003"/>
    <d v="2021-01-01T00:00:00"/>
    <n v="1"/>
    <s v="Jan"/>
    <n v="2021"/>
  </r>
  <r>
    <x v="2"/>
    <x v="2"/>
    <s v="Realme 8"/>
    <n v="16"/>
    <n v="200"/>
    <n v="0.08"/>
    <s v="High"/>
    <n v="266.10000000000002"/>
    <n v="8999.4"/>
    <n v="14999"/>
    <n v="3991233.9000000004"/>
    <n v="598685.08500000008"/>
    <n v="3392548.8150000004"/>
    <n v="2035529.2890000001"/>
    <n v="1357019.5260000003"/>
    <d v="2021-05-01T00:00:00"/>
    <n v="5"/>
    <s v="May"/>
    <n v="2021"/>
  </r>
  <r>
    <x v="0"/>
    <x v="11"/>
    <s v="Realme 8 Pro"/>
    <n v="39"/>
    <n v="199"/>
    <n v="0.19597989949748743"/>
    <s v="High"/>
    <n v="153.1"/>
    <n v="11999.4"/>
    <n v="19999"/>
    <n v="3061846.9"/>
    <n v="459277.03499999997"/>
    <n v="2602569.8649999998"/>
    <n v="2030004.4946999999"/>
    <n v="572565.37029999983"/>
    <d v="2021-12-01T00:00:00"/>
    <n v="12"/>
    <s v="Dec"/>
    <n v="2021"/>
  </r>
  <r>
    <x v="0"/>
    <x v="9"/>
    <s v="Xiaomi Redmi K20 Pro 6GB"/>
    <n v="20"/>
    <n v="198"/>
    <n v="0.10101010101010101"/>
    <s v="High"/>
    <n v="149.1"/>
    <n v="13938"/>
    <n v="23230"/>
    <n v="3463593"/>
    <n v="519538.94999999995"/>
    <n v="2944054.05"/>
    <n v="2296362.159"/>
    <n v="647691.89099999983"/>
    <d v="2021-03-01T00:00:00"/>
    <n v="3"/>
    <s v="Mar"/>
    <n v="2021"/>
  </r>
  <r>
    <x v="0"/>
    <x v="1"/>
    <s v="Xiaomi Redmi K20 Pro 6GB"/>
    <n v="19"/>
    <n v="197"/>
    <n v="9.6446700507614211E-2"/>
    <s v="High"/>
    <n v="153.1"/>
    <n v="13938"/>
    <n v="23230"/>
    <n v="3556513"/>
    <n v="533476.94999999995"/>
    <n v="3023036.05"/>
    <n v="2357968.1189999999"/>
    <n v="665067.93099999987"/>
    <d v="2021-12-01T00:00:00"/>
    <n v="12"/>
    <s v="Dec"/>
    <n v="2021"/>
  </r>
  <r>
    <x v="2"/>
    <x v="12"/>
    <s v="Samsung Galaxy F62"/>
    <n v="17"/>
    <n v="196"/>
    <n v="8.673469387755102E-2"/>
    <s v="High"/>
    <n v="276.10000000000002"/>
    <n v="11999.4"/>
    <n v="19999"/>
    <n v="5521723.9000000004"/>
    <n v="828258.58500000008"/>
    <n v="4693465.3150000004"/>
    <n v="2816079.1890000002"/>
    <n v="1877386.1260000002"/>
    <d v="2020-09-01T00:00:00"/>
    <n v="9"/>
    <s v="Sep"/>
    <n v="2020"/>
  </r>
  <r>
    <x v="1"/>
    <x v="0"/>
    <s v="Xiaomi Redmi 9i 128GB"/>
    <n v="18"/>
    <n v="195"/>
    <n v="9.2307692307692313E-2"/>
    <s v="High"/>
    <n v="256.7"/>
    <n v="5579.4"/>
    <n v="9299"/>
    <n v="2387053.2999999998"/>
    <n v="358057.99499999994"/>
    <n v="2028995.3049999999"/>
    <n v="1318846.9482499999"/>
    <n v="710148.35675000004"/>
    <d v="2021-06-01T00:00:00"/>
    <n v="6"/>
    <s v="Jun"/>
    <n v="2021"/>
  </r>
  <r>
    <x v="1"/>
    <x v="1"/>
    <s v="Xiaomi Redmi K20 Pro 6GB"/>
    <n v="18"/>
    <n v="194"/>
    <n v="9.2783505154639179E-2"/>
    <s v="High"/>
    <n v="256.7"/>
    <n v="13938"/>
    <n v="23230"/>
    <n v="5963141"/>
    <n v="894471.15"/>
    <n v="5068669.8499999996"/>
    <n v="3294635.4024999999"/>
    <n v="1774034.4474999998"/>
    <d v="2021-06-01T00:00:00"/>
    <n v="6"/>
    <s v="Jun"/>
    <n v="2021"/>
  </r>
  <r>
    <x v="0"/>
    <x v="16"/>
    <s v="Xiaomi Redmi 9i 128GB"/>
    <n v="17"/>
    <n v="193"/>
    <n v="8.8082901554404139E-2"/>
    <s v="High"/>
    <n v="92.300000000000011"/>
    <n v="5579.4"/>
    <n v="9299"/>
    <n v="858297.70000000007"/>
    <n v="128744.655"/>
    <n v="729553.04500000004"/>
    <n v="569051.37510000006"/>
    <n v="160501.66989999998"/>
    <d v="2021-03-01T00:00:00"/>
    <n v="3"/>
    <s v="Mar"/>
    <n v="2021"/>
  </r>
  <r>
    <x v="0"/>
    <x v="3"/>
    <s v="Xiaomi Redmi 9i 128GB"/>
    <n v="16"/>
    <n v="192"/>
    <n v="8.3333333333333329E-2"/>
    <s v="High"/>
    <n v="179"/>
    <n v="5579.4"/>
    <n v="9299"/>
    <n v="1664521"/>
    <n v="249678.15"/>
    <n v="1414842.85"/>
    <n v="1103577.4230000002"/>
    <n v="311265.42699999991"/>
    <d v="2021-03-01T00:00:00"/>
    <n v="3"/>
    <s v="Mar"/>
    <n v="2021"/>
  </r>
  <r>
    <x v="0"/>
    <x v="15"/>
    <s v="Xiaomi Redmi 9i 128GB"/>
    <n v="15"/>
    <n v="191"/>
    <n v="7.8534031413612565E-2"/>
    <s v="High"/>
    <n v="44.2"/>
    <n v="5579.4"/>
    <n v="9299"/>
    <n v="411015.80000000005"/>
    <n v="61652.37"/>
    <n v="349363.43000000005"/>
    <n v="272503.47540000005"/>
    <n v="76859.954599999997"/>
    <d v="2020-09-01T00:00:00"/>
    <n v="9"/>
    <s v="Sep"/>
    <n v="2020"/>
  </r>
  <r>
    <x v="0"/>
    <x v="5"/>
    <s v="Realme 8"/>
    <n v="15"/>
    <n v="190"/>
    <n v="7.8947368421052627E-2"/>
    <s v="High"/>
    <n v="98.25"/>
    <n v="8999.4"/>
    <n v="14999"/>
    <n v="1473651.75"/>
    <n v="221047.76249999998"/>
    <n v="1252603.9875"/>
    <n v="977031.11025000003"/>
    <n v="275572.87725000002"/>
    <d v="2021-01-01T00:00:00"/>
    <n v="1"/>
    <s v="Jan"/>
    <n v="2021"/>
  </r>
  <r>
    <x v="0"/>
    <x v="6"/>
    <s v="Realme 8"/>
    <n v="14"/>
    <n v="189"/>
    <n v="7.407407407407407E-2"/>
    <s v="High"/>
    <n v="129.80000000000001"/>
    <n v="8999.4"/>
    <n v="14999"/>
    <n v="1946870.2000000002"/>
    <n v="292030.53000000003"/>
    <n v="1654839.6700000002"/>
    <n v="1290774.9426000002"/>
    <n v="364064.72739999997"/>
    <d v="2021-02-01T00:00:00"/>
    <n v="2"/>
    <s v="Feb"/>
    <n v="2021"/>
  </r>
  <r>
    <x v="2"/>
    <x v="13"/>
    <s v="Realme 8"/>
    <n v="13"/>
    <n v="188"/>
    <n v="6.9148936170212769E-2"/>
    <s v="High"/>
    <n v="60.400000000000006"/>
    <n v="8999.4"/>
    <n v="14999"/>
    <n v="905939.60000000009"/>
    <n v="135890.94"/>
    <n v="770048.66000000015"/>
    <n v="462029.19600000005"/>
    <n v="308019.46400000009"/>
    <d v="2021-06-01T00:00:00"/>
    <n v="6"/>
    <s v="Jun"/>
    <n v="2021"/>
  </r>
  <r>
    <x v="0"/>
    <x v="7"/>
    <s v="Realme 8"/>
    <n v="12"/>
    <n v="187"/>
    <n v="6.4171122994652413E-2"/>
    <s v="High"/>
    <n v="225.5"/>
    <n v="8999.4"/>
    <n v="14999"/>
    <n v="3382274.5"/>
    <n v="507341.17499999999"/>
    <n v="2874933.3250000002"/>
    <n v="2242447.9935000003"/>
    <n v="632485.33149999985"/>
    <d v="2021-07-01T00:00:00"/>
    <n v="7"/>
    <s v="Jul"/>
    <n v="2021"/>
  </r>
  <r>
    <x v="0"/>
    <x v="4"/>
    <s v="Realme 8"/>
    <n v="11"/>
    <n v="186"/>
    <n v="5.9139784946236562E-2"/>
    <s v="High"/>
    <n v="124.9"/>
    <n v="8999.4"/>
    <n v="14999"/>
    <n v="1873375.1"/>
    <n v="281006.26500000001"/>
    <n v="1592368.835"/>
    <n v="1242047.6913000001"/>
    <n v="350321.1436999999"/>
    <d v="2021-10-01T00:00:00"/>
    <n v="10"/>
    <s v="Oct"/>
    <n v="2021"/>
  </r>
  <r>
    <x v="0"/>
    <x v="8"/>
    <s v="Realme 8 Pro"/>
    <n v="38"/>
    <n v="185"/>
    <n v="0.20540540540540542"/>
    <s v="High"/>
    <n v="143.85"/>
    <n v="11999.4"/>
    <n v="19999"/>
    <n v="2876856.15"/>
    <n v="431528.42249999999"/>
    <n v="2445327.7275"/>
    <n v="1907355.62745"/>
    <n v="537972.10005000001"/>
    <d v="2021-01-01T00:00:00"/>
    <n v="1"/>
    <s v="Jan"/>
    <n v="2021"/>
  </r>
  <r>
    <x v="4"/>
    <x v="14"/>
    <s v="Realme 8 Pro"/>
    <n v="37"/>
    <n v="184"/>
    <n v="0.20108695652173914"/>
    <s v="High"/>
    <n v="80.7"/>
    <n v="11999.4"/>
    <n v="19999"/>
    <n v="1613919.3"/>
    <n v="242087.89499999999"/>
    <n v="1371831.405"/>
    <n v="987718.61159999995"/>
    <n v="384112.79340000008"/>
    <d v="2021-01-01T00:00:00"/>
    <n v="1"/>
    <s v="Jan"/>
    <n v="2021"/>
  </r>
  <r>
    <x v="0"/>
    <x v="10"/>
    <s v="Realme 8 Pro"/>
    <n v="36"/>
    <n v="183"/>
    <n v="0.19672131147540983"/>
    <s v="High"/>
    <n v="264.10000000000002"/>
    <n v="11999.4"/>
    <n v="19999"/>
    <n v="5281735.9000000004"/>
    <n v="792260.38500000001"/>
    <n v="4489475.5150000006"/>
    <n v="3501790.9017000007"/>
    <n v="987684.61329999985"/>
    <d v="2021-02-01T00:00:00"/>
    <n v="2"/>
    <s v="Feb"/>
    <n v="2021"/>
  </r>
  <r>
    <x v="0"/>
    <x v="2"/>
    <s v="Realme 8 Pro"/>
    <n v="35"/>
    <n v="182"/>
    <n v="0.19230769230769232"/>
    <s v="High"/>
    <n v="270.8"/>
    <n v="11999.4"/>
    <n v="19999"/>
    <n v="5415729.2000000002"/>
    <n v="812359.38"/>
    <n v="4603369.82"/>
    <n v="3590628.4596000002"/>
    <n v="1012741.3604000001"/>
    <d v="2021-02-01T00:00:00"/>
    <n v="2"/>
    <s v="Feb"/>
    <n v="2021"/>
  </r>
  <r>
    <x v="0"/>
    <x v="11"/>
    <s v="Realme 8 Pro"/>
    <n v="34"/>
    <n v="181"/>
    <n v="0.18784530386740331"/>
    <s v="High"/>
    <n v="263.2"/>
    <n v="11999.4"/>
    <n v="19999"/>
    <n v="5263736.8"/>
    <n v="789560.5199999999"/>
    <n v="4474176.28"/>
    <n v="3489857.4984000004"/>
    <n v="984318.78159999987"/>
    <d v="2021-06-01T00:00:00"/>
    <n v="6"/>
    <s v="Jun"/>
    <n v="2021"/>
  </r>
  <r>
    <x v="3"/>
    <x v="9"/>
    <s v="Realme 8 Pro"/>
    <n v="33"/>
    <n v="180"/>
    <n v="0.18333333333333332"/>
    <s v="High"/>
    <n v="158.30000000000001"/>
    <n v="11999.4"/>
    <n v="19999"/>
    <n v="3165841.7"/>
    <n v="474876.255"/>
    <n v="2690965.4450000003"/>
    <n v="2098953.0471000001"/>
    <n v="592012.39790000021"/>
    <d v="2021-06-01T00:00:00"/>
    <n v="6"/>
    <s v="Jun"/>
    <n v="2021"/>
  </r>
  <r>
    <x v="2"/>
    <x v="1"/>
    <s v="Realme 8 Pro"/>
    <n v="32"/>
    <n v="179"/>
    <n v="0.1787709497206704"/>
    <s v="High"/>
    <n v="57.1"/>
    <n v="11999.4"/>
    <n v="19999"/>
    <n v="1141942.9000000001"/>
    <n v="171291.43500000003"/>
    <n v="970651.46500000008"/>
    <n v="582390.87900000007"/>
    <n v="388260.58600000001"/>
    <d v="2021-07-01T00:00:00"/>
    <n v="7"/>
    <s v="Jul"/>
    <n v="2021"/>
  </r>
  <r>
    <x v="0"/>
    <x v="12"/>
    <s v="Realme 8 Pro"/>
    <n v="31"/>
    <n v="178"/>
    <n v="0.17415730337078653"/>
    <s v="High"/>
    <n v="269.60000000000002"/>
    <n v="11999.4"/>
    <n v="19999"/>
    <n v="5391730.4000000004"/>
    <n v="808759.56"/>
    <n v="4582970.84"/>
    <n v="3574717.2552"/>
    <n v="1008253.5847999998"/>
    <d v="2021-08-01T00:00:00"/>
    <n v="8"/>
    <s v="Aug"/>
    <n v="2021"/>
  </r>
  <r>
    <x v="1"/>
    <x v="0"/>
    <s v="Realme 8 Pro"/>
    <n v="30"/>
    <n v="177"/>
    <n v="0.16949152542372881"/>
    <s v="High"/>
    <n v="156.5"/>
    <n v="11999.4"/>
    <n v="19999"/>
    <n v="3129843.5"/>
    <n v="469476.52499999997"/>
    <n v="2660366.9750000001"/>
    <n v="1729238.5337500002"/>
    <n v="931128.44124999992"/>
    <d v="2021-10-01T00:00:00"/>
    <n v="10"/>
    <s v="Oct"/>
    <n v="2021"/>
  </r>
  <r>
    <x v="0"/>
    <x v="1"/>
    <s v="Realme 8 Pro"/>
    <n v="29"/>
    <n v="176"/>
    <n v="0.16477272727272727"/>
    <s v="High"/>
    <n v="124.9"/>
    <n v="11999.4"/>
    <n v="19999"/>
    <n v="2497875.1"/>
    <n v="374681.26500000001"/>
    <n v="2123193.835"/>
    <n v="1656091.1913000001"/>
    <n v="467102.6436999999"/>
    <d v="2021-10-01T00:00:00"/>
    <n v="10"/>
    <s v="Oct"/>
    <n v="2021"/>
  </r>
  <r>
    <x v="0"/>
    <x v="16"/>
    <s v="Realme 8 Pro"/>
    <n v="28"/>
    <n v="175"/>
    <n v="0.16"/>
    <s v="High"/>
    <n v="35.700000000000003"/>
    <n v="11999.4"/>
    <n v="19999"/>
    <n v="713964.3"/>
    <n v="107094.645"/>
    <n v="606869.65500000003"/>
    <n v="473358.33090000006"/>
    <n v="133511.32409999997"/>
    <d v="2021-11-01T00:00:00"/>
    <n v="11"/>
    <s v="Nov"/>
    <n v="2021"/>
  </r>
  <r>
    <x v="2"/>
    <x v="3"/>
    <s v="Realme 8 Pro"/>
    <n v="27"/>
    <n v="174"/>
    <n v="0.15517241379310345"/>
    <s v="High"/>
    <n v="101.30000000000001"/>
    <n v="11999.4"/>
    <n v="19999"/>
    <n v="2025898.7000000002"/>
    <n v="303884.80499999999"/>
    <n v="1722013.8950000003"/>
    <n v="1033208.3370000001"/>
    <n v="688805.55800000019"/>
    <d v="2021-12-01T00:00:00"/>
    <n v="12"/>
    <s v="Dec"/>
    <n v="2021"/>
  </r>
  <r>
    <x v="1"/>
    <x v="15"/>
    <s v="Vivo V17 Pro"/>
    <n v="19"/>
    <n v="173"/>
    <n v="0.10982658959537572"/>
    <s v="High"/>
    <n v="399.75"/>
    <n v="19794"/>
    <n v="32990"/>
    <n v="13187752.5"/>
    <n v="1978162.875"/>
    <n v="11209589.625"/>
    <n v="7286233.2562500006"/>
    <n v="3923356.3687499994"/>
    <d v="2021-01-01T00:00:00"/>
    <n v="1"/>
    <s v="Jan"/>
    <n v="2021"/>
  </r>
  <r>
    <x v="0"/>
    <x v="5"/>
    <s v="Vivo V17 Pro"/>
    <n v="18"/>
    <n v="172"/>
    <n v="0.10465116279069768"/>
    <s v="High"/>
    <n v="263.2"/>
    <n v="19794"/>
    <n v="32990"/>
    <n v="8682968"/>
    <n v="1302445.2"/>
    <n v="7380522.7999999998"/>
    <n v="5756807.784"/>
    <n v="1623715.0159999998"/>
    <d v="2021-06-01T00:00:00"/>
    <n v="6"/>
    <s v="Jun"/>
    <n v="2021"/>
  </r>
  <r>
    <x v="0"/>
    <x v="6"/>
    <s v="Vivo V17 Pro"/>
    <n v="17"/>
    <n v="171"/>
    <n v="9.9415204678362568E-2"/>
    <s v="High"/>
    <n v="119"/>
    <n v="19794"/>
    <n v="32990"/>
    <n v="3925810"/>
    <n v="588871.5"/>
    <n v="3336938.5"/>
    <n v="2602812.0300000003"/>
    <n v="734126.46999999974"/>
    <d v="2021-06-01T00:00:00"/>
    <n v="6"/>
    <s v="Jun"/>
    <n v="2021"/>
  </r>
  <r>
    <x v="2"/>
    <x v="13"/>
    <s v="Vivo V17 Pro"/>
    <n v="16"/>
    <n v="170"/>
    <n v="9.4117647058823528E-2"/>
    <s v="High"/>
    <n v="60.400000000000006"/>
    <n v="19794"/>
    <n v="32990"/>
    <n v="1992596.0000000002"/>
    <n v="298889.40000000002"/>
    <n v="1693706.6"/>
    <n v="1016223.96"/>
    <n v="677482.64000000013"/>
    <d v="2021-06-01T00:00:00"/>
    <n v="6"/>
    <s v="Jun"/>
    <n v="2021"/>
  </r>
  <r>
    <x v="1"/>
    <x v="7"/>
    <s v="Vivo V17 Pro"/>
    <n v="15"/>
    <n v="169"/>
    <n v="8.8757396449704137E-2"/>
    <s v="High"/>
    <n v="66"/>
    <n v="19794"/>
    <n v="32990"/>
    <n v="2177340"/>
    <n v="326601"/>
    <n v="1850739"/>
    <n v="1202980.3500000001"/>
    <n v="647758.64999999991"/>
    <d v="2020-09-01T00:00:00"/>
    <n v="9"/>
    <s v="Sep"/>
    <n v="2020"/>
  </r>
  <r>
    <x v="2"/>
    <x v="4"/>
    <s v="Vivo V17 Pro"/>
    <n v="14"/>
    <n v="168"/>
    <n v="8.3333333333333329E-2"/>
    <s v="High"/>
    <n v="41"/>
    <n v="19794"/>
    <n v="32990"/>
    <n v="1352590"/>
    <n v="202888.5"/>
    <n v="1149701.5"/>
    <n v="689820.9"/>
    <n v="459880.6"/>
    <d v="2021-10-01T00:00:00"/>
    <n v="10"/>
    <s v="Oct"/>
    <n v="2021"/>
  </r>
  <r>
    <x v="4"/>
    <x v="8"/>
    <s v="Vivo V17 Pro"/>
    <n v="13"/>
    <n v="167"/>
    <n v="7.7844311377245512E-2"/>
    <s v="High"/>
    <n v="260.5"/>
    <n v="19794"/>
    <n v="32990"/>
    <n v="8593895"/>
    <n v="1289084.25"/>
    <n v="7304810.75"/>
    <n v="5259463.74"/>
    <n v="2045347.0099999998"/>
    <d v="2020-11-01T00:00:00"/>
    <n v="11"/>
    <s v="Nov"/>
    <n v="2020"/>
  </r>
  <r>
    <x v="2"/>
    <x v="14"/>
    <s v="Vivo V17 Pro"/>
    <n v="12"/>
    <n v="166"/>
    <n v="7.2289156626506021E-2"/>
    <s v="High"/>
    <n v="101.30000000000001"/>
    <n v="19794"/>
    <n v="32990"/>
    <n v="3341887.0000000005"/>
    <n v="501283.05000000005"/>
    <n v="2840603.95"/>
    <n v="1704362.37"/>
    <n v="1136241.58"/>
    <d v="2021-12-01T00:00:00"/>
    <n v="12"/>
    <s v="Dec"/>
    <n v="2021"/>
  </r>
  <r>
    <x v="3"/>
    <x v="10"/>
    <s v="Xiaomi Redmi K20 Pro 6GB"/>
    <n v="17"/>
    <n v="165"/>
    <n v="0.10303030303030303"/>
    <s v="High"/>
    <n v="158.30000000000001"/>
    <n v="13938"/>
    <n v="23230"/>
    <n v="3677309.0000000005"/>
    <n v="551596.35000000009"/>
    <n v="3125712.6500000004"/>
    <n v="2438055.8670000006"/>
    <n v="687656.78299999982"/>
    <d v="2021-06-01T00:00:00"/>
    <n v="6"/>
    <s v="Jun"/>
    <n v="2021"/>
  </r>
  <r>
    <x v="1"/>
    <x v="2"/>
    <s v="Xiaomi Redmi K20 Pro 6GB"/>
    <n v="16"/>
    <n v="164"/>
    <n v="9.7560975609756101E-2"/>
    <s v="High"/>
    <n v="156.5"/>
    <n v="13938"/>
    <n v="23230"/>
    <n v="3635495"/>
    <n v="545324.25"/>
    <n v="3090170.75"/>
    <n v="2008610.9875"/>
    <n v="1081559.7625"/>
    <d v="2021-10-01T00:00:00"/>
    <n v="10"/>
    <s v="Oct"/>
    <n v="2021"/>
  </r>
  <r>
    <x v="3"/>
    <x v="11"/>
    <s v="Samsung Galaxy F62"/>
    <n v="16"/>
    <n v="163"/>
    <n v="9.815950920245399E-2"/>
    <s v="High"/>
    <n v="165.9"/>
    <n v="11999.4"/>
    <n v="19999"/>
    <n v="3317834.1"/>
    <n v="497675.11499999999"/>
    <n v="2820158.9850000003"/>
    <n v="2199724.0083000003"/>
    <n v="620434.9767"/>
    <d v="2021-01-01T00:00:00"/>
    <n v="1"/>
    <s v="Jan"/>
    <n v="2021"/>
  </r>
  <r>
    <x v="0"/>
    <x v="9"/>
    <s v="Samsung Galaxy F62"/>
    <n v="15"/>
    <n v="162"/>
    <n v="9.2592592592592587E-2"/>
    <s v="High"/>
    <n v="119"/>
    <n v="11999.4"/>
    <n v="19999"/>
    <n v="2379881"/>
    <n v="356982.14999999997"/>
    <n v="2022898.85"/>
    <n v="1577861.1030000001"/>
    <n v="445037.74699999997"/>
    <d v="2021-06-01T00:00:00"/>
    <n v="6"/>
    <s v="Jun"/>
    <n v="2021"/>
  </r>
  <r>
    <x v="2"/>
    <x v="1"/>
    <s v="Samsung Galaxy F62"/>
    <n v="14"/>
    <n v="161"/>
    <n v="8.6956521739130432E-2"/>
    <s v="High"/>
    <n v="41"/>
    <n v="11999.4"/>
    <n v="19999"/>
    <n v="819959"/>
    <n v="122993.84999999999"/>
    <n v="696965.15"/>
    <n v="418179.09"/>
    <n v="278786.06"/>
    <d v="2021-10-01T00:00:00"/>
    <n v="10"/>
    <s v="Oct"/>
    <n v="2021"/>
  </r>
  <r>
    <x v="2"/>
    <x v="12"/>
    <s v="Samsung Galaxy F62"/>
    <n v="13"/>
    <n v="160"/>
    <n v="8.1250000000000003E-2"/>
    <s v="High"/>
    <n v="177"/>
    <n v="11999.4"/>
    <n v="19999"/>
    <n v="3539823"/>
    <n v="530973.44999999995"/>
    <n v="3008849.55"/>
    <n v="1805309.7299999997"/>
    <n v="1203539.82"/>
    <d v="2020-12-01T00:00:00"/>
    <n v="12"/>
    <s v="Dec"/>
    <n v="2020"/>
  </r>
  <r>
    <x v="0"/>
    <x v="0"/>
    <s v="Xiaomi Redmi 9i 128GB"/>
    <n v="14"/>
    <n v="159"/>
    <n v="8.8050314465408799E-2"/>
    <s v="High"/>
    <n v="257.90000000000003"/>
    <n v="5579.4"/>
    <n v="9299"/>
    <n v="2398212.1"/>
    <n v="359731.815"/>
    <n v="2038480.2850000001"/>
    <n v="1590014.6223000002"/>
    <n v="448465.66269999999"/>
    <d v="2021-04-01T00:00:00"/>
    <n v="4"/>
    <s v="Apr"/>
    <n v="2021"/>
  </r>
  <r>
    <x v="0"/>
    <x v="1"/>
    <s v="Xiaomi Redmi 9i 128GB"/>
    <n v="13"/>
    <n v="158"/>
    <n v="8.2278481012658222E-2"/>
    <s v="High"/>
    <n v="174.3"/>
    <n v="5579.4"/>
    <n v="9299"/>
    <n v="1620815.7000000002"/>
    <n v="243122.35500000001"/>
    <n v="1377693.3450000002"/>
    <n v="1074600.8091000002"/>
    <n v="303092.53590000002"/>
    <d v="2021-05-01T00:00:00"/>
    <n v="5"/>
    <s v="May"/>
    <n v="2021"/>
  </r>
  <r>
    <x v="0"/>
    <x v="16"/>
    <s v="Xiaomi Redmi 9i 128GB"/>
    <n v="12"/>
    <n v="157"/>
    <n v="7.6433121019108277E-2"/>
    <s v="High"/>
    <n v="299.60000000000002"/>
    <n v="5579.4"/>
    <n v="9299"/>
    <n v="2785980.4000000004"/>
    <n v="417897.06000000006"/>
    <n v="2368083.3400000003"/>
    <n v="1847105.0052000002"/>
    <n v="520978.33480000007"/>
    <d v="2020-10-01T00:00:00"/>
    <n v="10"/>
    <s v="Oct"/>
    <n v="2020"/>
  </r>
  <r>
    <x v="0"/>
    <x v="3"/>
    <s v="Xiaomi Redmi 9i 128GB"/>
    <n v="11"/>
    <n v="156"/>
    <n v="7.0512820512820512E-2"/>
    <s v="High"/>
    <n v="28"/>
    <n v="5579.4"/>
    <n v="9299"/>
    <n v="260372"/>
    <n v="39055.799999999996"/>
    <n v="221316.2"/>
    <n v="172626.63600000003"/>
    <n v="48689.563999999984"/>
    <d v="2021-12-01T00:00:00"/>
    <n v="12"/>
    <s v="Dec"/>
    <n v="2021"/>
  </r>
  <r>
    <x v="0"/>
    <x v="15"/>
    <s v="Realme 8"/>
    <n v="10"/>
    <n v="155"/>
    <n v="6.4516129032258063E-2"/>
    <s v="High"/>
    <n v="29.3"/>
    <n v="8999.4"/>
    <n v="14999"/>
    <n v="439470.7"/>
    <n v="65920.604999999996"/>
    <n v="373550.09500000003"/>
    <n v="291369.07410000003"/>
    <n v="82181.020900000003"/>
    <d v="2021-02-01T00:00:00"/>
    <n v="2"/>
    <s v="Feb"/>
    <n v="2021"/>
  </r>
  <r>
    <x v="0"/>
    <x v="5"/>
    <s v="Realme 8"/>
    <n v="9"/>
    <n v="154"/>
    <n v="5.844155844155844E-2"/>
    <s v="High"/>
    <n v="299.60000000000002"/>
    <n v="8999.4"/>
    <n v="14999"/>
    <n v="4493700.4000000004"/>
    <n v="674055.06"/>
    <n v="3819645.3400000003"/>
    <n v="2979323.3652000003"/>
    <n v="840321.97479999997"/>
    <d v="2020-10-01T00:00:00"/>
    <n v="10"/>
    <s v="Oct"/>
    <n v="2020"/>
  </r>
  <r>
    <x v="1"/>
    <x v="6"/>
    <s v="Realme 8 Pro"/>
    <n v="26"/>
    <n v="153"/>
    <n v="0.16993464052287582"/>
    <s v="High"/>
    <n v="27.8"/>
    <n v="11999.4"/>
    <n v="19999"/>
    <n v="555972.20000000007"/>
    <n v="83395.83"/>
    <n v="472576.37000000005"/>
    <n v="307174.64050000004"/>
    <n v="165401.72950000002"/>
    <d v="2021-02-01T00:00:00"/>
    <n v="2"/>
    <s v="Feb"/>
    <n v="2021"/>
  </r>
  <r>
    <x v="0"/>
    <x v="13"/>
    <s v="Realme 8 Pro"/>
    <n v="25"/>
    <n v="152"/>
    <n v="0.16447368421052633"/>
    <s v="High"/>
    <n v="242.8"/>
    <n v="11999.4"/>
    <n v="19999"/>
    <n v="4855757.2"/>
    <n v="728363.58"/>
    <n v="4127393.62"/>
    <n v="3219367.0236000004"/>
    <n v="908026.59639999969"/>
    <d v="2021-03-01T00:00:00"/>
    <n v="3"/>
    <s v="Mar"/>
    <n v="2021"/>
  </r>
  <r>
    <x v="1"/>
    <x v="7"/>
    <s v="Realme 8 Pro"/>
    <n v="24"/>
    <n v="151"/>
    <n v="0.15894039735099338"/>
    <s v="High"/>
    <n v="176.70000000000002"/>
    <n v="11999.4"/>
    <n v="19999"/>
    <n v="3533823.3000000003"/>
    <n v="530073.495"/>
    <n v="3003749.8050000002"/>
    <n v="1952437.3732500002"/>
    <n v="1051312.43175"/>
    <d v="2021-09-01T00:00:00"/>
    <n v="9"/>
    <s v="Sep"/>
    <n v="2021"/>
  </r>
  <r>
    <x v="2"/>
    <x v="4"/>
    <s v="Realme 8 Pro"/>
    <n v="23"/>
    <n v="150"/>
    <n v="0.15333333333333332"/>
    <s v="High"/>
    <n v="139.30000000000001"/>
    <n v="11999.4"/>
    <n v="19999"/>
    <n v="2785860.7"/>
    <n v="417879.10500000004"/>
    <n v="2367981.5950000002"/>
    <n v="1420788.9570000002"/>
    <n v="947192.63800000004"/>
    <d v="2021-10-01T00:00:00"/>
    <n v="10"/>
    <s v="Oct"/>
    <n v="2021"/>
  </r>
  <r>
    <x v="0"/>
    <x v="8"/>
    <s v="Xiaomi Redmi K20 Pro 6GB"/>
    <n v="15"/>
    <n v="149"/>
    <n v="0.10067114093959731"/>
    <s v="High"/>
    <n v="28"/>
    <n v="13938"/>
    <n v="23230"/>
    <n v="650440"/>
    <n v="97566"/>
    <n v="552874"/>
    <n v="431241.72000000003"/>
    <n v="121632.27999999997"/>
    <d v="2021-12-01T00:00:00"/>
    <n v="12"/>
    <s v="Dec"/>
    <n v="2021"/>
  </r>
  <r>
    <x v="2"/>
    <x v="14"/>
    <s v="Samsung Galaxy F62"/>
    <n v="12"/>
    <n v="148"/>
    <n v="8.1081081081081086E-2"/>
    <s v="High"/>
    <n v="139.30000000000001"/>
    <n v="11999.4"/>
    <n v="19999"/>
    <n v="2785860.7"/>
    <n v="417879.10500000004"/>
    <n v="2367981.5950000002"/>
    <n v="1420788.9570000002"/>
    <n v="947192.63800000004"/>
    <d v="2021-10-01T00:00:00"/>
    <n v="10"/>
    <s v="Oct"/>
    <n v="2021"/>
  </r>
  <r>
    <x v="2"/>
    <x v="10"/>
    <s v="Samsung Galaxy F62"/>
    <n v="11"/>
    <n v="147"/>
    <n v="7.4829931972789115E-2"/>
    <s v="High"/>
    <n v="201.5"/>
    <n v="11999.4"/>
    <n v="19999"/>
    <n v="4029798.5"/>
    <n v="604469.77500000002"/>
    <n v="3425328.7250000001"/>
    <n v="2055197.2349999999"/>
    <n v="1370131.4900000002"/>
    <d v="2020-12-01T00:00:00"/>
    <n v="12"/>
    <s v="Dec"/>
    <n v="2020"/>
  </r>
  <r>
    <x v="4"/>
    <x v="2"/>
    <s v="Xiaomi Redmi 9i 128GB"/>
    <n v="10"/>
    <n v="146"/>
    <n v="6.8493150684931503E-2"/>
    <s v="High"/>
    <n v="80.100000000000009"/>
    <n v="5579.4"/>
    <n v="9299"/>
    <n v="744849.9"/>
    <n v="111727.485"/>
    <n v="633122.41500000004"/>
    <n v="455848.13880000002"/>
    <n v="177274.27620000002"/>
    <d v="2021-07-01T00:00:00"/>
    <n v="7"/>
    <s v="Jul"/>
    <n v="2021"/>
  </r>
  <r>
    <x v="3"/>
    <x v="11"/>
    <s v="Xiaomi Redmi 9i 128GB"/>
    <n v="9"/>
    <n v="145"/>
    <n v="6.2068965517241378E-2"/>
    <s v="High"/>
    <n v="102.30000000000001"/>
    <n v="5579.4"/>
    <n v="9299"/>
    <n v="951287.70000000007"/>
    <n v="142693.155"/>
    <n v="808594.54500000004"/>
    <n v="630703.74510000006"/>
    <n v="177890.79989999998"/>
    <d v="2020-09-01T00:00:00"/>
    <n v="9"/>
    <s v="Sep"/>
    <n v="2020"/>
  </r>
  <r>
    <x v="4"/>
    <x v="9"/>
    <s v="Xiaomi Redmi 9i 128GB"/>
    <n v="8"/>
    <n v="144"/>
    <n v="5.5555555555555552E-2"/>
    <s v="High"/>
    <n v="149.6"/>
    <n v="5579.4"/>
    <n v="9299"/>
    <n v="1391130.4"/>
    <n v="208669.55999999997"/>
    <n v="1182460.8399999999"/>
    <n v="851371.80479999981"/>
    <n v="331089.03520000004"/>
    <d v="2021-10-01T00:00:00"/>
    <n v="10"/>
    <s v="Oct"/>
    <n v="2021"/>
  </r>
  <r>
    <x v="4"/>
    <x v="1"/>
    <s v="Xiaomi Redmi 9i 128GB"/>
    <n v="7"/>
    <n v="143"/>
    <n v="4.8951048951048952E-2"/>
    <s v="High"/>
    <n v="101"/>
    <n v="5579.4"/>
    <n v="9299"/>
    <n v="939199"/>
    <n v="140879.85"/>
    <n v="798319.15"/>
    <n v="574789.78799999994"/>
    <n v="223529.36200000008"/>
    <d v="2021-10-01T00:00:00"/>
    <n v="10"/>
    <s v="Oct"/>
    <n v="2021"/>
  </r>
  <r>
    <x v="1"/>
    <x v="12"/>
    <s v="Xiaomi Redmi 9i 128GB"/>
    <n v="6"/>
    <n v="142"/>
    <n v="4.2253521126760563E-2"/>
    <s v="High"/>
    <n v="151.30000000000001"/>
    <n v="5579.4"/>
    <n v="9299"/>
    <n v="1406938.7000000002"/>
    <n v="211040.80500000002"/>
    <n v="1195897.8950000003"/>
    <n v="777333.63175000018"/>
    <n v="418564.26325000008"/>
    <d v="2021-11-01T00:00:00"/>
    <n v="11"/>
    <s v="Nov"/>
    <n v="2021"/>
  </r>
  <r>
    <x v="1"/>
    <x v="0"/>
    <s v="Xiaomi Redmi 9i 128GB"/>
    <n v="5"/>
    <n v="141"/>
    <n v="3.5460992907801421E-2"/>
    <s v="High"/>
    <n v="230"/>
    <n v="5579.4"/>
    <n v="9299"/>
    <n v="2138770"/>
    <n v="320815.5"/>
    <n v="1817954.5"/>
    <n v="1181670.425"/>
    <n v="636284.07499999995"/>
    <d v="2021-12-01T00:00:00"/>
    <n v="12"/>
    <s v="Dec"/>
    <n v="2021"/>
  </r>
  <r>
    <x v="3"/>
    <x v="1"/>
    <s v="Xiaomi Redmi 9i 128GB"/>
    <n v="4"/>
    <n v="140"/>
    <n v="2.8571428571428571E-2"/>
    <s v="High"/>
    <n v="282.10000000000002"/>
    <n v="5579.4"/>
    <n v="9299"/>
    <n v="2623247.9000000004"/>
    <n v="393487.18500000006"/>
    <n v="2229760.7150000003"/>
    <n v="1739213.3577000003"/>
    <n v="490547.35730000003"/>
    <d v="2020-12-01T00:00:00"/>
    <n v="12"/>
    <s v="Dec"/>
    <n v="2020"/>
  </r>
  <r>
    <x v="0"/>
    <x v="16"/>
    <s v="Realme 8"/>
    <n v="8"/>
    <n v="139"/>
    <n v="5.7553956834532377E-2"/>
    <s v="High"/>
    <n v="222.75"/>
    <n v="8999.4"/>
    <n v="14999"/>
    <n v="3341027.25"/>
    <n v="501154.08749999997"/>
    <n v="2839873.1625000001"/>
    <n v="2215101.0667500002"/>
    <n v="624772.09574999986"/>
    <d v="2021-01-01T00:00:00"/>
    <n v="1"/>
    <s v="Jan"/>
    <n v="2021"/>
  </r>
  <r>
    <x v="0"/>
    <x v="3"/>
    <s v="Realme 8"/>
    <n v="7"/>
    <n v="138"/>
    <n v="5.0724637681159424E-2"/>
    <s v="High"/>
    <n v="119.9"/>
    <n v="8999.4"/>
    <n v="14999"/>
    <n v="1798380.1"/>
    <n v="269757.01500000001"/>
    <n v="1528623.085"/>
    <n v="1192326.0063"/>
    <n v="336297.07869999995"/>
    <d v="2021-04-01T00:00:00"/>
    <n v="4"/>
    <s v="Apr"/>
    <n v="2021"/>
  </r>
  <r>
    <x v="0"/>
    <x v="15"/>
    <s v="Realme 8"/>
    <n v="6"/>
    <n v="137"/>
    <n v="4.3795620437956206E-2"/>
    <s v="High"/>
    <n v="20"/>
    <n v="8999.4"/>
    <n v="14999"/>
    <n v="299980"/>
    <n v="44997"/>
    <n v="254983"/>
    <n v="198886.74000000002"/>
    <n v="56096.25999999998"/>
    <d v="2021-05-01T00:00:00"/>
    <n v="5"/>
    <s v="May"/>
    <n v="2021"/>
  </r>
  <r>
    <x v="0"/>
    <x v="5"/>
    <s v="Realme 8"/>
    <n v="5"/>
    <n v="136"/>
    <n v="3.6764705882352942E-2"/>
    <s v="High"/>
    <n v="38.800000000000004"/>
    <n v="8999.4"/>
    <n v="14999"/>
    <n v="581961.20000000007"/>
    <n v="87294.180000000008"/>
    <n v="494667.02000000008"/>
    <n v="385840.27560000005"/>
    <n v="108826.74440000003"/>
    <d v="2021-09-01T00:00:00"/>
    <n v="9"/>
    <s v="Sep"/>
    <n v="2021"/>
  </r>
  <r>
    <x v="0"/>
    <x v="6"/>
    <s v="Realme 8"/>
    <n v="4"/>
    <n v="135"/>
    <n v="2.9629629629629631E-2"/>
    <s v="High"/>
    <n v="172.70000000000002"/>
    <n v="8999.4"/>
    <n v="14999"/>
    <n v="2590327.3000000003"/>
    <n v="388549.09500000003"/>
    <n v="2201778.2050000001"/>
    <n v="1717386.9999000002"/>
    <n v="484391.2050999999"/>
    <d v="2020-10-01T00:00:00"/>
    <n v="10"/>
    <s v="Oct"/>
    <n v="2020"/>
  </r>
  <r>
    <x v="1"/>
    <x v="13"/>
    <s v="Realme 8"/>
    <n v="3"/>
    <n v="134"/>
    <n v="2.2388059701492536E-2"/>
    <s v="High"/>
    <n v="230"/>
    <n v="8999.4"/>
    <n v="14999"/>
    <n v="3449770"/>
    <n v="517465.5"/>
    <n v="2932304.5"/>
    <n v="1905997.925"/>
    <n v="1026306.575"/>
    <d v="2021-12-01T00:00:00"/>
    <n v="12"/>
    <s v="Dec"/>
    <n v="2021"/>
  </r>
  <r>
    <x v="0"/>
    <x v="7"/>
    <s v="Realme 8 Pro"/>
    <n v="22"/>
    <n v="133"/>
    <n v="0.16541353383458646"/>
    <s v="High"/>
    <n v="26"/>
    <n v="11999.4"/>
    <n v="19999"/>
    <n v="519974"/>
    <n v="77996.099999999991"/>
    <n v="441977.9"/>
    <n v="344742.76200000005"/>
    <n v="97235.137999999977"/>
    <d v="2021-02-01T00:00:00"/>
    <n v="2"/>
    <s v="Feb"/>
    <n v="2021"/>
  </r>
  <r>
    <x v="1"/>
    <x v="4"/>
    <s v="Realme 8 Pro"/>
    <n v="21"/>
    <n v="132"/>
    <n v="0.15909090909090909"/>
    <s v="High"/>
    <n v="247"/>
    <n v="11999.4"/>
    <n v="19999"/>
    <n v="4939753"/>
    <n v="740962.95"/>
    <n v="4198790.05"/>
    <n v="2729213.5324999997"/>
    <n v="1469576.5175000001"/>
    <d v="2020-09-01T00:00:00"/>
    <n v="9"/>
    <s v="Sep"/>
    <n v="2020"/>
  </r>
  <r>
    <x v="1"/>
    <x v="8"/>
    <s v="Realme 8 Pro"/>
    <n v="20"/>
    <n v="131"/>
    <n v="0.15267175572519084"/>
    <s v="High"/>
    <n v="174.3"/>
    <n v="11999.4"/>
    <n v="19999"/>
    <n v="3485825.7"/>
    <n v="522873.85499999998"/>
    <n v="2962951.8450000002"/>
    <n v="1925918.6992500003"/>
    <n v="1037033.1457499999"/>
    <d v="2020-10-01T00:00:00"/>
    <n v="10"/>
    <s v="Oct"/>
    <n v="2020"/>
  </r>
  <r>
    <x v="2"/>
    <x v="14"/>
    <s v="Realme 8 Pro"/>
    <n v="19"/>
    <n v="130"/>
    <n v="0.14615384615384616"/>
    <s v="High"/>
    <n v="291.40000000000003"/>
    <n v="11999.4"/>
    <n v="19999"/>
    <n v="5827708.6000000006"/>
    <n v="874156.29"/>
    <n v="4953552.3100000005"/>
    <n v="2972131.3860000004"/>
    <n v="1981420.9240000001"/>
    <d v="2021-10-01T00:00:00"/>
    <n v="10"/>
    <s v="Oct"/>
    <n v="2021"/>
  </r>
  <r>
    <x v="0"/>
    <x v="10"/>
    <s v="Realme 8 Pro"/>
    <n v="18"/>
    <n v="129"/>
    <n v="0.13953488372093023"/>
    <s v="High"/>
    <n v="173.10000000000002"/>
    <n v="11999.4"/>
    <n v="19999"/>
    <n v="3461826.9000000004"/>
    <n v="519274.03500000003"/>
    <n v="2942552.8650000002"/>
    <n v="2295191.2347000004"/>
    <n v="647361.63029999984"/>
    <d v="2021-10-01T00:00:00"/>
    <n v="10"/>
    <s v="Oct"/>
    <n v="2021"/>
  </r>
  <r>
    <x v="0"/>
    <x v="2"/>
    <s v="Realme 8 Pro"/>
    <n v="17"/>
    <n v="128"/>
    <n v="0.1328125"/>
    <s v="High"/>
    <n v="70"/>
    <n v="11999.4"/>
    <n v="19999"/>
    <n v="1399930"/>
    <n v="209989.5"/>
    <n v="1189940.5"/>
    <n v="928153.59000000008"/>
    <n v="261786.90999999992"/>
    <d v="2021-11-01T00:00:00"/>
    <n v="11"/>
    <s v="Nov"/>
    <n v="2021"/>
  </r>
  <r>
    <x v="2"/>
    <x v="11"/>
    <s v="Realme 8 Pro"/>
    <n v="16"/>
    <n v="127"/>
    <n v="0.12598425196850394"/>
    <s v="High"/>
    <n v="222.20000000000002"/>
    <n v="11999.4"/>
    <n v="19999"/>
    <n v="4443777.8000000007"/>
    <n v="666566.67000000004"/>
    <n v="3777211.1300000008"/>
    <n v="2266326.6780000003"/>
    <n v="1510884.4520000005"/>
    <d v="2020-11-01T00:00:00"/>
    <n v="11"/>
    <s v="Nov"/>
    <n v="2020"/>
  </r>
  <r>
    <x v="0"/>
    <x v="9"/>
    <s v="Realme 8 Pro"/>
    <n v="15"/>
    <n v="126"/>
    <n v="0.11904761904761904"/>
    <s v="High"/>
    <n v="117.7"/>
    <n v="11999.4"/>
    <n v="19999"/>
    <n v="2353882.3000000003"/>
    <n v="353082.34500000003"/>
    <n v="2000799.9550000003"/>
    <n v="1560623.9649000003"/>
    <n v="440175.99010000005"/>
    <d v="2021-11-01T00:00:00"/>
    <n v="11"/>
    <s v="Nov"/>
    <n v="2021"/>
  </r>
  <r>
    <x v="0"/>
    <x v="1"/>
    <s v="Realme 8 Pro"/>
    <n v="14"/>
    <n v="125"/>
    <n v="0.112"/>
    <s v="High"/>
    <n v="192.20000000000002"/>
    <n v="11999.4"/>
    <n v="19999"/>
    <n v="3843807.8000000003"/>
    <n v="576571.17000000004"/>
    <n v="3267236.6300000004"/>
    <n v="2548444.5714000002"/>
    <n v="718792.05860000011"/>
    <d v="2020-11-01T00:00:00"/>
    <n v="11"/>
    <s v="Nov"/>
    <n v="2020"/>
  </r>
  <r>
    <x v="3"/>
    <x v="12"/>
    <s v="Vivo V17 Pro"/>
    <n v="11"/>
    <n v="124"/>
    <n v="8.8709677419354843E-2"/>
    <s v="High"/>
    <n v="157.5"/>
    <n v="19794"/>
    <n v="32990"/>
    <n v="5195925"/>
    <n v="779388.75"/>
    <n v="4416536.25"/>
    <n v="3444898.2749999999"/>
    <n v="971637.97500000009"/>
    <d v="2021-02-01T00:00:00"/>
    <n v="2"/>
    <s v="Feb"/>
    <n v="2021"/>
  </r>
  <r>
    <x v="0"/>
    <x v="0"/>
    <s v="Vivo V17 Pro"/>
    <n v="10"/>
    <n v="123"/>
    <n v="8.1300813008130079E-2"/>
    <s v="High"/>
    <n v="60.6"/>
    <n v="19794"/>
    <n v="32990"/>
    <n v="1999194"/>
    <n v="299879.09999999998"/>
    <n v="1699314.9"/>
    <n v="1325465.622"/>
    <n v="373849.27799999993"/>
    <d v="2021-04-01T00:00:00"/>
    <n v="4"/>
    <s v="Apr"/>
    <n v="2021"/>
  </r>
  <r>
    <x v="4"/>
    <x v="17"/>
    <s v="Vivo V17 Pro"/>
    <n v="9"/>
    <n v="122"/>
    <n v="7.3770491803278687E-2"/>
    <s v="High"/>
    <n v="246"/>
    <n v="19794"/>
    <n v="32990"/>
    <n v="8115540"/>
    <n v="1217331"/>
    <n v="6898209"/>
    <n v="4966710.4799999995"/>
    <n v="1931498.5200000005"/>
    <d v="2021-07-01T00:00:00"/>
    <n v="7"/>
    <s v="Jul"/>
    <n v="2021"/>
  </r>
  <r>
    <x v="4"/>
    <x v="16"/>
    <s v="Vivo V17 Pro"/>
    <n v="8"/>
    <n v="121"/>
    <n v="6.6115702479338845E-2"/>
    <s v="High"/>
    <n v="26.900000000000002"/>
    <n v="19794"/>
    <n v="32990"/>
    <n v="887431.00000000012"/>
    <n v="133114.65000000002"/>
    <n v="754316.35000000009"/>
    <n v="543107.772"/>
    <n v="211208.5780000001"/>
    <d v="2020-10-01T00:00:00"/>
    <n v="10"/>
    <s v="Oct"/>
    <n v="2020"/>
  </r>
  <r>
    <x v="4"/>
    <x v="3"/>
    <s v="Vivo V17 Pro"/>
    <n v="7"/>
    <n v="120"/>
    <n v="5.8333333333333334E-2"/>
    <s v="High"/>
    <n v="253.60000000000002"/>
    <n v="19794"/>
    <n v="32990"/>
    <n v="8366264.0000000009"/>
    <n v="1254939.6000000001"/>
    <n v="7111324.4000000004"/>
    <n v="5120153.568"/>
    <n v="1991170.8320000004"/>
    <d v="2020-11-01T00:00:00"/>
    <n v="11"/>
    <s v="Nov"/>
    <n v="2020"/>
  </r>
  <r>
    <x v="0"/>
    <x v="15"/>
    <s v="Xiaomi Redmi K20 Pro 6GB"/>
    <n v="14"/>
    <n v="119"/>
    <n v="0.11764705882352941"/>
    <s v="High"/>
    <n v="290.3"/>
    <n v="13938"/>
    <n v="23230"/>
    <n v="6743669"/>
    <n v="1011550.35"/>
    <n v="5732118.6500000004"/>
    <n v="4471052.5470000003"/>
    <n v="1261066.1030000001"/>
    <d v="2021-03-01T00:00:00"/>
    <n v="3"/>
    <s v="Mar"/>
    <n v="2021"/>
  </r>
  <r>
    <x v="4"/>
    <x v="5"/>
    <s v="Xiaomi Redmi K20 Pro 6GB"/>
    <n v="13"/>
    <n v="118"/>
    <n v="0.11016949152542373"/>
    <s v="High"/>
    <n v="254.10000000000002"/>
    <n v="13938"/>
    <n v="23230"/>
    <n v="5902743.0000000009"/>
    <n v="885411.45000000007"/>
    <n v="5017331.5500000007"/>
    <n v="3612478.7160000005"/>
    <n v="1404852.8340000003"/>
    <d v="2021-08-01T00:00:00"/>
    <n v="8"/>
    <s v="Aug"/>
    <n v="2021"/>
  </r>
  <r>
    <x v="4"/>
    <x v="6"/>
    <s v="Xiaomi Redmi K20 Pro 6GB"/>
    <n v="12"/>
    <n v="117"/>
    <n v="0.10256410256410256"/>
    <s v="High"/>
    <n v="26.900000000000002"/>
    <n v="13938"/>
    <n v="23230"/>
    <n v="624887"/>
    <n v="93733.05"/>
    <n v="531153.94999999995"/>
    <n v="382430.84399999992"/>
    <n v="148723.10600000003"/>
    <d v="2020-10-01T00:00:00"/>
    <n v="10"/>
    <s v="Oct"/>
    <n v="2020"/>
  </r>
  <r>
    <x v="4"/>
    <x v="13"/>
    <s v="Xiaomi Redmi K20 Pro 6GB"/>
    <n v="11"/>
    <n v="116"/>
    <n v="9.4827586206896547E-2"/>
    <s v="High"/>
    <n v="149.6"/>
    <n v="13938"/>
    <n v="23230"/>
    <n v="3475208"/>
    <n v="521281.19999999995"/>
    <n v="2953926.8"/>
    <n v="2126827.2959999996"/>
    <n v="827099.50400000019"/>
    <d v="2021-10-01T00:00:00"/>
    <n v="10"/>
    <s v="Oct"/>
    <n v="2021"/>
  </r>
  <r>
    <x v="4"/>
    <x v="7"/>
    <s v="Xiaomi Redmi K20 Pro 6GB"/>
    <n v="10"/>
    <n v="115"/>
    <n v="8.6956521739130432E-2"/>
    <s v="High"/>
    <n v="101"/>
    <n v="13938"/>
    <n v="23230"/>
    <n v="2346230"/>
    <n v="351934.5"/>
    <n v="1994295.5"/>
    <n v="1435892.76"/>
    <n v="558402.74"/>
    <d v="2021-10-01T00:00:00"/>
    <n v="10"/>
    <s v="Oct"/>
    <n v="2021"/>
  </r>
  <r>
    <x v="0"/>
    <x v="4"/>
    <s v="Xiaomi Redmi K20 Pro 6GB"/>
    <n v="9"/>
    <n v="114"/>
    <n v="7.8947368421052627E-2"/>
    <s v="High"/>
    <n v="128.1"/>
    <n v="13938"/>
    <n v="23230"/>
    <n v="2975763"/>
    <n v="446364.45"/>
    <n v="2529398.5499999998"/>
    <n v="1972930.8689999999"/>
    <n v="556467.68099999987"/>
    <d v="2020-12-01T00:00:00"/>
    <n v="12"/>
    <s v="Dec"/>
    <n v="2020"/>
  </r>
  <r>
    <x v="4"/>
    <x v="8"/>
    <s v="Samsung Galaxy F62"/>
    <n v="10"/>
    <n v="113"/>
    <n v="8.8495575221238937E-2"/>
    <s v="High"/>
    <n v="88.800000000000011"/>
    <n v="11999.4"/>
    <n v="19999"/>
    <n v="1775911.2000000002"/>
    <n v="266386.68"/>
    <n v="1509524.5200000003"/>
    <n v="1086857.6544000001"/>
    <n v="422666.86560000014"/>
    <d v="2021-03-01T00:00:00"/>
    <n v="3"/>
    <s v="Mar"/>
    <n v="2021"/>
  </r>
  <r>
    <x v="3"/>
    <x v="14"/>
    <s v="Samsung Galaxy F62"/>
    <n v="9"/>
    <n v="112"/>
    <n v="8.0357142857142863E-2"/>
    <s v="High"/>
    <n v="284.40000000000003"/>
    <n v="11999.4"/>
    <n v="19999"/>
    <n v="5687715.6000000006"/>
    <n v="853157.34000000008"/>
    <n v="4834558.2600000007"/>
    <n v="3770955.4428000008"/>
    <n v="1063602.8171999999"/>
    <d v="2021-05-01T00:00:00"/>
    <n v="5"/>
    <s v="May"/>
    <n v="2021"/>
  </r>
  <r>
    <x v="2"/>
    <x v="10"/>
    <s v="Samsung Galaxy F62"/>
    <n v="8"/>
    <n v="111"/>
    <n v="7.2072072072072071E-2"/>
    <s v="High"/>
    <n v="247.5"/>
    <n v="11999.4"/>
    <n v="19999"/>
    <n v="4949752.5"/>
    <n v="742462.875"/>
    <n v="4207289.625"/>
    <n v="2524373.7749999999"/>
    <n v="1682915.85"/>
    <d v="2021-08-01T00:00:00"/>
    <n v="8"/>
    <s v="Aug"/>
    <n v="2021"/>
  </r>
  <r>
    <x v="1"/>
    <x v="2"/>
    <s v="Samsung Galaxy F62"/>
    <n v="7"/>
    <n v="110"/>
    <n v="6.363636363636363E-2"/>
    <s v="High"/>
    <n v="174.3"/>
    <n v="11999.4"/>
    <n v="19999"/>
    <n v="3485825.7"/>
    <n v="522873.85499999998"/>
    <n v="2962951.8450000002"/>
    <n v="1925918.6992500003"/>
    <n v="1037033.1457499999"/>
    <d v="2020-10-01T00:00:00"/>
    <n v="10"/>
    <s v="Oct"/>
    <n v="2020"/>
  </r>
  <r>
    <x v="2"/>
    <x v="11"/>
    <s v="Samsung Galaxy F62"/>
    <n v="6"/>
    <n v="109"/>
    <n v="5.5045871559633031E-2"/>
    <s v="High"/>
    <n v="291.40000000000003"/>
    <n v="11999.4"/>
    <n v="19999"/>
    <n v="5827708.6000000006"/>
    <n v="874156.29"/>
    <n v="4953552.3100000005"/>
    <n v="2972131.3860000004"/>
    <n v="1981420.9240000001"/>
    <d v="2021-10-01T00:00:00"/>
    <n v="10"/>
    <s v="Oct"/>
    <n v="2021"/>
  </r>
  <r>
    <x v="0"/>
    <x v="9"/>
    <s v="Samsung Galaxy F62"/>
    <n v="5"/>
    <n v="108"/>
    <n v="4.6296296296296294E-2"/>
    <s v="High"/>
    <n v="173.10000000000002"/>
    <n v="11999.4"/>
    <n v="19999"/>
    <n v="3461826.9000000004"/>
    <n v="519274.03500000003"/>
    <n v="2942552.8650000002"/>
    <n v="2295191.2347000004"/>
    <n v="647361.63029999984"/>
    <d v="2021-10-01T00:00:00"/>
    <n v="10"/>
    <s v="Oct"/>
    <n v="2021"/>
  </r>
  <r>
    <x v="0"/>
    <x v="1"/>
    <s v="Samsung Galaxy F62"/>
    <n v="4"/>
    <n v="107"/>
    <n v="3.7383177570093455E-2"/>
    <s v="High"/>
    <n v="172.70000000000002"/>
    <n v="11999.4"/>
    <n v="19999"/>
    <n v="3453827.3000000003"/>
    <n v="518074.09500000003"/>
    <n v="2935753.2050000001"/>
    <n v="2289887.4999000002"/>
    <n v="645865.7050999999"/>
    <d v="2020-10-01T00:00:00"/>
    <n v="10"/>
    <s v="Oct"/>
    <n v="2020"/>
  </r>
  <r>
    <x v="1"/>
    <x v="12"/>
    <s v="Samsung Galaxy F62"/>
    <n v="3"/>
    <n v="106"/>
    <n v="2.8301886792452831E-2"/>
    <s v="High"/>
    <n v="187"/>
    <n v="11999.4"/>
    <n v="19999"/>
    <n v="3739813"/>
    <n v="560971.94999999995"/>
    <n v="3178841.05"/>
    <n v="2066246.6824999999"/>
    <n v="1112594.3674999999"/>
    <d v="2020-11-01T00:00:00"/>
    <n v="11"/>
    <s v="Nov"/>
    <n v="2020"/>
  </r>
  <r>
    <x v="3"/>
    <x v="0"/>
    <s v="Xiaomi Redmi 9i 128GB"/>
    <n v="3"/>
    <n v="105"/>
    <n v="2.8571428571428571E-2"/>
    <s v="High"/>
    <n v="117.4"/>
    <n v="5579.4"/>
    <n v="9299"/>
    <n v="1091702.6000000001"/>
    <n v="163755.39000000001"/>
    <n v="927947.21000000008"/>
    <n v="723798.82380000013"/>
    <n v="204148.38619999995"/>
    <d v="2021-08-01T00:00:00"/>
    <n v="8"/>
    <s v="Aug"/>
    <n v="2021"/>
  </r>
  <r>
    <x v="3"/>
    <x v="17"/>
    <s v="Xiaomi Redmi 9i 128GB"/>
    <n v="2"/>
    <n v="104"/>
    <n v="1.9230769230769232E-2"/>
    <s v="High"/>
    <n v="276.7"/>
    <n v="5579.4"/>
    <n v="9299"/>
    <n v="2573033.2999999998"/>
    <n v="385954.99499999994"/>
    <n v="2187078.3049999997"/>
    <n v="1705921.0778999999"/>
    <n v="481157.22709999979"/>
    <d v="2021-08-01T00:00:00"/>
    <n v="8"/>
    <s v="Aug"/>
    <n v="2021"/>
  </r>
  <r>
    <x v="3"/>
    <x v="16"/>
    <s v="Xiaomi Redmi 9i 128GB"/>
    <n v="1"/>
    <n v="103"/>
    <n v="9.7087378640776691E-3"/>
    <s v="High"/>
    <n v="108.5"/>
    <n v="5579.4"/>
    <n v="9299"/>
    <n v="1008941.5"/>
    <n v="151341.22500000001"/>
    <n v="857600.27500000002"/>
    <n v="668928.2145"/>
    <n v="188672.06050000002"/>
    <d v="2021-10-01T00:00:00"/>
    <n v="10"/>
    <s v="Oct"/>
    <n v="2021"/>
  </r>
  <r>
    <x v="4"/>
    <x v="3"/>
    <s v="Realme 8"/>
    <n v="2"/>
    <n v="102"/>
    <n v="1.9607843137254902E-2"/>
    <s v="High"/>
    <n v="54.6"/>
    <n v="8999.4"/>
    <n v="14999"/>
    <n v="818945.4"/>
    <n v="122841.81"/>
    <n v="696103.59000000008"/>
    <n v="501194.58480000007"/>
    <n v="194909.00520000001"/>
    <d v="2021-10-01T00:00:00"/>
    <n v="10"/>
    <s v="Oct"/>
    <n v="2021"/>
  </r>
  <r>
    <x v="0"/>
    <x v="15"/>
    <s v="Realme 8 Pro"/>
    <n v="13"/>
    <n v="101"/>
    <n v="0.12871287128712872"/>
    <s v="High"/>
    <n v="115.80000000000001"/>
    <n v="11999.4"/>
    <n v="19999"/>
    <n v="2315884.2000000002"/>
    <n v="347382.63"/>
    <n v="1968501.5700000003"/>
    <n v="1535431.2246000003"/>
    <n v="433070.34539999999"/>
    <d v="2021-03-01T00:00:00"/>
    <n v="3"/>
    <s v="Mar"/>
    <n v="2021"/>
  </r>
  <r>
    <x v="1"/>
    <x v="5"/>
    <s v="Realme 8 Pro"/>
    <n v="12"/>
    <n v="100"/>
    <n v="0.12"/>
    <s v="High"/>
    <n v="161.4"/>
    <n v="11999.4"/>
    <n v="19999"/>
    <n v="3227838.6"/>
    <n v="484175.79"/>
    <n v="2743662.81"/>
    <n v="1783380.8265000002"/>
    <n v="960281.98349999986"/>
    <d v="2021-04-01T00:00:00"/>
    <n v="4"/>
    <s v="Apr"/>
    <n v="2021"/>
  </r>
  <r>
    <x v="0"/>
    <x v="6"/>
    <s v="Realme 8 Pro"/>
    <n v="11"/>
    <n v="99"/>
    <n v="0.1111111111111111"/>
    <s v="High"/>
    <n v="253.5"/>
    <n v="11999.4"/>
    <n v="19999"/>
    <n v="5069746.5"/>
    <n v="760461.97499999998"/>
    <n v="4309284.5250000004"/>
    <n v="3361241.9295000006"/>
    <n v="948042.59549999982"/>
    <d v="2021-04-01T00:00:00"/>
    <n v="4"/>
    <s v="Apr"/>
    <n v="2021"/>
  </r>
  <r>
    <x v="0"/>
    <x v="13"/>
    <s v="Realme 8 Pro"/>
    <n v="10"/>
    <n v="98"/>
    <n v="0.10204081632653061"/>
    <s v="High"/>
    <n v="285.10000000000002"/>
    <n v="11999.4"/>
    <n v="19999"/>
    <n v="5701714.9000000004"/>
    <n v="855257.23499999999"/>
    <n v="4846457.665"/>
    <n v="3780236.9787000003"/>
    <n v="1066220.6862999997"/>
    <d v="2021-05-01T00:00:00"/>
    <n v="5"/>
    <s v="May"/>
    <n v="2021"/>
  </r>
  <r>
    <x v="1"/>
    <x v="7"/>
    <s v="Realme 8 Pro"/>
    <n v="9"/>
    <n v="97"/>
    <n v="9.2783505154639179E-2"/>
    <s v="High"/>
    <n v="255.9"/>
    <n v="11999.4"/>
    <n v="19999"/>
    <n v="5117744.1000000006"/>
    <n v="767661.61500000011"/>
    <n v="4350082.4850000003"/>
    <n v="2827553.6152500003"/>
    <n v="1522528.8697500001"/>
    <d v="2021-08-01T00:00:00"/>
    <n v="8"/>
    <s v="Aug"/>
    <n v="2021"/>
  </r>
  <r>
    <x v="0"/>
    <x v="4"/>
    <s v="Realme 8 Pro"/>
    <n v="8"/>
    <n v="96"/>
    <n v="8.3333333333333329E-2"/>
    <s v="High"/>
    <n v="26.700000000000003"/>
    <n v="11999.4"/>
    <n v="19999"/>
    <n v="533973.30000000005"/>
    <n v="80095.99500000001"/>
    <n v="453877.30500000005"/>
    <n v="354024.29790000006"/>
    <n v="99853.007099999988"/>
    <d v="2020-10-01T00:00:00"/>
    <n v="10"/>
    <s v="Oct"/>
    <n v="2020"/>
  </r>
  <r>
    <x v="3"/>
    <x v="8"/>
    <s v="Realme 8 Pro"/>
    <n v="7"/>
    <n v="95"/>
    <n v="7.3684210526315783E-2"/>
    <s v="High"/>
    <n v="108.5"/>
    <n v="11999.4"/>
    <n v="19999"/>
    <n v="2169891.5"/>
    <n v="325483.72499999998"/>
    <n v="1844407.7749999999"/>
    <n v="1438638.0644999999"/>
    <n v="405769.71050000004"/>
    <d v="2021-10-01T00:00:00"/>
    <n v="10"/>
    <s v="Oct"/>
    <n v="2021"/>
  </r>
  <r>
    <x v="1"/>
    <x v="14"/>
    <s v="Realme 8 Pro"/>
    <n v="6"/>
    <n v="94"/>
    <n v="6.3829787234042548E-2"/>
    <s v="High"/>
    <n v="117.5"/>
    <n v="11999.4"/>
    <n v="19999"/>
    <n v="2349882.5"/>
    <n v="352482.375"/>
    <n v="1997400.125"/>
    <n v="1298310.08125"/>
    <n v="699090.04374999995"/>
    <d v="2021-10-01T00:00:00"/>
    <n v="10"/>
    <s v="Oct"/>
    <n v="2021"/>
  </r>
  <r>
    <x v="0"/>
    <x v="10"/>
    <s v="Realme 8 Pro"/>
    <n v="5"/>
    <n v="93"/>
    <n v="5.3763440860215055E-2"/>
    <s v="High"/>
    <n v="200.70000000000002"/>
    <n v="11999.4"/>
    <n v="19999"/>
    <n v="4013799.3000000003"/>
    <n v="602069.89500000002"/>
    <n v="3411729.4050000003"/>
    <n v="2661148.9359000004"/>
    <n v="750580.46909999987"/>
    <d v="2020-11-01T00:00:00"/>
    <n v="11"/>
    <s v="Nov"/>
    <n v="2020"/>
  </r>
  <r>
    <x v="0"/>
    <x v="2"/>
    <s v="Realme 8 Pro"/>
    <n v="4"/>
    <n v="92"/>
    <n v="4.3478260869565216E-2"/>
    <s v="High"/>
    <n v="215.10000000000002"/>
    <n v="11999.4"/>
    <n v="19999"/>
    <n v="4301784.9000000004"/>
    <n v="645267.73499999999"/>
    <n v="3656517.1650000005"/>
    <n v="2852083.3887000005"/>
    <n v="804433.77630000003"/>
    <d v="2020-11-01T00:00:00"/>
    <n v="11"/>
    <s v="Nov"/>
    <n v="2020"/>
  </r>
  <r>
    <x v="2"/>
    <x v="11"/>
    <s v="Realme 8 Pro"/>
    <n v="3"/>
    <n v="91"/>
    <n v="3.2967032967032968E-2"/>
    <s v="High"/>
    <n v="91.4"/>
    <n v="11999.4"/>
    <n v="19999"/>
    <n v="1827908.6"/>
    <n v="274186.28999999998"/>
    <n v="1553722.31"/>
    <n v="932233.38600000006"/>
    <n v="621488.924"/>
    <d v="2021-12-01T00:00:00"/>
    <n v="12"/>
    <s v="Dec"/>
    <n v="2021"/>
  </r>
  <r>
    <x v="0"/>
    <x v="9"/>
    <s v="Realme 8 Pro"/>
    <n v="2"/>
    <n v="90"/>
    <n v="2.2222222222222223E-2"/>
    <s v="High"/>
    <n v="29.3"/>
    <n v="11999.4"/>
    <n v="19999"/>
    <n v="585970.70000000007"/>
    <n v="87895.60500000001"/>
    <n v="498075.09500000009"/>
    <n v="388498.57410000009"/>
    <n v="109576.5209"/>
    <d v="2021-12-01T00:00:00"/>
    <n v="12"/>
    <s v="Dec"/>
    <n v="2021"/>
  </r>
  <r>
    <x v="2"/>
    <x v="1"/>
    <s v="Vivo V17 Pro"/>
    <n v="6"/>
    <n v="89"/>
    <n v="6.741573033707865E-2"/>
    <s v="High"/>
    <n v="50"/>
    <n v="19794"/>
    <n v="32990"/>
    <n v="1649500"/>
    <n v="247425"/>
    <n v="1402075"/>
    <n v="841245"/>
    <n v="560830"/>
    <d v="2021-03-01T00:00:00"/>
    <n v="3"/>
    <s v="Mar"/>
    <n v="2021"/>
  </r>
  <r>
    <x v="1"/>
    <x v="12"/>
    <s v="Vivo V17 Pro"/>
    <n v="5"/>
    <n v="88"/>
    <n v="5.6818181818181816E-2"/>
    <s v="High"/>
    <n v="282.60000000000002"/>
    <n v="19794"/>
    <n v="32990"/>
    <n v="9322974"/>
    <n v="1398446.0999999999"/>
    <n v="7924527.9000000004"/>
    <n v="5150943.1350000007"/>
    <n v="2773584.7649999997"/>
    <d v="2021-05-01T00:00:00"/>
    <n v="5"/>
    <s v="May"/>
    <n v="2021"/>
  </r>
  <r>
    <x v="3"/>
    <x v="0"/>
    <s v="Vivo V17 Pro"/>
    <n v="4"/>
    <n v="87"/>
    <n v="4.5977011494252873E-2"/>
    <s v="High"/>
    <n v="66.3"/>
    <n v="19794"/>
    <n v="32990"/>
    <n v="2187237"/>
    <n v="328085.55"/>
    <n v="1859151.45"/>
    <n v="1450138.1310000001"/>
    <n v="409013.3189999999"/>
    <d v="2021-09-01T00:00:00"/>
    <n v="9"/>
    <s v="Sep"/>
    <n v="2021"/>
  </r>
  <r>
    <x v="4"/>
    <x v="17"/>
    <s v="Vivo V17 Pro"/>
    <n v="3"/>
    <n v="86"/>
    <n v="3.4883720930232558E-2"/>
    <s v="High"/>
    <n v="257.40000000000003"/>
    <n v="19794"/>
    <n v="32990"/>
    <n v="8491626.0000000019"/>
    <n v="1273743.9000000001"/>
    <n v="7217882.1000000015"/>
    <n v="5196875.1120000007"/>
    <n v="2021006.9880000008"/>
    <d v="2020-11-01T00:00:00"/>
    <n v="11"/>
    <s v="Nov"/>
    <n v="2020"/>
  </r>
  <r>
    <x v="3"/>
    <x v="16"/>
    <s v="Vivo V17 Pro"/>
    <n v="2"/>
    <n v="85"/>
    <n v="2.3529411764705882E-2"/>
    <s v="High"/>
    <n v="243.8"/>
    <n v="19794"/>
    <n v="32990"/>
    <n v="8042962"/>
    <n v="1206444.3"/>
    <n v="6836517.7000000002"/>
    <n v="5332483.8059999999"/>
    <n v="1504033.8940000003"/>
    <d v="2020-12-01T00:00:00"/>
    <n v="12"/>
    <s v="Dec"/>
    <n v="2020"/>
  </r>
  <r>
    <x v="2"/>
    <x v="3"/>
    <s v="Vivo V17 Pro"/>
    <n v="1"/>
    <n v="84"/>
    <n v="1.1904761904761904E-2"/>
    <s v="High"/>
    <n v="91.4"/>
    <n v="19794"/>
    <n v="32990"/>
    <n v="3015286"/>
    <n v="452292.89999999997"/>
    <n v="2562993.1"/>
    <n v="1537795.86"/>
    <n v="1025197.24"/>
    <d v="2021-12-01T00:00:00"/>
    <n v="12"/>
    <s v="Dec"/>
    <n v="2021"/>
  </r>
  <r>
    <x v="0"/>
    <x v="15"/>
    <s v="Xiaomi Redmi K20 Pro 6GB"/>
    <n v="8"/>
    <n v="83"/>
    <n v="9.6385542168674704E-2"/>
    <s v="High"/>
    <n v="86.550000000000011"/>
    <n v="13938"/>
    <n v="23230"/>
    <n v="2010556.5000000002"/>
    <n v="301583.47500000003"/>
    <n v="1708973.0250000001"/>
    <n v="1332998.9595000001"/>
    <n v="375974.06550000003"/>
    <d v="2021-07-01T00:00:00"/>
    <n v="7"/>
    <s v="Jul"/>
    <n v="2021"/>
  </r>
  <r>
    <x v="1"/>
    <x v="5"/>
    <s v="Xiaomi Redmi K20 Pro 6GB"/>
    <n v="7"/>
    <n v="82"/>
    <n v="8.5365853658536592E-2"/>
    <s v="High"/>
    <n v="49.2"/>
    <n v="13938"/>
    <n v="23230"/>
    <n v="1142916"/>
    <n v="171437.4"/>
    <n v="971478.6"/>
    <n v="631461.09"/>
    <n v="340017.51"/>
    <d v="2021-07-01T00:00:00"/>
    <n v="7"/>
    <s v="Jul"/>
    <n v="2021"/>
  </r>
  <r>
    <x v="0"/>
    <x v="6"/>
    <s v="Xiaomi Redmi K20 Pro 6GB"/>
    <n v="6"/>
    <n v="81"/>
    <n v="7.407407407407407E-2"/>
    <s v="High"/>
    <n v="26.700000000000003"/>
    <n v="13938"/>
    <n v="23230"/>
    <n v="620241.00000000012"/>
    <n v="93036.150000000009"/>
    <n v="527204.85000000009"/>
    <n v="411219.78300000011"/>
    <n v="115985.06699999998"/>
    <d v="2020-10-01T00:00:00"/>
    <n v="10"/>
    <s v="Oct"/>
    <n v="2020"/>
  </r>
  <r>
    <x v="1"/>
    <x v="13"/>
    <s v="Xiaomi Redmi K20 Pro 6GB"/>
    <n v="5"/>
    <n v="80"/>
    <n v="6.25E-2"/>
    <s v="High"/>
    <n v="117.5"/>
    <n v="13938"/>
    <n v="23230"/>
    <n v="2729525"/>
    <n v="409428.75"/>
    <n v="2320096.25"/>
    <n v="1508062.5625"/>
    <n v="812033.6875"/>
    <d v="2021-10-01T00:00:00"/>
    <n v="10"/>
    <s v="Oct"/>
    <n v="2021"/>
  </r>
  <r>
    <x v="3"/>
    <x v="7"/>
    <s v="Xiaomi Redmi K20 Pro 6GB"/>
    <n v="4"/>
    <n v="79"/>
    <n v="5.0632911392405063E-2"/>
    <s v="High"/>
    <n v="295.40000000000003"/>
    <n v="13938"/>
    <n v="23230"/>
    <n v="6862142.0000000009"/>
    <n v="1029321.3"/>
    <n v="5832820.7000000011"/>
    <n v="4549600.1460000006"/>
    <n v="1283220.5540000005"/>
    <d v="2020-11-01T00:00:00"/>
    <n v="11"/>
    <s v="Nov"/>
    <n v="2020"/>
  </r>
  <r>
    <x v="3"/>
    <x v="4"/>
    <s v="Xiaomi Redmi K20 Pro 6GB"/>
    <n v="3"/>
    <n v="78"/>
    <n v="3.8461538461538464E-2"/>
    <s v="High"/>
    <n v="55.2"/>
    <n v="13938"/>
    <n v="23230"/>
    <n v="1282296"/>
    <n v="192344.4"/>
    <n v="1089951.6000000001"/>
    <n v="850162.24800000014"/>
    <n v="239789.35199999996"/>
    <d v="2021-11-01T00:00:00"/>
    <n v="11"/>
    <s v="Nov"/>
    <n v="2021"/>
  </r>
  <r>
    <x v="0"/>
    <x v="8"/>
    <s v="Xiaomi Redmi K20 Pro 6GB"/>
    <n v="2"/>
    <n v="77"/>
    <n v="2.5974025974025976E-2"/>
    <s v="High"/>
    <n v="29.3"/>
    <n v="13938"/>
    <n v="23230"/>
    <n v="680639"/>
    <n v="102095.84999999999"/>
    <n v="578543.15"/>
    <n v="451263.65700000001"/>
    <n v="127279.49300000002"/>
    <d v="2021-12-01T00:00:00"/>
    <n v="12"/>
    <s v="Dec"/>
    <n v="2021"/>
  </r>
  <r>
    <x v="4"/>
    <x v="14"/>
    <s v="Samsung Galaxy F62"/>
    <n v="2"/>
    <n v="76"/>
    <n v="2.6315789473684209E-2"/>
    <s v="High"/>
    <n v="247.5"/>
    <n v="11999.4"/>
    <n v="19999"/>
    <n v="4949752.5"/>
    <n v="742462.875"/>
    <n v="4207289.625"/>
    <n v="3029248.53"/>
    <n v="1178041.0950000002"/>
    <d v="2021-03-01T00:00:00"/>
    <n v="3"/>
    <s v="Mar"/>
    <n v="2021"/>
  </r>
  <r>
    <x v="4"/>
    <x v="10"/>
    <s v="Samsung Galaxy F62"/>
    <n v="1"/>
    <n v="75"/>
    <n v="1.3333333333333334E-2"/>
    <s v="High"/>
    <n v="54.6"/>
    <n v="11999.4"/>
    <n v="19999"/>
    <n v="1091945.4000000001"/>
    <n v="163791.81000000003"/>
    <n v="928153.59000000008"/>
    <n v="668270.58480000007"/>
    <n v="259883.00520000001"/>
    <d v="2021-10-01T00:00:00"/>
    <n v="10"/>
    <s v="Oct"/>
    <n v="2021"/>
  </r>
  <r>
    <x v="0"/>
    <x v="2"/>
    <s v="Realme 8"/>
    <n v="1"/>
    <n v="74"/>
    <n v="1.3513513513513514E-2"/>
    <s v="High"/>
    <n v="136.80000000000001"/>
    <n v="8999.4"/>
    <n v="14999"/>
    <n v="2051863.2000000002"/>
    <n v="307779.48000000004"/>
    <n v="1744083.7200000002"/>
    <n v="1360385.3016000001"/>
    <n v="383698.41840000008"/>
    <d v="2021-02-01T00:00:00"/>
    <n v="2"/>
    <s v="Feb"/>
    <n v="2021"/>
  </r>
  <r>
    <x v="0"/>
    <x v="11"/>
    <s v="Realme 8 Pro"/>
    <n v="1"/>
    <n v="73"/>
    <n v="1.3698630136986301E-2"/>
    <s v="High"/>
    <n v="72.3"/>
    <n v="11999.4"/>
    <n v="19999"/>
    <n v="1445927.7"/>
    <n v="216889.155"/>
    <n v="1229038.5449999999"/>
    <n v="958650.06510000001"/>
    <n v="270388.47989999992"/>
    <d v="2021-04-01T00:00:00"/>
    <n v="4"/>
    <s v="Apr"/>
    <n v="2021"/>
  </r>
  <r>
    <x v="2"/>
    <x v="9"/>
    <s v="Xiaomi Redmi K20 Pro 6GB"/>
    <n v="1"/>
    <n v="72"/>
    <n v="1.3888888888888888E-2"/>
    <s v="High"/>
    <n v="180.60000000000002"/>
    <n v="13938"/>
    <n v="23230"/>
    <n v="4195338.0000000009"/>
    <n v="629300.70000000007"/>
    <n v="3566037.3000000007"/>
    <n v="2139622.3800000004"/>
    <n v="1426414.9200000004"/>
    <d v="2021-05-01T00:00:00"/>
    <n v="5"/>
    <s v="May"/>
    <n v="20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9EFD2A-EC53-4031-9450-BD669749417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155:C176" firstHeaderRow="0" firstDataRow="1" firstDataCol="1"/>
  <pivotFields count="19">
    <pivotField showAll="0"/>
    <pivotField axis="axisRow" showAll="0" measureFilter="1" sortType="descending">
      <items count="19">
        <item x="0"/>
        <item x="17"/>
        <item x="16"/>
        <item x="1"/>
        <item x="3"/>
        <item x="15"/>
        <item x="5"/>
        <item x="6"/>
        <item x="12"/>
        <item x="2"/>
        <item x="13"/>
        <item x="7"/>
        <item x="11"/>
        <item x="4"/>
        <item x="8"/>
        <item x="9"/>
        <item x="14"/>
        <item x="10"/>
        <item t="default"/>
      </items>
      <autoSortScope>
        <pivotArea dataOnly="0" outline="0" fieldPosition="0">
          <references count="1">
            <reference field="4294967294" count="1" selected="0">
              <x v="0"/>
            </reference>
          </references>
        </pivotArea>
      </autoSortScope>
    </pivotField>
    <pivotField axis="axisRow" showAll="0" measureFilter="1" sortType="descending">
      <items count="7">
        <item x="1"/>
        <item x="2"/>
        <item x="5"/>
        <item x="3"/>
        <item x="0"/>
        <item x="4"/>
        <item t="default"/>
      </items>
      <autoSortScope>
        <pivotArea dataOnly="0" outline="0" fieldPosition="0">
          <references count="1">
            <reference field="4294967294" count="1" selected="0">
              <x v="0"/>
            </reference>
          </references>
        </pivotArea>
      </autoSortScope>
    </pivotField>
    <pivotField showAll="0"/>
    <pivotField numFmtId="1" showAll="0"/>
    <pivotField numFmtId="164" showAll="0"/>
    <pivotField numFmtId="164" showAll="0"/>
    <pivotField numFmtId="164" showAll="0"/>
    <pivotField numFmtId="164" showAll="0"/>
    <pivotField dataField="1" numFmtId="166" showAll="0"/>
    <pivotField numFmtId="164" showAll="0"/>
    <pivotField dataField="1"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2">
    <field x="1"/>
    <field x="2"/>
  </rowFields>
  <rowItems count="21">
    <i>
      <x v="15"/>
    </i>
    <i r="1">
      <x v="1"/>
    </i>
    <i r="1">
      <x v="3"/>
    </i>
    <i r="1">
      <x v="2"/>
    </i>
    <i>
      <x v="9"/>
    </i>
    <i r="1">
      <x v="1"/>
    </i>
    <i r="1">
      <x v="3"/>
    </i>
    <i r="1">
      <x v="5"/>
    </i>
    <i>
      <x v="3"/>
    </i>
    <i r="1">
      <x v="1"/>
    </i>
    <i r="1">
      <x v="3"/>
    </i>
    <i r="1">
      <x v="5"/>
    </i>
    <i>
      <x v="13"/>
    </i>
    <i r="1">
      <x v="1"/>
    </i>
    <i r="1">
      <x v="3"/>
    </i>
    <i r="1">
      <x v="5"/>
    </i>
    <i>
      <x v="12"/>
    </i>
    <i r="1">
      <x v="1"/>
    </i>
    <i r="1">
      <x v="2"/>
    </i>
    <i r="1">
      <x v="3"/>
    </i>
    <i t="grand">
      <x/>
    </i>
  </rowItems>
  <colFields count="1">
    <field x="-2"/>
  </colFields>
  <colItems count="2">
    <i>
      <x/>
    </i>
    <i i="1">
      <x v="1"/>
    </i>
  </colItems>
  <dataFields count="2">
    <dataField name="Sum of  Sales" fld="9" baseField="0" baseItem="0"/>
    <dataField name="Sum of Profit" fld="11" baseField="0" baseItem="0"/>
  </dataFields>
  <formats count="63">
    <format dxfId="84">
      <pivotArea collapsedLevelsAreSubtotals="1" fieldPosition="0">
        <references count="3">
          <reference field="4294967294" count="1" selected="0">
            <x v="0"/>
          </reference>
          <reference field="1" count="1" selected="0">
            <x v="15"/>
          </reference>
          <reference field="2" count="0"/>
        </references>
      </pivotArea>
    </format>
    <format dxfId="83">
      <pivotArea collapsedLevelsAreSubtotals="1" fieldPosition="0">
        <references count="3">
          <reference field="4294967294" count="1" selected="0">
            <x v="0"/>
          </reference>
          <reference field="1" count="1" selected="0">
            <x v="9"/>
          </reference>
          <reference field="2" count="0"/>
        </references>
      </pivotArea>
    </format>
    <format dxfId="82">
      <pivotArea collapsedLevelsAreSubtotals="1" fieldPosition="0">
        <references count="3">
          <reference field="4294967294" count="1" selected="0">
            <x v="0"/>
          </reference>
          <reference field="1" count="1" selected="0">
            <x v="3"/>
          </reference>
          <reference field="2" count="0"/>
        </references>
      </pivotArea>
    </format>
    <format dxfId="81">
      <pivotArea collapsedLevelsAreSubtotals="1" fieldPosition="0">
        <references count="3">
          <reference field="4294967294" count="1" selected="0">
            <x v="0"/>
          </reference>
          <reference field="1" count="1" selected="0">
            <x v="13"/>
          </reference>
          <reference field="2" count="0"/>
        </references>
      </pivotArea>
    </format>
    <format dxfId="80">
      <pivotArea collapsedLevelsAreSubtotals="1" fieldPosition="0">
        <references count="3">
          <reference field="4294967294" count="1" selected="0">
            <x v="0"/>
          </reference>
          <reference field="1" count="1" selected="0">
            <x v="12"/>
          </reference>
          <reference field="2" count="0"/>
        </references>
      </pivotArea>
    </format>
    <format dxfId="79">
      <pivotArea collapsedLevelsAreSubtotals="1" fieldPosition="0">
        <references count="3">
          <reference field="4294967294" count="1" selected="0">
            <x v="1"/>
          </reference>
          <reference field="1" count="1" selected="0">
            <x v="15"/>
          </reference>
          <reference field="2" count="0"/>
        </references>
      </pivotArea>
    </format>
    <format dxfId="78">
      <pivotArea collapsedLevelsAreSubtotals="1" fieldPosition="0">
        <references count="3">
          <reference field="4294967294" count="1" selected="0">
            <x v="1"/>
          </reference>
          <reference field="1" count="1" selected="0">
            <x v="9"/>
          </reference>
          <reference field="2" count="0"/>
        </references>
      </pivotArea>
    </format>
    <format dxfId="77">
      <pivotArea collapsedLevelsAreSubtotals="1" fieldPosition="0">
        <references count="3">
          <reference field="4294967294" count="1" selected="0">
            <x v="1"/>
          </reference>
          <reference field="1" count="1" selected="0">
            <x v="3"/>
          </reference>
          <reference field="2" count="0"/>
        </references>
      </pivotArea>
    </format>
    <format dxfId="76">
      <pivotArea collapsedLevelsAreSubtotals="1" fieldPosition="0">
        <references count="3">
          <reference field="4294967294" count="1" selected="0">
            <x v="1"/>
          </reference>
          <reference field="1" count="1" selected="0">
            <x v="13"/>
          </reference>
          <reference field="2" count="0"/>
        </references>
      </pivotArea>
    </format>
    <format dxfId="75">
      <pivotArea collapsedLevelsAreSubtotals="1" fieldPosition="0">
        <references count="1">
          <reference field="1" count="1">
            <x v="15"/>
          </reference>
        </references>
      </pivotArea>
    </format>
    <format dxfId="74">
      <pivotArea collapsedLevelsAreSubtotals="1" fieldPosition="0">
        <references count="2">
          <reference field="1" count="1" selected="0">
            <x v="15"/>
          </reference>
          <reference field="2" count="3">
            <x v="1"/>
            <x v="2"/>
            <x v="3"/>
          </reference>
        </references>
      </pivotArea>
    </format>
    <format dxfId="73">
      <pivotArea collapsedLevelsAreSubtotals="1" fieldPosition="0">
        <references count="1">
          <reference field="1" count="1">
            <x v="9"/>
          </reference>
        </references>
      </pivotArea>
    </format>
    <format dxfId="72">
      <pivotArea collapsedLevelsAreSubtotals="1" fieldPosition="0">
        <references count="2">
          <reference field="1" count="1" selected="0">
            <x v="9"/>
          </reference>
          <reference field="2" count="3">
            <x v="1"/>
            <x v="3"/>
            <x v="5"/>
          </reference>
        </references>
      </pivotArea>
    </format>
    <format dxfId="71">
      <pivotArea collapsedLevelsAreSubtotals="1" fieldPosition="0">
        <references count="1">
          <reference field="1" count="1">
            <x v="3"/>
          </reference>
        </references>
      </pivotArea>
    </format>
    <format dxfId="70">
      <pivotArea collapsedLevelsAreSubtotals="1" fieldPosition="0">
        <references count="2">
          <reference field="1" count="1" selected="0">
            <x v="3"/>
          </reference>
          <reference field="2" count="3">
            <x v="1"/>
            <x v="3"/>
            <x v="5"/>
          </reference>
        </references>
      </pivotArea>
    </format>
    <format dxfId="69">
      <pivotArea collapsedLevelsAreSubtotals="1" fieldPosition="0">
        <references count="1">
          <reference field="1" count="1">
            <x v="13"/>
          </reference>
        </references>
      </pivotArea>
    </format>
    <format dxfId="68">
      <pivotArea collapsedLevelsAreSubtotals="1" fieldPosition="0">
        <references count="2">
          <reference field="1" count="1" selected="0">
            <x v="13"/>
          </reference>
          <reference field="2" count="3">
            <x v="1"/>
            <x v="3"/>
            <x v="5"/>
          </reference>
        </references>
      </pivotArea>
    </format>
    <format dxfId="67">
      <pivotArea collapsedLevelsAreSubtotals="1" fieldPosition="0">
        <references count="1">
          <reference field="1" count="1">
            <x v="12"/>
          </reference>
        </references>
      </pivotArea>
    </format>
    <format dxfId="66">
      <pivotArea collapsedLevelsAreSubtotals="1" fieldPosition="0">
        <references count="1">
          <reference field="1" count="1">
            <x v="15"/>
          </reference>
        </references>
      </pivotArea>
    </format>
    <format dxfId="65">
      <pivotArea outline="0" fieldPosition="0">
        <references count="1">
          <reference field="4294967294" count="1">
            <x v="0"/>
          </reference>
        </references>
      </pivotArea>
    </format>
    <format dxfId="64">
      <pivotArea collapsedLevelsAreSubtotals="1" fieldPosition="0">
        <references count="2">
          <reference field="4294967294" count="1" selected="0">
            <x v="0"/>
          </reference>
          <reference field="1" count="1">
            <x v="15"/>
          </reference>
        </references>
      </pivotArea>
    </format>
    <format dxfId="63">
      <pivotArea collapsedLevelsAreSubtotals="1" fieldPosition="0">
        <references count="3">
          <reference field="4294967294" count="1" selected="0">
            <x v="0"/>
          </reference>
          <reference field="1" count="1" selected="0">
            <x v="15"/>
          </reference>
          <reference field="2" count="3">
            <x v="1"/>
            <x v="2"/>
            <x v="3"/>
          </reference>
        </references>
      </pivotArea>
    </format>
    <format dxfId="62">
      <pivotArea collapsedLevelsAreSubtotals="1" fieldPosition="0">
        <references count="2">
          <reference field="4294967294" count="1" selected="0">
            <x v="0"/>
          </reference>
          <reference field="1" count="1">
            <x v="9"/>
          </reference>
        </references>
      </pivotArea>
    </format>
    <format dxfId="61">
      <pivotArea collapsedLevelsAreSubtotals="1" fieldPosition="0">
        <references count="3">
          <reference field="4294967294" count="1" selected="0">
            <x v="0"/>
          </reference>
          <reference field="1" count="1" selected="0">
            <x v="9"/>
          </reference>
          <reference field="2" count="3">
            <x v="1"/>
            <x v="3"/>
            <x v="5"/>
          </reference>
        </references>
      </pivotArea>
    </format>
    <format dxfId="60">
      <pivotArea collapsedLevelsAreSubtotals="1" fieldPosition="0">
        <references count="2">
          <reference field="4294967294" count="1" selected="0">
            <x v="0"/>
          </reference>
          <reference field="1" count="1">
            <x v="3"/>
          </reference>
        </references>
      </pivotArea>
    </format>
    <format dxfId="59">
      <pivotArea collapsedLevelsAreSubtotals="1" fieldPosition="0">
        <references count="3">
          <reference field="4294967294" count="1" selected="0">
            <x v="0"/>
          </reference>
          <reference field="1" count="1" selected="0">
            <x v="3"/>
          </reference>
          <reference field="2" count="3">
            <x v="1"/>
            <x v="3"/>
            <x v="5"/>
          </reference>
        </references>
      </pivotArea>
    </format>
    <format dxfId="58">
      <pivotArea collapsedLevelsAreSubtotals="1" fieldPosition="0">
        <references count="2">
          <reference field="4294967294" count="1" selected="0">
            <x v="0"/>
          </reference>
          <reference field="1" count="1">
            <x v="13"/>
          </reference>
        </references>
      </pivotArea>
    </format>
    <format dxfId="57">
      <pivotArea collapsedLevelsAreSubtotals="1" fieldPosition="0">
        <references count="3">
          <reference field="4294967294" count="1" selected="0">
            <x v="0"/>
          </reference>
          <reference field="1" count="1" selected="0">
            <x v="13"/>
          </reference>
          <reference field="2" count="3">
            <x v="1"/>
            <x v="3"/>
            <x v="5"/>
          </reference>
        </references>
      </pivotArea>
    </format>
    <format dxfId="56">
      <pivotArea collapsedLevelsAreSubtotals="1" fieldPosition="0">
        <references count="2">
          <reference field="4294967294" count="1" selected="0">
            <x v="0"/>
          </reference>
          <reference field="1" count="1">
            <x v="12"/>
          </reference>
        </references>
      </pivotArea>
    </format>
    <format dxfId="55">
      <pivotArea collapsedLevelsAreSubtotals="1" fieldPosition="0">
        <references count="3">
          <reference field="4294967294" count="1" selected="0">
            <x v="0"/>
          </reference>
          <reference field="1" count="1" selected="0">
            <x v="12"/>
          </reference>
          <reference field="2" count="3">
            <x v="1"/>
            <x v="2"/>
            <x v="3"/>
          </reference>
        </references>
      </pivotArea>
    </format>
    <format dxfId="54">
      <pivotArea outline="0" fieldPosition="0">
        <references count="1">
          <reference field="4294967294" count="1">
            <x v="1"/>
          </reference>
        </references>
      </pivotArea>
    </format>
    <format dxfId="53">
      <pivotArea collapsedLevelsAreSubtotals="1" fieldPosition="0">
        <references count="2">
          <reference field="4294967294" count="1" selected="0">
            <x v="1"/>
          </reference>
          <reference field="1" count="1">
            <x v="15"/>
          </reference>
        </references>
      </pivotArea>
    </format>
    <format dxfId="52">
      <pivotArea collapsedLevelsAreSubtotals="1" fieldPosition="0">
        <references count="3">
          <reference field="4294967294" count="1" selected="0">
            <x v="1"/>
          </reference>
          <reference field="1" count="1" selected="0">
            <x v="15"/>
          </reference>
          <reference field="2" count="3">
            <x v="1"/>
            <x v="2"/>
            <x v="3"/>
          </reference>
        </references>
      </pivotArea>
    </format>
    <format dxfId="51">
      <pivotArea collapsedLevelsAreSubtotals="1" fieldPosition="0">
        <references count="2">
          <reference field="4294967294" count="1" selected="0">
            <x v="1"/>
          </reference>
          <reference field="1" count="1">
            <x v="9"/>
          </reference>
        </references>
      </pivotArea>
    </format>
    <format dxfId="50">
      <pivotArea collapsedLevelsAreSubtotals="1" fieldPosition="0">
        <references count="3">
          <reference field="4294967294" count="1" selected="0">
            <x v="1"/>
          </reference>
          <reference field="1" count="1" selected="0">
            <x v="9"/>
          </reference>
          <reference field="2" count="3">
            <x v="1"/>
            <x v="3"/>
            <x v="5"/>
          </reference>
        </references>
      </pivotArea>
    </format>
    <format dxfId="49">
      <pivotArea collapsedLevelsAreSubtotals="1" fieldPosition="0">
        <references count="2">
          <reference field="4294967294" count="1" selected="0">
            <x v="1"/>
          </reference>
          <reference field="1" count="1">
            <x v="3"/>
          </reference>
        </references>
      </pivotArea>
    </format>
    <format dxfId="48">
      <pivotArea collapsedLevelsAreSubtotals="1" fieldPosition="0">
        <references count="3">
          <reference field="4294967294" count="1" selected="0">
            <x v="1"/>
          </reference>
          <reference field="1" count="1" selected="0">
            <x v="3"/>
          </reference>
          <reference field="2" count="3">
            <x v="1"/>
            <x v="3"/>
            <x v="5"/>
          </reference>
        </references>
      </pivotArea>
    </format>
    <format dxfId="47">
      <pivotArea collapsedLevelsAreSubtotals="1" fieldPosition="0">
        <references count="2">
          <reference field="4294967294" count="1" selected="0">
            <x v="1"/>
          </reference>
          <reference field="1" count="1">
            <x v="13"/>
          </reference>
        </references>
      </pivotArea>
    </format>
    <format dxfId="46">
      <pivotArea collapsedLevelsAreSubtotals="1" fieldPosition="0">
        <references count="3">
          <reference field="4294967294" count="1" selected="0">
            <x v="1"/>
          </reference>
          <reference field="1" count="1" selected="0">
            <x v="13"/>
          </reference>
          <reference field="2" count="3">
            <x v="1"/>
            <x v="3"/>
            <x v="5"/>
          </reference>
        </references>
      </pivotArea>
    </format>
    <format dxfId="45">
      <pivotArea collapsedLevelsAreSubtotals="1" fieldPosition="0">
        <references count="2">
          <reference field="4294967294" count="1" selected="0">
            <x v="1"/>
          </reference>
          <reference field="1" count="1">
            <x v="12"/>
          </reference>
        </references>
      </pivotArea>
    </format>
    <format dxfId="44">
      <pivotArea collapsedLevelsAreSubtotals="1" fieldPosition="0">
        <references count="3">
          <reference field="4294967294" count="1" selected="0">
            <x v="1"/>
          </reference>
          <reference field="1" count="1" selected="0">
            <x v="12"/>
          </reference>
          <reference field="2" count="3">
            <x v="1"/>
            <x v="2"/>
            <x v="3"/>
          </reference>
        </references>
      </pivotArea>
    </format>
    <format dxfId="43">
      <pivotArea type="all" dataOnly="0" outline="0" fieldPosition="0"/>
    </format>
    <format dxfId="42">
      <pivotArea outline="0" collapsedLevelsAreSubtotals="1" fieldPosition="0"/>
    </format>
    <format dxfId="41">
      <pivotArea field="1" type="button" dataOnly="0" labelOnly="1" outline="0" axis="axisRow" fieldPosition="0"/>
    </format>
    <format dxfId="40">
      <pivotArea dataOnly="0" labelOnly="1" fieldPosition="0">
        <references count="1">
          <reference field="1" count="5">
            <x v="3"/>
            <x v="9"/>
            <x v="12"/>
            <x v="13"/>
            <x v="15"/>
          </reference>
        </references>
      </pivotArea>
    </format>
    <format dxfId="39">
      <pivotArea dataOnly="0" labelOnly="1" grandRow="1" outline="0" fieldPosition="0"/>
    </format>
    <format dxfId="38">
      <pivotArea dataOnly="0" labelOnly="1" fieldPosition="0">
        <references count="2">
          <reference field="1" count="1" selected="0">
            <x v="15"/>
          </reference>
          <reference field="2" count="3">
            <x v="1"/>
            <x v="2"/>
            <x v="3"/>
          </reference>
        </references>
      </pivotArea>
    </format>
    <format dxfId="37">
      <pivotArea dataOnly="0" labelOnly="1" fieldPosition="0">
        <references count="2">
          <reference field="1" count="1" selected="0">
            <x v="9"/>
          </reference>
          <reference field="2" count="3">
            <x v="1"/>
            <x v="3"/>
            <x v="5"/>
          </reference>
        </references>
      </pivotArea>
    </format>
    <format dxfId="36">
      <pivotArea dataOnly="0" labelOnly="1" fieldPosition="0">
        <references count="2">
          <reference field="1" count="1" selected="0">
            <x v="3"/>
          </reference>
          <reference field="2" count="3">
            <x v="1"/>
            <x v="3"/>
            <x v="5"/>
          </reference>
        </references>
      </pivotArea>
    </format>
    <format dxfId="35">
      <pivotArea dataOnly="0" labelOnly="1" fieldPosition="0">
        <references count="2">
          <reference field="1" count="1" selected="0">
            <x v="13"/>
          </reference>
          <reference field="2" count="3">
            <x v="1"/>
            <x v="3"/>
            <x v="5"/>
          </reference>
        </references>
      </pivotArea>
    </format>
    <format dxfId="34">
      <pivotArea dataOnly="0" labelOnly="1" fieldPosition="0">
        <references count="2">
          <reference field="1" count="1" selected="0">
            <x v="12"/>
          </reference>
          <reference field="2" count="3">
            <x v="1"/>
            <x v="2"/>
            <x v="3"/>
          </reference>
        </references>
      </pivotArea>
    </format>
    <format dxfId="33">
      <pivotArea dataOnly="0" labelOnly="1" outline="0" fieldPosition="0">
        <references count="1">
          <reference field="4294967294" count="2">
            <x v="0"/>
            <x v="1"/>
          </reference>
        </references>
      </pivotArea>
    </format>
    <format dxfId="32">
      <pivotArea type="all" dataOnly="0" outline="0" fieldPosition="0"/>
    </format>
    <format dxfId="31">
      <pivotArea outline="0" collapsedLevelsAreSubtotals="1" fieldPosition="0"/>
    </format>
    <format dxfId="30">
      <pivotArea field="1" type="button" dataOnly="0" labelOnly="1" outline="0" axis="axisRow" fieldPosition="0"/>
    </format>
    <format dxfId="29">
      <pivotArea dataOnly="0" labelOnly="1" fieldPosition="0">
        <references count="1">
          <reference field="1" count="5">
            <x v="3"/>
            <x v="9"/>
            <x v="12"/>
            <x v="13"/>
            <x v="15"/>
          </reference>
        </references>
      </pivotArea>
    </format>
    <format dxfId="28">
      <pivotArea dataOnly="0" labelOnly="1" grandRow="1" outline="0" fieldPosition="0"/>
    </format>
    <format dxfId="27">
      <pivotArea dataOnly="0" labelOnly="1" fieldPosition="0">
        <references count="2">
          <reference field="1" count="1" selected="0">
            <x v="15"/>
          </reference>
          <reference field="2" count="3">
            <x v="1"/>
            <x v="2"/>
            <x v="3"/>
          </reference>
        </references>
      </pivotArea>
    </format>
    <format dxfId="26">
      <pivotArea dataOnly="0" labelOnly="1" fieldPosition="0">
        <references count="2">
          <reference field="1" count="1" selected="0">
            <x v="9"/>
          </reference>
          <reference field="2" count="3">
            <x v="1"/>
            <x v="3"/>
            <x v="5"/>
          </reference>
        </references>
      </pivotArea>
    </format>
    <format dxfId="25">
      <pivotArea dataOnly="0" labelOnly="1" fieldPosition="0">
        <references count="2">
          <reference field="1" count="1" selected="0">
            <x v="3"/>
          </reference>
          <reference field="2" count="3">
            <x v="1"/>
            <x v="3"/>
            <x v="5"/>
          </reference>
        </references>
      </pivotArea>
    </format>
    <format dxfId="24">
      <pivotArea dataOnly="0" labelOnly="1" fieldPosition="0">
        <references count="2">
          <reference field="1" count="1" selected="0">
            <x v="13"/>
          </reference>
          <reference field="2" count="3">
            <x v="1"/>
            <x v="3"/>
            <x v="5"/>
          </reference>
        </references>
      </pivotArea>
    </format>
    <format dxfId="23">
      <pivotArea dataOnly="0" labelOnly="1" fieldPosition="0">
        <references count="2">
          <reference field="1" count="1" selected="0">
            <x v="12"/>
          </reference>
          <reference field="2" count="3">
            <x v="1"/>
            <x v="2"/>
            <x v="3"/>
          </reference>
        </references>
      </pivotArea>
    </format>
    <format dxfId="22">
      <pivotArea dataOnly="0" labelOnly="1" outline="0" fieldPosition="0">
        <references count="1">
          <reference field="4294967294" count="2">
            <x v="0"/>
            <x v="1"/>
          </reference>
        </references>
      </pivotArea>
    </format>
  </formats>
  <chartFormats count="43">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pivotArea type="data" outline="0" fieldPosition="0">
        <references count="3">
          <reference field="4294967294" count="1" selected="0">
            <x v="0"/>
          </reference>
          <reference field="1" count="1" selected="0">
            <x v="13"/>
          </reference>
          <reference field="2" count="1" selected="0">
            <x v="1"/>
          </reference>
        </references>
      </pivotArea>
    </chartFormat>
    <chartFormat chart="25" format="3">
      <pivotArea type="data" outline="0" fieldPosition="0">
        <references count="3">
          <reference field="4294967294" count="1" selected="0">
            <x v="0"/>
          </reference>
          <reference field="1" count="1" selected="0">
            <x v="13"/>
          </reference>
          <reference field="2" count="1" selected="0">
            <x v="5"/>
          </reference>
        </references>
      </pivotArea>
    </chartFormat>
    <chartFormat chart="25" format="4">
      <pivotArea type="data" outline="0" fieldPosition="0">
        <references count="3">
          <reference field="4294967294" count="1" selected="0">
            <x v="0"/>
          </reference>
          <reference field="1" count="1" selected="0">
            <x v="15"/>
          </reference>
          <reference field="2" count="1" selected="0">
            <x v="3"/>
          </reference>
        </references>
      </pivotArea>
    </chartFormat>
    <chartFormat chart="25" format="5">
      <pivotArea type="data" outline="0" fieldPosition="0">
        <references count="3">
          <reference field="4294967294" count="1" selected="0">
            <x v="0"/>
          </reference>
          <reference field="1" count="1" selected="0">
            <x v="15"/>
          </reference>
          <reference field="2" count="1" selected="0">
            <x v="2"/>
          </reference>
        </references>
      </pivotArea>
    </chartFormat>
    <chartFormat chart="25" format="6">
      <pivotArea type="data" outline="0" fieldPosition="0">
        <references count="3">
          <reference field="4294967294" count="1" selected="0">
            <x v="0"/>
          </reference>
          <reference field="1" count="1" selected="0">
            <x v="15"/>
          </reference>
          <reference field="2" count="1" selected="0">
            <x v="1"/>
          </reference>
        </references>
      </pivotArea>
    </chartFormat>
    <chartFormat chart="25" format="7">
      <pivotArea type="data" outline="0" fieldPosition="0">
        <references count="3">
          <reference field="4294967294" count="1" selected="0">
            <x v="0"/>
          </reference>
          <reference field="1" count="1" selected="0">
            <x v="9"/>
          </reference>
          <reference field="2" count="1" selected="0">
            <x v="1"/>
          </reference>
        </references>
      </pivotArea>
    </chartFormat>
    <chartFormat chart="25" format="8">
      <pivotArea type="data" outline="0" fieldPosition="0">
        <references count="3">
          <reference field="4294967294" count="1" selected="0">
            <x v="0"/>
          </reference>
          <reference field="1" count="1" selected="0">
            <x v="9"/>
          </reference>
          <reference field="2" count="1" selected="0">
            <x v="3"/>
          </reference>
        </references>
      </pivotArea>
    </chartFormat>
    <chartFormat chart="25" format="9">
      <pivotArea type="data" outline="0" fieldPosition="0">
        <references count="3">
          <reference field="4294967294" count="1" selected="0">
            <x v="0"/>
          </reference>
          <reference field="1" count="1" selected="0">
            <x v="9"/>
          </reference>
          <reference field="2" count="1" selected="0">
            <x v="5"/>
          </reference>
        </references>
      </pivotArea>
    </chartFormat>
    <chartFormat chart="25" format="10">
      <pivotArea type="data" outline="0" fieldPosition="0">
        <references count="3">
          <reference field="4294967294" count="1" selected="0">
            <x v="0"/>
          </reference>
          <reference field="1" count="1" selected="0">
            <x v="3"/>
          </reference>
          <reference field="2" count="1" selected="0">
            <x v="3"/>
          </reference>
        </references>
      </pivotArea>
    </chartFormat>
    <chartFormat chart="25" format="11">
      <pivotArea type="data" outline="0" fieldPosition="0">
        <references count="3">
          <reference field="4294967294" count="1" selected="0">
            <x v="0"/>
          </reference>
          <reference field="1" count="1" selected="0">
            <x v="3"/>
          </reference>
          <reference field="2" count="1" selected="0">
            <x v="5"/>
          </reference>
        </references>
      </pivotArea>
    </chartFormat>
    <chartFormat chart="25" format="12">
      <pivotArea type="data" outline="0" fieldPosition="0">
        <references count="3">
          <reference field="4294967294" count="1" selected="0">
            <x v="0"/>
          </reference>
          <reference field="1" count="1" selected="0">
            <x v="13"/>
          </reference>
          <reference field="2" count="1" selected="0">
            <x v="3"/>
          </reference>
        </references>
      </pivotArea>
    </chartFormat>
    <chartFormat chart="25" format="13">
      <pivotArea type="data" outline="0" fieldPosition="0">
        <references count="3">
          <reference field="4294967294" count="1" selected="0">
            <x v="0"/>
          </reference>
          <reference field="1" count="1" selected="0">
            <x v="12"/>
          </reference>
          <reference field="2" count="1" selected="0">
            <x v="1"/>
          </reference>
        </references>
      </pivotArea>
    </chartFormat>
    <chartFormat chart="25" format="14">
      <pivotArea type="data" outline="0" fieldPosition="0">
        <references count="3">
          <reference field="4294967294" count="1" selected="0">
            <x v="0"/>
          </reference>
          <reference field="1" count="1" selected="0">
            <x v="12"/>
          </reference>
          <reference field="2" count="1" selected="0">
            <x v="2"/>
          </reference>
        </references>
      </pivotArea>
    </chartFormat>
    <chartFormat chart="25" format="15">
      <pivotArea type="data" outline="0" fieldPosition="0">
        <references count="3">
          <reference field="4294967294" count="1" selected="0">
            <x v="0"/>
          </reference>
          <reference field="1" count="1" selected="0">
            <x v="12"/>
          </reference>
          <reference field="2" count="1" selected="0">
            <x v="3"/>
          </reference>
        </references>
      </pivotArea>
    </chartFormat>
    <chartFormat chart="31" format="32" series="1">
      <pivotArea type="data" outline="0" fieldPosition="0">
        <references count="1">
          <reference field="4294967294" count="1" selected="0">
            <x v="0"/>
          </reference>
        </references>
      </pivotArea>
    </chartFormat>
    <chartFormat chart="31" format="33">
      <pivotArea type="data" outline="0" fieldPosition="0">
        <references count="3">
          <reference field="4294967294" count="1" selected="0">
            <x v="0"/>
          </reference>
          <reference field="1" count="1" selected="0">
            <x v="15"/>
          </reference>
          <reference field="2" count="1" selected="0">
            <x v="1"/>
          </reference>
        </references>
      </pivotArea>
    </chartFormat>
    <chartFormat chart="31" format="34">
      <pivotArea type="data" outline="0" fieldPosition="0">
        <references count="3">
          <reference field="4294967294" count="1" selected="0">
            <x v="0"/>
          </reference>
          <reference field="1" count="1" selected="0">
            <x v="15"/>
          </reference>
          <reference field="2" count="1" selected="0">
            <x v="3"/>
          </reference>
        </references>
      </pivotArea>
    </chartFormat>
    <chartFormat chart="31" format="35">
      <pivotArea type="data" outline="0" fieldPosition="0">
        <references count="3">
          <reference field="4294967294" count="1" selected="0">
            <x v="0"/>
          </reference>
          <reference field="1" count="1" selected="0">
            <x v="15"/>
          </reference>
          <reference field="2" count="1" selected="0">
            <x v="2"/>
          </reference>
        </references>
      </pivotArea>
    </chartFormat>
    <chartFormat chart="31" format="36">
      <pivotArea type="data" outline="0" fieldPosition="0">
        <references count="3">
          <reference field="4294967294" count="1" selected="0">
            <x v="0"/>
          </reference>
          <reference field="1" count="1" selected="0">
            <x v="9"/>
          </reference>
          <reference field="2" count="1" selected="0">
            <x v="1"/>
          </reference>
        </references>
      </pivotArea>
    </chartFormat>
    <chartFormat chart="31" format="37">
      <pivotArea type="data" outline="0" fieldPosition="0">
        <references count="3">
          <reference field="4294967294" count="1" selected="0">
            <x v="0"/>
          </reference>
          <reference field="1" count="1" selected="0">
            <x v="9"/>
          </reference>
          <reference field="2" count="1" selected="0">
            <x v="3"/>
          </reference>
        </references>
      </pivotArea>
    </chartFormat>
    <chartFormat chart="31" format="38">
      <pivotArea type="data" outline="0" fieldPosition="0">
        <references count="3">
          <reference field="4294967294" count="1" selected="0">
            <x v="0"/>
          </reference>
          <reference field="1" count="1" selected="0">
            <x v="9"/>
          </reference>
          <reference field="2" count="1" selected="0">
            <x v="5"/>
          </reference>
        </references>
      </pivotArea>
    </chartFormat>
    <chartFormat chart="31" format="39">
      <pivotArea type="data" outline="0" fieldPosition="0">
        <references count="3">
          <reference field="4294967294" count="1" selected="0">
            <x v="0"/>
          </reference>
          <reference field="1" count="1" selected="0">
            <x v="3"/>
          </reference>
          <reference field="2" count="1" selected="0">
            <x v="3"/>
          </reference>
        </references>
      </pivotArea>
    </chartFormat>
    <chartFormat chart="31" format="40">
      <pivotArea type="data" outline="0" fieldPosition="0">
        <references count="3">
          <reference field="4294967294" count="1" selected="0">
            <x v="0"/>
          </reference>
          <reference field="1" count="1" selected="0">
            <x v="3"/>
          </reference>
          <reference field="2" count="1" selected="0">
            <x v="5"/>
          </reference>
        </references>
      </pivotArea>
    </chartFormat>
    <chartFormat chart="31" format="41">
      <pivotArea type="data" outline="0" fieldPosition="0">
        <references count="3">
          <reference field="4294967294" count="1" selected="0">
            <x v="0"/>
          </reference>
          <reference field="1" count="1" selected="0">
            <x v="13"/>
          </reference>
          <reference field="2" count="1" selected="0">
            <x v="1"/>
          </reference>
        </references>
      </pivotArea>
    </chartFormat>
    <chartFormat chart="31" format="42">
      <pivotArea type="data" outline="0" fieldPosition="0">
        <references count="3">
          <reference field="4294967294" count="1" selected="0">
            <x v="0"/>
          </reference>
          <reference field="1" count="1" selected="0">
            <x v="13"/>
          </reference>
          <reference field="2" count="1" selected="0">
            <x v="3"/>
          </reference>
        </references>
      </pivotArea>
    </chartFormat>
    <chartFormat chart="31" format="43">
      <pivotArea type="data" outline="0" fieldPosition="0">
        <references count="3">
          <reference field="4294967294" count="1" selected="0">
            <x v="0"/>
          </reference>
          <reference field="1" count="1" selected="0">
            <x v="13"/>
          </reference>
          <reference field="2" count="1" selected="0">
            <x v="5"/>
          </reference>
        </references>
      </pivotArea>
    </chartFormat>
    <chartFormat chart="31" format="44">
      <pivotArea type="data" outline="0" fieldPosition="0">
        <references count="3">
          <reference field="4294967294" count="1" selected="0">
            <x v="0"/>
          </reference>
          <reference field="1" count="1" selected="0">
            <x v="12"/>
          </reference>
          <reference field="2" count="1" selected="0">
            <x v="1"/>
          </reference>
        </references>
      </pivotArea>
    </chartFormat>
    <chartFormat chart="31" format="45">
      <pivotArea type="data" outline="0" fieldPosition="0">
        <references count="3">
          <reference field="4294967294" count="1" selected="0">
            <x v="0"/>
          </reference>
          <reference field="1" count="1" selected="0">
            <x v="12"/>
          </reference>
          <reference field="2" count="1" selected="0">
            <x v="2"/>
          </reference>
        </references>
      </pivotArea>
    </chartFormat>
    <chartFormat chart="31" format="46">
      <pivotArea type="data" outline="0" fieldPosition="0">
        <references count="3">
          <reference field="4294967294" count="1" selected="0">
            <x v="0"/>
          </reference>
          <reference field="1" count="1" selected="0">
            <x v="12"/>
          </reference>
          <reference field="2" count="1" selected="0">
            <x v="3"/>
          </reference>
        </references>
      </pivotArea>
    </chartFormat>
    <chartFormat chart="31" format="47" series="1">
      <pivotArea type="data" outline="0" fieldPosition="0">
        <references count="1">
          <reference field="4294967294" count="1" selected="0">
            <x v="1"/>
          </reference>
        </references>
      </pivotArea>
    </chartFormat>
    <chartFormat chart="31" format="48">
      <pivotArea type="data" outline="0" fieldPosition="0">
        <references count="3">
          <reference field="4294967294" count="1" selected="0">
            <x v="1"/>
          </reference>
          <reference field="1" count="1" selected="0">
            <x v="13"/>
          </reference>
          <reference field="2" count="1" selected="0">
            <x v="1"/>
          </reference>
        </references>
      </pivotArea>
    </chartFormat>
    <chartFormat chart="31" format="49">
      <pivotArea type="data" outline="0" fieldPosition="0">
        <references count="3">
          <reference field="4294967294" count="1" selected="0">
            <x v="1"/>
          </reference>
          <reference field="1" count="1" selected="0">
            <x v="13"/>
          </reference>
          <reference field="2" count="1" selected="0">
            <x v="3"/>
          </reference>
        </references>
      </pivotArea>
    </chartFormat>
    <chartFormat chart="31" format="50">
      <pivotArea type="data" outline="0" fieldPosition="0">
        <references count="3">
          <reference field="4294967294" count="1" selected="0">
            <x v="1"/>
          </reference>
          <reference field="1" count="1" selected="0">
            <x v="12"/>
          </reference>
          <reference field="2" count="1" selected="0">
            <x v="2"/>
          </reference>
        </references>
      </pivotArea>
    </chartFormat>
    <chartFormat chart="31" format="51">
      <pivotArea type="data" outline="0" fieldPosition="0">
        <references count="3">
          <reference field="4294967294" count="1" selected="0">
            <x v="1"/>
          </reference>
          <reference field="1" count="1" selected="0">
            <x v="12"/>
          </reference>
          <reference field="2" count="1" selected="0">
            <x v="1"/>
          </reference>
        </references>
      </pivotArea>
    </chartFormat>
    <chartFormat chart="31" format="52">
      <pivotArea type="data" outline="0" fieldPosition="0">
        <references count="3">
          <reference field="4294967294" count="1" selected="0">
            <x v="1"/>
          </reference>
          <reference field="1" count="1" selected="0">
            <x v="13"/>
          </reference>
          <reference field="2" count="1" selected="0">
            <x v="5"/>
          </reference>
        </references>
      </pivotArea>
    </chartFormat>
    <chartFormat chart="31" format="53">
      <pivotArea type="data" outline="0" fieldPosition="0">
        <references count="3">
          <reference field="4294967294" count="1" selected="0">
            <x v="1"/>
          </reference>
          <reference field="1" count="1" selected="0">
            <x v="3"/>
          </reference>
          <reference field="2" count="1" selected="0">
            <x v="3"/>
          </reference>
        </references>
      </pivotArea>
    </chartFormat>
    <chartFormat chart="31" format="54">
      <pivotArea type="data" outline="0" fieldPosition="0">
        <references count="3">
          <reference field="4294967294" count="1" selected="0">
            <x v="1"/>
          </reference>
          <reference field="1" count="1" selected="0">
            <x v="3"/>
          </reference>
          <reference field="2" count="1" selected="0">
            <x v="5"/>
          </reference>
        </references>
      </pivotArea>
    </chartFormat>
    <chartFormat chart="31" format="55">
      <pivotArea type="data" outline="0" fieldPosition="0">
        <references count="3">
          <reference field="4294967294" count="1" selected="0">
            <x v="1"/>
          </reference>
          <reference field="1" count="1" selected="0">
            <x v="9"/>
          </reference>
          <reference field="2" count="1" selected="0">
            <x v="3"/>
          </reference>
        </references>
      </pivotArea>
    </chartFormat>
    <chartFormat chart="31" format="56">
      <pivotArea type="data" outline="0" fieldPosition="0">
        <references count="3">
          <reference field="4294967294" count="1" selected="0">
            <x v="1"/>
          </reference>
          <reference field="1" count="1" selected="0">
            <x v="9"/>
          </reference>
          <reference field="2" count="1" selected="0">
            <x v="1"/>
          </reference>
        </references>
      </pivotArea>
    </chartFormat>
    <chartFormat chart="31" format="57">
      <pivotArea type="data" outline="0" fieldPosition="0">
        <references count="3">
          <reference field="4294967294" count="1" selected="0">
            <x v="1"/>
          </reference>
          <reference field="1" count="1" selected="0">
            <x v="15"/>
          </reference>
          <reference field="2" count="1" selected="0">
            <x v="3"/>
          </reference>
        </references>
      </pivotArea>
    </chartFormat>
    <chartFormat chart="31" format="58">
      <pivotArea type="data" outline="0" fieldPosition="0">
        <references count="3">
          <reference field="4294967294" count="1" selected="0">
            <x v="1"/>
          </reference>
          <reference field="1" count="1" selected="0">
            <x v="15"/>
          </reference>
          <reference field="2" count="1" selected="0">
            <x v="1"/>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DA5F68-8C48-4C11-8BAC-CE5799037E12}" name="PivotTable3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egments">
  <location ref="A36:B41" firstHeaderRow="1" firstDataRow="1" firstDataCol="1"/>
  <pivotFields count="19">
    <pivotField axis="axisRow" showAll="0">
      <items count="6">
        <item x="2"/>
        <item x="3"/>
        <item x="1"/>
        <item x="0"/>
        <item x="4"/>
        <item t="default"/>
      </items>
    </pivotField>
    <pivotField showAll="0"/>
    <pivotField showAll="0"/>
    <pivotField showAll="0"/>
    <pivotField numFmtId="1" showAll="0"/>
    <pivotField numFmtId="164" showAll="0"/>
    <pivotField numFmtId="164" showAll="0"/>
    <pivotField numFmtId="164" showAll="0"/>
    <pivotField numFmtId="164" showAll="0"/>
    <pivotField dataField="1"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1">
    <field x="0"/>
  </rowFields>
  <rowItems count="5">
    <i>
      <x/>
    </i>
    <i>
      <x v="1"/>
    </i>
    <i>
      <x v="2"/>
    </i>
    <i>
      <x v="3"/>
    </i>
    <i>
      <x v="4"/>
    </i>
  </rowItems>
  <colItems count="1">
    <i/>
  </colItems>
  <dataFields count="1">
    <dataField name="Sum of  Sales" fld="9" showDataAs="percentOfTotal" baseField="0" baseItem="0" numFmtId="10"/>
  </dataFields>
  <formats count="10">
    <format dxfId="94">
      <pivotArea type="all" dataOnly="0" outline="0" fieldPosition="0"/>
    </format>
    <format dxfId="93">
      <pivotArea outline="0" collapsedLevelsAreSubtotals="1" fieldPosition="0"/>
    </format>
    <format dxfId="92">
      <pivotArea field="0" type="button" dataOnly="0" labelOnly="1" outline="0" axis="axisRow" fieldPosition="0"/>
    </format>
    <format dxfId="91">
      <pivotArea dataOnly="0" labelOnly="1" fieldPosition="0">
        <references count="1">
          <reference field="0" count="0"/>
        </references>
      </pivotArea>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0" type="button" dataOnly="0" labelOnly="1" outline="0" axis="axisRow" fieldPosition="0"/>
    </format>
    <format dxfId="86">
      <pivotArea dataOnly="0" labelOnly="1" fieldPosition="0">
        <references count="1">
          <reference field="0" count="0"/>
        </references>
      </pivotArea>
    </format>
    <format dxfId="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1E6904-C454-46EB-A3B0-98BB16844DD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3:H237" firstHeaderRow="1" firstDataRow="2" firstDataCol="1"/>
  <pivotFields count="19">
    <pivotField showAll="0"/>
    <pivotField showAll="0"/>
    <pivotField axis="axisCol" showAll="0">
      <items count="7">
        <item x="1"/>
        <item x="2"/>
        <item x="5"/>
        <item x="3"/>
        <item x="0"/>
        <item x="4"/>
        <item t="default"/>
      </items>
    </pivotField>
    <pivotField showAll="0"/>
    <pivotField dataField="1" numFmtId="1" showAll="0"/>
    <pivotField numFmtId="164" showAll="0"/>
    <pivotField numFmtId="164" showAll="0"/>
    <pivotField numFmtId="164" showAll="0"/>
    <pivotField numFmtId="164" showAll="0"/>
    <pivotField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axis="axisRow" showAll="0">
      <items count="13">
        <item x="0"/>
        <item x="8"/>
        <item x="3"/>
        <item x="10"/>
        <item x="11"/>
        <item x="1"/>
        <item x="4"/>
        <item x="5"/>
        <item x="6"/>
        <item x="7"/>
        <item x="9"/>
        <item x="2"/>
        <item t="default"/>
      </items>
    </pivotField>
    <pivotField showAll="0">
      <items count="3">
        <item x="1"/>
        <item x="0"/>
        <item t="default"/>
      </items>
    </pivotField>
    <pivotField showAll="0" defaultSubtotal="0"/>
    <pivotField showAll="0" defaultSubtotal="0"/>
    <pivotField showAll="0" defaultSubtotal="0">
      <items count="4">
        <item x="0"/>
        <item x="1"/>
        <item x="2"/>
        <item x="3"/>
      </items>
    </pivotField>
  </pivotFields>
  <rowFields count="1">
    <field x="14"/>
  </rowFields>
  <rowItems count="13">
    <i>
      <x/>
    </i>
    <i>
      <x v="1"/>
    </i>
    <i>
      <x v="2"/>
    </i>
    <i>
      <x v="3"/>
    </i>
    <i>
      <x v="4"/>
    </i>
    <i>
      <x v="5"/>
    </i>
    <i>
      <x v="6"/>
    </i>
    <i>
      <x v="7"/>
    </i>
    <i>
      <x v="8"/>
    </i>
    <i>
      <x v="9"/>
    </i>
    <i>
      <x v="10"/>
    </i>
    <i>
      <x v="11"/>
    </i>
    <i t="grand">
      <x/>
    </i>
  </rowItems>
  <colFields count="1">
    <field x="2"/>
  </colFields>
  <colItems count="7">
    <i>
      <x/>
    </i>
    <i>
      <x v="1"/>
    </i>
    <i>
      <x v="2"/>
    </i>
    <i>
      <x v="3"/>
    </i>
    <i>
      <x v="4"/>
    </i>
    <i>
      <x v="5"/>
    </i>
    <i t="grand">
      <x/>
    </i>
  </colItems>
  <dataFields count="1">
    <dataField name="Sum of Units Sold" fld="4" baseField="0" baseItem="0"/>
  </dataFields>
  <formats count="1">
    <format dxfId="95">
      <pivotArea collapsedLevelsAreSubtotals="1" fieldPosition="0">
        <references count="1">
          <reference field="14" count="0"/>
        </references>
      </pivotArea>
    </format>
  </formats>
  <chartFormats count="7">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30FCF0-E342-47C3-8C5A-8D652409B9B7}" name="PivotTable31" cacheId="0" applyNumberFormats="0" applyBorderFormats="0" applyFontFormats="0" applyPatternFormats="0" applyAlignmentFormats="0" applyWidthHeightFormats="1" dataCaption="Values" missingCaption="0" updatedVersion="8" minRefreshableVersion="3" useAutoFormatting="1" rowGrandTotals="0" itemPrintTitles="1" createdVersion="8" indent="0" outline="1" outlineData="1" multipleFieldFilters="0" chartFormat="4" rowHeaderCaption="states">
  <location ref="A11:B29" firstHeaderRow="1" firstDataRow="1" firstDataCol="1"/>
  <pivotFields count="19">
    <pivotField showAll="0"/>
    <pivotField axis="axisRow" showAll="0">
      <items count="19">
        <item x="0"/>
        <item x="17"/>
        <item x="16"/>
        <item x="1"/>
        <item x="3"/>
        <item x="15"/>
        <item x="5"/>
        <item x="6"/>
        <item x="12"/>
        <item x="2"/>
        <item x="13"/>
        <item x="7"/>
        <item x="11"/>
        <item x="4"/>
        <item x="8"/>
        <item x="9"/>
        <item x="14"/>
        <item x="10"/>
        <item t="default"/>
      </items>
    </pivotField>
    <pivotField showAll="0"/>
    <pivotField showAll="0"/>
    <pivotField numFmtId="1" showAll="0"/>
    <pivotField numFmtId="164" showAll="0"/>
    <pivotField numFmtId="164" showAll="0"/>
    <pivotField numFmtId="164" showAll="0"/>
    <pivotField numFmtId="164" showAll="0"/>
    <pivotField numFmtId="166" showAll="0"/>
    <pivotField numFmtId="164" showAll="0"/>
    <pivotField dataField="1"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1">
    <field x="1"/>
  </rowFields>
  <rowItems count="18">
    <i>
      <x v="9"/>
    </i>
    <i>
      <x v="3"/>
    </i>
    <i>
      <x v="15"/>
    </i>
    <i>
      <x v="13"/>
    </i>
    <i>
      <x v="12"/>
    </i>
    <i>
      <x v="8"/>
    </i>
    <i>
      <x v="6"/>
    </i>
    <i>
      <x/>
    </i>
    <i>
      <x v="4"/>
    </i>
    <i>
      <x v="17"/>
    </i>
    <i>
      <x v="7"/>
    </i>
    <i>
      <x v="14"/>
    </i>
    <i>
      <x v="11"/>
    </i>
    <i>
      <x v="10"/>
    </i>
    <i>
      <x v="16"/>
    </i>
    <i>
      <x v="5"/>
    </i>
    <i>
      <x v="1"/>
    </i>
    <i>
      <x v="2"/>
    </i>
  </rowItems>
  <colItems count="1">
    <i/>
  </colItems>
  <dataFields count="1">
    <dataField name="Sum of Profit" fld="11" baseField="0" baseItem="0" numFmtId="169"/>
  </dataFields>
  <formats count="17">
    <format dxfId="112">
      <pivotArea outline="0" collapsedLevelsAreSubtotals="1" fieldPosition="0"/>
    </format>
    <format dxfId="111">
      <pivotArea collapsedLevelsAreSubtotals="1" fieldPosition="0">
        <references count="1">
          <reference field="1" count="1">
            <x v="9"/>
          </reference>
        </references>
      </pivotArea>
    </format>
    <format dxfId="110">
      <pivotArea type="all" dataOnly="0" outline="0" fieldPosition="0"/>
    </format>
    <format dxfId="109">
      <pivotArea outline="0" collapsedLevelsAreSubtotals="1" fieldPosition="0"/>
    </format>
    <format dxfId="108">
      <pivotArea field="1" type="button" dataOnly="0" labelOnly="1" outline="0" axis="axisRow" fieldPosition="0"/>
    </format>
    <format dxfId="107">
      <pivotArea dataOnly="0" labelOnly="1" fieldPosition="0">
        <references count="1">
          <reference field="1" count="0"/>
        </references>
      </pivotArea>
    </format>
    <format dxfId="106">
      <pivotArea dataOnly="0" labelOnly="1" outline="0" axis="axisValues" fieldPosition="0"/>
    </format>
    <format dxfId="105">
      <pivotArea type="all" dataOnly="0" outline="0" fieldPosition="0"/>
    </format>
    <format dxfId="104">
      <pivotArea outline="0" collapsedLevelsAreSubtotals="1" fieldPosition="0"/>
    </format>
    <format dxfId="103">
      <pivotArea field="1" type="button" dataOnly="0" labelOnly="1" outline="0" axis="axisRow" fieldPosition="0"/>
    </format>
    <format dxfId="102">
      <pivotArea dataOnly="0" labelOnly="1" fieldPosition="0">
        <references count="1">
          <reference field="1" count="0"/>
        </references>
      </pivotArea>
    </format>
    <format dxfId="101">
      <pivotArea dataOnly="0" labelOnly="1" outline="0" axis="axisValues" fieldPosition="0"/>
    </format>
    <format dxfId="100">
      <pivotArea type="all" dataOnly="0" outline="0" fieldPosition="0"/>
    </format>
    <format dxfId="99">
      <pivotArea outline="0" collapsedLevelsAreSubtotals="1" fieldPosition="0"/>
    </format>
    <format dxfId="98">
      <pivotArea field="1" type="button" dataOnly="0" labelOnly="1" outline="0" axis="axisRow" fieldPosition="0"/>
    </format>
    <format dxfId="97">
      <pivotArea dataOnly="0" labelOnly="1" fieldPosition="0">
        <references count="1">
          <reference field="1" count="0"/>
        </references>
      </pivotArea>
    </format>
    <format dxfId="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A7C56D-6F75-411C-B114-5668F80540F9}"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G6" firstHeaderRow="0" firstDataRow="1" firstDataCol="0"/>
  <pivotFields count="19">
    <pivotField showAll="0"/>
    <pivotField showAll="0"/>
    <pivotField showAll="0"/>
    <pivotField showAll="0"/>
    <pivotField dataField="1" numFmtId="1" showAll="0"/>
    <pivotField numFmtId="164" showAll="0"/>
    <pivotField dataField="1" numFmtId="164" showAll="0"/>
    <pivotField dataField="1" numFmtId="164" showAll="0"/>
    <pivotField dataField="1" numFmtId="164" showAll="0"/>
    <pivotField dataField="1" numFmtId="166" showAll="0"/>
    <pivotField dataField="1" numFmtId="164" showAll="0"/>
    <pivotField dataField="1"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Items count="1">
    <i/>
  </rowItems>
  <colFields count="1">
    <field x="-2"/>
  </colFields>
  <colItems count="7">
    <i>
      <x/>
    </i>
    <i i="1">
      <x v="1"/>
    </i>
    <i i="2">
      <x v="2"/>
    </i>
    <i i="3">
      <x v="3"/>
    </i>
    <i i="4">
      <x v="4"/>
    </i>
    <i i="5">
      <x v="5"/>
    </i>
    <i i="6">
      <x v="6"/>
    </i>
  </colItems>
  <dataFields count="7">
    <dataField name="Sum of Units Sold" fld="4" baseField="0" baseItem="0" numFmtId="1"/>
    <dataField name="Sum of Gross Sales" fld="7" baseField="0" baseItem="0" numFmtId="166"/>
    <dataField name="Sum of Discounts" fld="8" baseField="0" baseItem="0" numFmtId="166"/>
    <dataField name="Sum of COGS" fld="10" baseField="0" baseItem="0" numFmtId="166"/>
    <dataField name="Sum of  Sales" fld="9" baseField="0" baseItem="3" numFmtId="166"/>
    <dataField name="Sum of Profit" fld="11" baseField="0" baseItem="0" numFmtId="166"/>
    <dataField name="Sum of Sale Price" fld="6" baseField="0" baseItem="0" numFmtId="166"/>
  </dataFields>
  <formats count="13">
    <format dxfId="125">
      <pivotArea dataOnly="0" labelOnly="1" outline="0" fieldPosition="0">
        <references count="1">
          <reference field="4294967294" count="1">
            <x v="4"/>
          </reference>
        </references>
      </pivotArea>
    </format>
    <format dxfId="124">
      <pivotArea outline="0" collapsedLevelsAreSubtotals="1" fieldPosition="0">
        <references count="1">
          <reference field="4294967294" count="1" selected="0">
            <x v="0"/>
          </reference>
        </references>
      </pivotArea>
    </format>
    <format dxfId="123">
      <pivotArea type="all" dataOnly="0" outline="0" fieldPosition="0"/>
    </format>
    <format dxfId="122">
      <pivotArea outline="0" collapsedLevelsAreSubtotals="1" fieldPosition="0"/>
    </format>
    <format dxfId="121">
      <pivotArea dataOnly="0" labelOnly="1" outline="0" fieldPosition="0">
        <references count="1">
          <reference field="4294967294" count="7">
            <x v="0"/>
            <x v="1"/>
            <x v="2"/>
            <x v="3"/>
            <x v="4"/>
            <x v="5"/>
            <x v="6"/>
          </reference>
        </references>
      </pivotArea>
    </format>
    <format dxfId="120">
      <pivotArea outline="0" collapsedLevelsAreSubtotals="1" fieldPosition="0">
        <references count="1">
          <reference field="4294967294" count="6" selected="0">
            <x v="1"/>
            <x v="2"/>
            <x v="3"/>
            <x v="4"/>
            <x v="5"/>
            <x v="6"/>
          </reference>
        </references>
      </pivotArea>
    </format>
    <format dxfId="119">
      <pivotArea type="all" dataOnly="0" outline="0" fieldPosition="0"/>
    </format>
    <format dxfId="118">
      <pivotArea outline="0" collapsedLevelsAreSubtotals="1" fieldPosition="0"/>
    </format>
    <format dxfId="117">
      <pivotArea dataOnly="0" labelOnly="1" outline="0" fieldPosition="0">
        <references count="1">
          <reference field="4294967294" count="7">
            <x v="0"/>
            <x v="1"/>
            <x v="2"/>
            <x v="3"/>
            <x v="4"/>
            <x v="5"/>
            <x v="6"/>
          </reference>
        </references>
      </pivotArea>
    </format>
    <format dxfId="116">
      <pivotArea type="all" dataOnly="0" outline="0" fieldPosition="0"/>
    </format>
    <format dxfId="115">
      <pivotArea outline="0" collapsedLevelsAreSubtotals="1" fieldPosition="0"/>
    </format>
    <format dxfId="114">
      <pivotArea dataOnly="0" labelOnly="1" outline="0" fieldPosition="0">
        <references count="1">
          <reference field="4294967294" count="7">
            <x v="0"/>
            <x v="1"/>
            <x v="2"/>
            <x v="3"/>
            <x v="4"/>
            <x v="5"/>
            <x v="6"/>
          </reference>
        </references>
      </pivotArea>
    </format>
    <format dxfId="113">
      <pivotArea outline="0" collapsedLevelsAreSubtotals="1" fieldPosition="0">
        <references count="1">
          <reference field="4294967294" count="5" selected="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10462F-3B22-4C42-96E7-D13EA11B72F7}"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onth">
  <location ref="A94:B107" firstHeaderRow="1" firstDataRow="1" firstDataCol="1"/>
  <pivotFields count="19">
    <pivotField showAll="0"/>
    <pivotField showAll="0"/>
    <pivotField showAll="0">
      <items count="7">
        <item x="1"/>
        <item x="2"/>
        <item x="5"/>
        <item x="3"/>
        <item x="0"/>
        <item x="4"/>
        <item t="default"/>
      </items>
    </pivotField>
    <pivotField showAll="0"/>
    <pivotField numFmtId="1" showAll="0"/>
    <pivotField numFmtId="164" showAll="0"/>
    <pivotField numFmtId="164" showAll="0"/>
    <pivotField numFmtId="164" showAll="0"/>
    <pivotField numFmtId="164" showAll="0"/>
    <pivotField dataField="1"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6"/>
  </rowFields>
  <rowItems count="13">
    <i>
      <x v="1"/>
    </i>
    <i>
      <x v="2"/>
    </i>
    <i>
      <x v="3"/>
    </i>
    <i>
      <x v="4"/>
    </i>
    <i>
      <x v="5"/>
    </i>
    <i>
      <x v="6"/>
    </i>
    <i>
      <x v="7"/>
    </i>
    <i>
      <x v="8"/>
    </i>
    <i>
      <x v="9"/>
    </i>
    <i>
      <x v="10"/>
    </i>
    <i>
      <x v="11"/>
    </i>
    <i>
      <x v="12"/>
    </i>
    <i t="grand">
      <x/>
    </i>
  </rowItems>
  <colItems count="1">
    <i/>
  </colItems>
  <dataFields count="1">
    <dataField name="Sum of  Sales" fld="9" baseField="0" baseItem="0"/>
  </dataFields>
  <formats count="13">
    <format dxfId="138">
      <pivotArea collapsedLevelsAreSubtotals="1" fieldPosition="0">
        <references count="1">
          <reference field="16" count="12">
            <x v="1"/>
            <x v="2"/>
            <x v="3"/>
            <x v="4"/>
            <x v="5"/>
            <x v="6"/>
            <x v="7"/>
            <x v="8"/>
            <x v="9"/>
            <x v="10"/>
            <x v="11"/>
            <x v="12"/>
          </reference>
        </references>
      </pivotArea>
    </format>
    <format dxfId="137">
      <pivotArea type="all" dataOnly="0" outline="0" fieldPosition="0"/>
    </format>
    <format dxfId="136">
      <pivotArea outline="0" collapsedLevelsAreSubtotals="1" fieldPosition="0"/>
    </format>
    <format dxfId="135">
      <pivotArea field="16" type="button" dataOnly="0" labelOnly="1" outline="0" axis="axisRow" fieldPosition="0"/>
    </format>
    <format dxfId="134">
      <pivotArea dataOnly="0" labelOnly="1" fieldPosition="0">
        <references count="1">
          <reference field="16" count="12">
            <x v="1"/>
            <x v="2"/>
            <x v="3"/>
            <x v="4"/>
            <x v="5"/>
            <x v="6"/>
            <x v="7"/>
            <x v="8"/>
            <x v="9"/>
            <x v="10"/>
            <x v="11"/>
            <x v="12"/>
          </reference>
        </references>
      </pivotArea>
    </format>
    <format dxfId="133">
      <pivotArea dataOnly="0" labelOnly="1" grandRow="1" outline="0" fieldPosition="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field="16" type="button" dataOnly="0" labelOnly="1" outline="0" axis="axisRow" fieldPosition="0"/>
    </format>
    <format dxfId="128">
      <pivotArea dataOnly="0" labelOnly="1" fieldPosition="0">
        <references count="1">
          <reference field="16" count="12">
            <x v="1"/>
            <x v="2"/>
            <x v="3"/>
            <x v="4"/>
            <x v="5"/>
            <x v="6"/>
            <x v="7"/>
            <x v="8"/>
            <x v="9"/>
            <x v="10"/>
            <x v="11"/>
            <x v="12"/>
          </reference>
        </references>
      </pivotArea>
    </format>
    <format dxfId="127">
      <pivotArea dataOnly="0" labelOnly="1" grandRow="1" outline="0" fieldPosition="0"/>
    </format>
    <format dxfId="12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8E8E49-5EDF-4746-9600-4392E59A5762}"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A112:F126" firstHeaderRow="1" firstDataRow="2" firstDataCol="1"/>
  <pivotFields count="19">
    <pivotField showAll="0"/>
    <pivotField showAll="0"/>
    <pivotField showAll="0"/>
    <pivotField axis="axisCol" showAll="0">
      <items count="5">
        <item x="3"/>
        <item x="1"/>
        <item x="2"/>
        <item x="0"/>
        <item t="default"/>
      </items>
    </pivotField>
    <pivotField numFmtId="1" showAll="0"/>
    <pivotField numFmtId="164" showAll="0"/>
    <pivotField numFmtId="164" showAll="0"/>
    <pivotField numFmtId="164" showAll="0"/>
    <pivotField numFmtId="164" showAll="0"/>
    <pivotField dataField="1"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6"/>
  </rowFields>
  <rowItems count="13">
    <i>
      <x v="1"/>
    </i>
    <i>
      <x v="2"/>
    </i>
    <i>
      <x v="3"/>
    </i>
    <i>
      <x v="4"/>
    </i>
    <i>
      <x v="5"/>
    </i>
    <i>
      <x v="6"/>
    </i>
    <i>
      <x v="7"/>
    </i>
    <i>
      <x v="8"/>
    </i>
    <i>
      <x v="9"/>
    </i>
    <i>
      <x v="10"/>
    </i>
    <i>
      <x v="11"/>
    </i>
    <i>
      <x v="12"/>
    </i>
    <i t="grand">
      <x/>
    </i>
  </rowItems>
  <colFields count="1">
    <field x="3"/>
  </colFields>
  <colItems count="5">
    <i>
      <x/>
    </i>
    <i>
      <x v="1"/>
    </i>
    <i>
      <x v="2"/>
    </i>
    <i>
      <x v="3"/>
    </i>
    <i t="grand">
      <x/>
    </i>
  </colItems>
  <dataFields count="1">
    <dataField name="Sum of  Sales" fld="9" baseField="0" baseItem="0"/>
  </dataFields>
  <formats count="21">
    <format dxfId="159">
      <pivotArea collapsedLevelsAreSubtotals="1" fieldPosition="0">
        <references count="1">
          <reference field="16" count="12">
            <x v="1"/>
            <x v="2"/>
            <x v="3"/>
            <x v="4"/>
            <x v="5"/>
            <x v="6"/>
            <x v="7"/>
            <x v="8"/>
            <x v="9"/>
            <x v="10"/>
            <x v="11"/>
            <x v="12"/>
          </reference>
        </references>
      </pivotArea>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3" type="button" dataOnly="0" labelOnly="1" outline="0" axis="axisCol" fieldPosition="0"/>
    </format>
    <format dxfId="154">
      <pivotArea type="topRight" dataOnly="0" labelOnly="1" outline="0" fieldPosition="0"/>
    </format>
    <format dxfId="153">
      <pivotArea field="16" type="button" dataOnly="0" labelOnly="1" outline="0" axis="axisRow" fieldPosition="0"/>
    </format>
    <format dxfId="152">
      <pivotArea dataOnly="0" labelOnly="1" fieldPosition="0">
        <references count="1">
          <reference field="16" count="12">
            <x v="1"/>
            <x v="2"/>
            <x v="3"/>
            <x v="4"/>
            <x v="5"/>
            <x v="6"/>
            <x v="7"/>
            <x v="8"/>
            <x v="9"/>
            <x v="10"/>
            <x v="11"/>
            <x v="12"/>
          </reference>
        </references>
      </pivotArea>
    </format>
    <format dxfId="151">
      <pivotArea dataOnly="0" labelOnly="1" grandRow="1" outline="0" fieldPosition="0"/>
    </format>
    <format dxfId="150">
      <pivotArea dataOnly="0" labelOnly="1" fieldPosition="0">
        <references count="1">
          <reference field="3" count="0"/>
        </references>
      </pivotArea>
    </format>
    <format dxfId="149">
      <pivotArea dataOnly="0" labelOnly="1" grandCol="1" outline="0" fieldPosition="0"/>
    </format>
    <format dxfId="148">
      <pivotArea type="all" dataOnly="0" outline="0" fieldPosition="0"/>
    </format>
    <format dxfId="147">
      <pivotArea outline="0" collapsedLevelsAreSubtotals="1" fieldPosition="0"/>
    </format>
    <format dxfId="146">
      <pivotArea type="origin" dataOnly="0" labelOnly="1" outline="0" fieldPosition="0"/>
    </format>
    <format dxfId="145">
      <pivotArea field="3" type="button" dataOnly="0" labelOnly="1" outline="0" axis="axisCol" fieldPosition="0"/>
    </format>
    <format dxfId="144">
      <pivotArea type="topRight" dataOnly="0" labelOnly="1" outline="0" fieldPosition="0"/>
    </format>
    <format dxfId="143">
      <pivotArea field="16" type="button" dataOnly="0" labelOnly="1" outline="0" axis="axisRow" fieldPosition="0"/>
    </format>
    <format dxfId="142">
      <pivotArea dataOnly="0" labelOnly="1" fieldPosition="0">
        <references count="1">
          <reference field="16" count="12">
            <x v="1"/>
            <x v="2"/>
            <x v="3"/>
            <x v="4"/>
            <x v="5"/>
            <x v="6"/>
            <x v="7"/>
            <x v="8"/>
            <x v="9"/>
            <x v="10"/>
            <x v="11"/>
            <x v="12"/>
          </reference>
        </references>
      </pivotArea>
    </format>
    <format dxfId="141">
      <pivotArea dataOnly="0" labelOnly="1" grandRow="1" outline="0" fieldPosition="0"/>
    </format>
    <format dxfId="140">
      <pivotArea dataOnly="0" labelOnly="1" fieldPosition="0">
        <references count="1">
          <reference field="3" count="0"/>
        </references>
      </pivotArea>
    </format>
    <format dxfId="139">
      <pivotArea dataOnly="0" labelOnly="1" grandCol="1" outline="0" fieldPosition="0"/>
    </format>
  </formats>
  <chartFormats count="2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6" format="2" series="1">
      <pivotArea type="data" outline="0" fieldPosition="0">
        <references count="2">
          <reference field="4294967294" count="1" selected="0">
            <x v="0"/>
          </reference>
          <reference field="3" count="1" selected="0">
            <x v="2"/>
          </reference>
        </references>
      </pivotArea>
    </chartFormat>
    <chartFormat chart="6" format="3" series="1">
      <pivotArea type="data" outline="0" fieldPosition="0">
        <references count="2">
          <reference field="4294967294" count="1" selected="0">
            <x v="0"/>
          </reference>
          <reference field="3" count="1" selected="0">
            <x v="3"/>
          </reference>
        </references>
      </pivotArea>
    </chartFormat>
    <chartFormat chart="8" format="8" series="1">
      <pivotArea type="data" outline="0" fieldPosition="0">
        <references count="2">
          <reference field="4294967294" count="1" selected="0">
            <x v="0"/>
          </reference>
          <reference field="3" count="1" selected="0">
            <x v="0"/>
          </reference>
        </references>
      </pivotArea>
    </chartFormat>
    <chartFormat chart="8" format="9" series="1">
      <pivotArea type="data" outline="0" fieldPosition="0">
        <references count="2">
          <reference field="4294967294" count="1" selected="0">
            <x v="0"/>
          </reference>
          <reference field="3" count="1" selected="0">
            <x v="1"/>
          </reference>
        </references>
      </pivotArea>
    </chartFormat>
    <chartFormat chart="8" format="10" series="1">
      <pivotArea type="data" outline="0" fieldPosition="0">
        <references count="2">
          <reference field="4294967294" count="1" selected="0">
            <x v="0"/>
          </reference>
          <reference field="3" count="1" selected="0">
            <x v="2"/>
          </reference>
        </references>
      </pivotArea>
    </chartFormat>
    <chartFormat chart="8" format="11" series="1">
      <pivotArea type="data" outline="0" fieldPosition="0">
        <references count="2">
          <reference field="4294967294" count="1" selected="0">
            <x v="0"/>
          </reference>
          <reference field="3" count="1" selected="0">
            <x v="3"/>
          </reference>
        </references>
      </pivotArea>
    </chartFormat>
    <chartFormat chart="10" format="8" series="1">
      <pivotArea type="data" outline="0" fieldPosition="0">
        <references count="2">
          <reference field="4294967294" count="1" selected="0">
            <x v="0"/>
          </reference>
          <reference field="3" count="1" selected="0">
            <x v="0"/>
          </reference>
        </references>
      </pivotArea>
    </chartFormat>
    <chartFormat chart="10" format="9" series="1">
      <pivotArea type="data" outline="0" fieldPosition="0">
        <references count="2">
          <reference field="4294967294" count="1" selected="0">
            <x v="0"/>
          </reference>
          <reference field="3" count="1" selected="0">
            <x v="1"/>
          </reference>
        </references>
      </pivotArea>
    </chartFormat>
    <chartFormat chart="10" format="10" series="1">
      <pivotArea type="data" outline="0" fieldPosition="0">
        <references count="2">
          <reference field="4294967294" count="1" selected="0">
            <x v="0"/>
          </reference>
          <reference field="3" count="1" selected="0">
            <x v="2"/>
          </reference>
        </references>
      </pivotArea>
    </chartFormat>
    <chartFormat chart="10"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F72D45-7538-4FB5-A442-57242A50D8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Products">
  <location ref="A207:B214" firstHeaderRow="1" firstDataRow="1" firstDataCol="1"/>
  <pivotFields count="19">
    <pivotField showAll="0"/>
    <pivotField showAll="0"/>
    <pivotField axis="axisRow" showAll="0" sortType="ascending">
      <items count="7">
        <item x="1"/>
        <item x="2"/>
        <item x="5"/>
        <item x="3"/>
        <item x="0"/>
        <item x="4"/>
        <item t="default"/>
      </items>
      <autoSortScope>
        <pivotArea dataOnly="0" outline="0" fieldPosition="0">
          <references count="1">
            <reference field="4294967294" count="1" selected="0">
              <x v="0"/>
            </reference>
          </references>
        </pivotArea>
      </autoSortScope>
    </pivotField>
    <pivotField showAll="0"/>
    <pivotField numFmtId="1" showAll="0"/>
    <pivotField numFmtId="164" showAll="0"/>
    <pivotField numFmtId="164" showAll="0"/>
    <pivotField numFmtId="164" showAll="0"/>
    <pivotField numFmtId="164" showAll="0"/>
    <pivotField dataField="1"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1">
    <field x="2"/>
  </rowFields>
  <rowItems count="7">
    <i>
      <x v="4"/>
    </i>
    <i>
      <x/>
    </i>
    <i>
      <x v="2"/>
    </i>
    <i>
      <x v="5"/>
    </i>
    <i>
      <x v="3"/>
    </i>
    <i>
      <x v="1"/>
    </i>
    <i t="grand">
      <x/>
    </i>
  </rowItems>
  <colItems count="1">
    <i/>
  </colItems>
  <dataFields count="1">
    <dataField name="Sum of  Sales" fld="9" showDataAs="percentOfCol" baseField="0" baseItem="0" numFmtId="10"/>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5"/>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2" count="1" selected="0">
            <x v="4"/>
          </reference>
        </references>
      </pivotArea>
    </chartFormat>
    <chartFormat chart="3" format="16">
      <pivotArea type="data" outline="0" fieldPosition="0">
        <references count="2">
          <reference field="4294967294" count="1" selected="0">
            <x v="0"/>
          </reference>
          <reference field="2" count="1" selected="0">
            <x v="0"/>
          </reference>
        </references>
      </pivotArea>
    </chartFormat>
    <chartFormat chart="3" format="17">
      <pivotArea type="data" outline="0" fieldPosition="0">
        <references count="2">
          <reference field="4294967294" count="1" selected="0">
            <x v="0"/>
          </reference>
          <reference field="2" count="1" selected="0">
            <x v="2"/>
          </reference>
        </references>
      </pivotArea>
    </chartFormat>
    <chartFormat chart="3" format="18">
      <pivotArea type="data" outline="0" fieldPosition="0">
        <references count="2">
          <reference field="4294967294" count="1" selected="0">
            <x v="0"/>
          </reference>
          <reference field="2" count="1" selected="0">
            <x v="5"/>
          </reference>
        </references>
      </pivotArea>
    </chartFormat>
    <chartFormat chart="3" format="19">
      <pivotArea type="data" outline="0" fieldPosition="0">
        <references count="2">
          <reference field="4294967294" count="1" selected="0">
            <x v="0"/>
          </reference>
          <reference field="2" count="1" selected="0">
            <x v="3"/>
          </reference>
        </references>
      </pivotArea>
    </chartFormat>
    <chartFormat chart="3" format="20">
      <pivotArea type="data" outline="0" fieldPosition="0">
        <references count="2">
          <reference field="4294967294" count="1" selected="0">
            <x v="0"/>
          </reference>
          <reference field="2"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4"/>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5"/>
          </reference>
        </references>
      </pivotArea>
    </chartFormat>
    <chartFormat chart="5" format="12">
      <pivotArea type="data" outline="0" fieldPosition="0">
        <references count="2">
          <reference field="4294967294" count="1" selected="0">
            <x v="0"/>
          </reference>
          <reference field="2" count="1" selected="0">
            <x v="3"/>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19" format="14" series="1">
      <pivotArea type="data" outline="0" fieldPosition="0">
        <references count="1">
          <reference field="4294967294" count="1" selected="0">
            <x v="0"/>
          </reference>
        </references>
      </pivotArea>
    </chartFormat>
    <chartFormat chart="19" format="15">
      <pivotArea type="data" outline="0" fieldPosition="0">
        <references count="2">
          <reference field="4294967294" count="1" selected="0">
            <x v="0"/>
          </reference>
          <reference field="2" count="1" selected="0">
            <x v="4"/>
          </reference>
        </references>
      </pivotArea>
    </chartFormat>
    <chartFormat chart="19" format="16">
      <pivotArea type="data" outline="0" fieldPosition="0">
        <references count="2">
          <reference field="4294967294" count="1" selected="0">
            <x v="0"/>
          </reference>
          <reference field="2" count="1" selected="0">
            <x v="0"/>
          </reference>
        </references>
      </pivotArea>
    </chartFormat>
    <chartFormat chart="19" format="17">
      <pivotArea type="data" outline="0" fieldPosition="0">
        <references count="2">
          <reference field="4294967294" count="1" selected="0">
            <x v="0"/>
          </reference>
          <reference field="2" count="1" selected="0">
            <x v="2"/>
          </reference>
        </references>
      </pivotArea>
    </chartFormat>
    <chartFormat chart="19" format="18">
      <pivotArea type="data" outline="0" fieldPosition="0">
        <references count="2">
          <reference field="4294967294" count="1" selected="0">
            <x v="0"/>
          </reference>
          <reference field="2" count="1" selected="0">
            <x v="5"/>
          </reference>
        </references>
      </pivotArea>
    </chartFormat>
    <chartFormat chart="19" format="19">
      <pivotArea type="data" outline="0" fieldPosition="0">
        <references count="2">
          <reference field="4294967294" count="1" selected="0">
            <x v="0"/>
          </reference>
          <reference field="2" count="1" selected="0">
            <x v="3"/>
          </reference>
        </references>
      </pivotArea>
    </chartFormat>
    <chartFormat chart="19" format="20">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CFBB56-C38D-4F23-8D86-DCDBE733457F}"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Quarter">
  <location ref="A47:B52" firstHeaderRow="1" firstDataRow="1" firstDataCol="1"/>
  <pivotFields count="19">
    <pivotField showAll="0"/>
    <pivotField showAll="0"/>
    <pivotField showAll="0"/>
    <pivotField showAll="0"/>
    <pivotField numFmtId="1" showAll="0"/>
    <pivotField numFmtId="164" showAll="0"/>
    <pivotField numFmtId="164" showAll="0"/>
    <pivotField numFmtId="164" showAll="0"/>
    <pivotField numFmtId="164" showAll="0"/>
    <pivotField numFmtId="166" showAll="0"/>
    <pivotField numFmtId="164" showAll="0"/>
    <pivotField dataField="1"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axis="axisRow" showAll="0" defaultSubtotal="0">
      <items count="6">
        <item x="0"/>
        <item x="1"/>
        <item x="2"/>
        <item x="3"/>
        <item x="4"/>
        <item x="5"/>
      </items>
    </pivotField>
    <pivotField showAll="0" defaultSubtotal="0">
      <items count="4">
        <item h="1" x="0"/>
        <item x="1"/>
        <item h="1" x="2"/>
        <item h="1" x="3"/>
      </items>
    </pivotField>
  </pivotFields>
  <rowFields count="1">
    <field x="17"/>
  </rowFields>
  <rowItems count="5">
    <i>
      <x v="1"/>
    </i>
    <i>
      <x v="2"/>
    </i>
    <i>
      <x v="3"/>
    </i>
    <i>
      <x v="4"/>
    </i>
    <i t="grand">
      <x/>
    </i>
  </rowItems>
  <colItems count="1">
    <i/>
  </colItems>
  <dataFields count="1">
    <dataField name="Sum of Profit" fld="11" baseField="0" baseItem="0"/>
  </dataFields>
  <formats count="13">
    <format dxfId="172">
      <pivotArea collapsedLevelsAreSubtotals="1" fieldPosition="0">
        <references count="1">
          <reference field="17" count="4">
            <x v="1"/>
            <x v="2"/>
            <x v="3"/>
            <x v="4"/>
          </reference>
        </references>
      </pivotArea>
    </format>
    <format dxfId="171">
      <pivotArea type="all" dataOnly="0" outline="0" fieldPosition="0"/>
    </format>
    <format dxfId="170">
      <pivotArea outline="0" collapsedLevelsAreSubtotals="1" fieldPosition="0"/>
    </format>
    <format dxfId="169">
      <pivotArea field="17" type="button" dataOnly="0" labelOnly="1" outline="0" axis="axisRow" fieldPosition="0"/>
    </format>
    <format dxfId="168">
      <pivotArea dataOnly="0" labelOnly="1" fieldPosition="0">
        <references count="1">
          <reference field="17" count="4">
            <x v="1"/>
            <x v="2"/>
            <x v="3"/>
            <x v="4"/>
          </reference>
        </references>
      </pivotArea>
    </format>
    <format dxfId="167">
      <pivotArea dataOnly="0" labelOnly="1" grandRow="1" outline="0" fieldPosition="0"/>
    </format>
    <format dxfId="166">
      <pivotArea dataOnly="0" labelOnly="1" outline="0" axis="axisValues" fieldPosition="0"/>
    </format>
    <format dxfId="165">
      <pivotArea type="all" dataOnly="0" outline="0" fieldPosition="0"/>
    </format>
    <format dxfId="164">
      <pivotArea outline="0" collapsedLevelsAreSubtotals="1" fieldPosition="0"/>
    </format>
    <format dxfId="163">
      <pivotArea field="17" type="button" dataOnly="0" labelOnly="1" outline="0" axis="axisRow" fieldPosition="0"/>
    </format>
    <format dxfId="162">
      <pivotArea dataOnly="0" labelOnly="1" fieldPosition="0">
        <references count="1">
          <reference field="17" count="4">
            <x v="1"/>
            <x v="2"/>
            <x v="3"/>
            <x v="4"/>
          </reference>
        </references>
      </pivotArea>
    </format>
    <format dxfId="161">
      <pivotArea dataOnly="0" labelOnly="1" grandRow="1" outline="0" fieldPosition="0"/>
    </format>
    <format dxfId="1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5FAB5B-D3DF-46A1-BC89-0E01C46462F3}"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2:H202" firstHeaderRow="1" firstDataRow="2" firstDataCol="1"/>
  <pivotFields count="19">
    <pivotField showAll="0"/>
    <pivotField axis="axisRow" showAll="0">
      <items count="19">
        <item x="0"/>
        <item x="17"/>
        <item x="16"/>
        <item x="1"/>
        <item x="3"/>
        <item x="15"/>
        <item x="5"/>
        <item x="6"/>
        <item x="12"/>
        <item x="2"/>
        <item x="13"/>
        <item x="7"/>
        <item x="11"/>
        <item x="4"/>
        <item x="8"/>
        <item x="9"/>
        <item x="14"/>
        <item x="10"/>
        <item t="default"/>
      </items>
    </pivotField>
    <pivotField axis="axisCol" showAll="0">
      <items count="7">
        <item x="1"/>
        <item x="2"/>
        <item x="5"/>
        <item x="3"/>
        <item x="0"/>
        <item x="4"/>
        <item t="default"/>
      </items>
    </pivotField>
    <pivotField showAll="0"/>
    <pivotField numFmtId="1" showAll="0"/>
    <pivotField numFmtId="164" showAll="0"/>
    <pivotField numFmtId="164" showAll="0"/>
    <pivotField numFmtId="164" showAll="0"/>
    <pivotField numFmtId="164" showAll="0"/>
    <pivotField dataField="1"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h="1" sd="0" x="0"/>
        <item sd="0" x="1"/>
        <item h="1" sd="0" x="2"/>
        <item h="1" sd="0" x="3"/>
      </items>
    </pivotField>
  </pivotFields>
  <rowFields count="1">
    <field x="1"/>
  </rowFields>
  <rowItems count="19">
    <i>
      <x/>
    </i>
    <i>
      <x v="1"/>
    </i>
    <i>
      <x v="2"/>
    </i>
    <i>
      <x v="3"/>
    </i>
    <i>
      <x v="4"/>
    </i>
    <i>
      <x v="5"/>
    </i>
    <i>
      <x v="6"/>
    </i>
    <i>
      <x v="7"/>
    </i>
    <i>
      <x v="8"/>
    </i>
    <i>
      <x v="9"/>
    </i>
    <i>
      <x v="10"/>
    </i>
    <i>
      <x v="11"/>
    </i>
    <i>
      <x v="12"/>
    </i>
    <i>
      <x v="13"/>
    </i>
    <i>
      <x v="14"/>
    </i>
    <i>
      <x v="15"/>
    </i>
    <i>
      <x v="16"/>
    </i>
    <i>
      <x v="17"/>
    </i>
    <i t="grand">
      <x/>
    </i>
  </rowItems>
  <colFields count="1">
    <field x="2"/>
  </colFields>
  <colItems count="7">
    <i>
      <x/>
    </i>
    <i>
      <x v="1"/>
    </i>
    <i>
      <x v="2"/>
    </i>
    <i>
      <x v="3"/>
    </i>
    <i>
      <x v="4"/>
    </i>
    <i>
      <x v="5"/>
    </i>
    <i t="grand">
      <x/>
    </i>
  </colItems>
  <dataFields count="1">
    <dataField name="Sum of  Sales" fld="9" baseField="0" baseItem="0"/>
  </dataFields>
  <formats count="30">
    <format dxfId="202">
      <pivotArea type="origin" dataOnly="0" labelOnly="1" outline="0" fieldPosition="0"/>
    </format>
    <format dxfId="201">
      <pivotArea field="1" type="button" dataOnly="0" labelOnly="1" outline="0" axis="axisRow" fieldPosition="0"/>
    </format>
    <format dxfId="200">
      <pivotArea dataOnly="0" labelOnly="1" fieldPosition="0">
        <references count="1">
          <reference field="1" count="0"/>
        </references>
      </pivotArea>
    </format>
    <format dxfId="199">
      <pivotArea dataOnly="0" labelOnly="1" grandRow="1" outline="0" fieldPosition="0"/>
    </format>
    <format dxfId="198">
      <pivotArea field="2" type="button" dataOnly="0" labelOnly="1" outline="0" axis="axisCol" fieldPosition="0"/>
    </format>
    <format dxfId="197">
      <pivotArea dataOnly="0" labelOnly="1" fieldPosition="0">
        <references count="1">
          <reference field="2" count="0"/>
        </references>
      </pivotArea>
    </format>
    <format dxfId="196">
      <pivotArea dataOnly="0" labelOnly="1" grandCol="1" outline="0" fieldPosition="0"/>
    </format>
    <format dxfId="195">
      <pivotArea type="topRight" dataOnly="0" labelOnly="1" outline="0" fieldPosition="0"/>
    </format>
    <format dxfId="194">
      <pivotArea type="topRight" dataOnly="0" labelOnly="1" outline="0" fieldPosition="0"/>
    </format>
    <format dxfId="193">
      <pivotArea type="topRight" dataOnly="0" labelOnly="1" outline="0" fieldPosition="0"/>
    </format>
    <format dxfId="192">
      <pivotArea dataOnly="0" labelOnly="1" fieldPosition="0">
        <references count="1">
          <reference field="2" count="5">
            <x v="1"/>
            <x v="2"/>
            <x v="3"/>
            <x v="4"/>
            <x v="5"/>
          </reference>
        </references>
      </pivotArea>
    </format>
    <format dxfId="191">
      <pivotArea dataOnly="0" labelOnly="1" grandCol="1" outline="0" fieldPosition="0"/>
    </format>
    <format dxfId="190">
      <pivotArea type="topRight" dataOnly="0" labelOnly="1" outline="0" fieldPosition="0"/>
    </format>
    <format dxfId="189">
      <pivotArea type="topRight" dataOnly="0" labelOnly="1" outline="0" offset="B1" fieldPosition="0"/>
    </format>
    <format dxfId="188">
      <pivotArea type="topRight" dataOnly="0" labelOnly="1" outline="0" offset="C1" fieldPosition="0"/>
    </format>
    <format dxfId="187">
      <pivotArea type="topRight" dataOnly="0" labelOnly="1" outline="0" offset="D1" fieldPosition="0"/>
    </format>
    <format dxfId="186">
      <pivotArea type="topRight" dataOnly="0" labelOnly="1" outline="0" offset="E1" fieldPosition="0"/>
    </format>
    <format dxfId="185">
      <pivotArea type="topRight" dataOnly="0" labelOnly="1" outline="0" offset="F1" fieldPosition="0"/>
    </format>
    <format dxfId="184">
      <pivotArea grandRow="1" outline="0" collapsedLevelsAreSubtotals="1" fieldPosition="0"/>
    </format>
    <format dxfId="183">
      <pivotArea field="1" grandCol="1" collapsedLevelsAreSubtotals="1" axis="axisRow" fieldPosition="0">
        <references count="1">
          <reference field="1" count="0"/>
        </references>
      </pivotArea>
    </format>
    <format dxfId="182">
      <pivotArea type="all" dataOnly="0" outline="0" fieldPosition="0"/>
    </format>
    <format dxfId="181">
      <pivotArea outline="0" collapsedLevelsAreSubtotals="1" fieldPosition="0"/>
    </format>
    <format dxfId="180">
      <pivotArea type="origin" dataOnly="0" labelOnly="1" outline="0" fieldPosition="0"/>
    </format>
    <format dxfId="179">
      <pivotArea field="2" type="button" dataOnly="0" labelOnly="1" outline="0" axis="axisCol" fieldPosition="0"/>
    </format>
    <format dxfId="178">
      <pivotArea type="topRight" dataOnly="0" labelOnly="1" outline="0" fieldPosition="0"/>
    </format>
    <format dxfId="177">
      <pivotArea field="1" type="button" dataOnly="0" labelOnly="1" outline="0" axis="axisRow" fieldPosition="0"/>
    </format>
    <format dxfId="176">
      <pivotArea dataOnly="0" labelOnly="1" fieldPosition="0">
        <references count="1">
          <reference field="1" count="0"/>
        </references>
      </pivotArea>
    </format>
    <format dxfId="175">
      <pivotArea dataOnly="0" labelOnly="1" grandRow="1" outline="0" fieldPosition="0"/>
    </format>
    <format dxfId="174">
      <pivotArea dataOnly="0" labelOnly="1" fieldPosition="0">
        <references count="1">
          <reference field="2" count="0"/>
        </references>
      </pivotArea>
    </format>
    <format dxfId="173">
      <pivotArea dataOnly="0" labelOnly="1" grandCol="1" outline="0" fieldPosition="0"/>
    </format>
  </formats>
  <conditionalFormats count="1">
    <conditionalFormat priority="1">
      <pivotAreas count="1">
        <pivotArea type="data" collapsedLevelsAreSubtotals="1" fieldPosition="0">
          <references count="3">
            <reference field="4294967294" count="1" selected="0">
              <x v="0"/>
            </reference>
            <reference field="1" count="18">
              <x v="0"/>
              <x v="1"/>
              <x v="2"/>
              <x v="3"/>
              <x v="4"/>
              <x v="5"/>
              <x v="6"/>
              <x v="7"/>
              <x v="8"/>
              <x v="9"/>
              <x v="10"/>
              <x v="11"/>
              <x v="12"/>
              <x v="13"/>
              <x v="14"/>
              <x v="15"/>
              <x v="16"/>
              <x v="17"/>
            </reference>
            <reference field="2" count="6" selected="0">
              <x v="0"/>
              <x v="1"/>
              <x v="2"/>
              <x v="3"/>
              <x v="4"/>
              <x v="5"/>
            </reference>
          </references>
        </pivotArea>
      </pivotAreas>
    </conditionalFormat>
  </conditionalFormats>
  <chartFormats count="1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 chart="4" format="4" series="1">
      <pivotArea type="data" outline="0" fieldPosition="0">
        <references count="2">
          <reference field="4294967294" count="1" selected="0">
            <x v="0"/>
          </reference>
          <reference field="2" count="1" selected="0">
            <x v="4"/>
          </reference>
        </references>
      </pivotArea>
    </chartFormat>
    <chartFormat chart="4" format="5" series="1">
      <pivotArea type="data" outline="0" fieldPosition="0">
        <references count="2">
          <reference field="4294967294" count="1" selected="0">
            <x v="0"/>
          </reference>
          <reference field="2" count="1" selected="0">
            <x v="5"/>
          </reference>
        </references>
      </pivotArea>
    </chartFormat>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 chart="6" format="15" series="1">
      <pivotArea type="data" outline="0" fieldPosition="0">
        <references count="2">
          <reference field="4294967294" count="1" selected="0">
            <x v="0"/>
          </reference>
          <reference field="2" count="1" selected="0">
            <x v="3"/>
          </reference>
        </references>
      </pivotArea>
    </chartFormat>
    <chartFormat chart="6" format="16" series="1">
      <pivotArea type="data" outline="0" fieldPosition="0">
        <references count="2">
          <reference field="4294967294" count="1" selected="0">
            <x v="0"/>
          </reference>
          <reference field="2" count="1" selected="0">
            <x v="4"/>
          </reference>
        </references>
      </pivotArea>
    </chartFormat>
    <chartFormat chart="6" format="17" series="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929D12-7DDF-435E-9791-8685FAC8359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location ref="A58:B77" firstHeaderRow="1" firstDataRow="1" firstDataCol="1"/>
  <pivotFields count="19">
    <pivotField showAll="0"/>
    <pivotField axis="axisRow" showAll="0">
      <items count="19">
        <item x="0"/>
        <item x="17"/>
        <item x="16"/>
        <item x="1"/>
        <item x="3"/>
        <item x="15"/>
        <item x="5"/>
        <item x="6"/>
        <item x="12"/>
        <item x="2"/>
        <item x="13"/>
        <item x="7"/>
        <item x="11"/>
        <item x="4"/>
        <item x="8"/>
        <item x="9"/>
        <item x="14"/>
        <item x="10"/>
        <item t="default"/>
      </items>
    </pivotField>
    <pivotField showAll="0">
      <items count="7">
        <item h="1" x="1"/>
        <item h="1" x="2"/>
        <item x="5"/>
        <item h="1" x="3"/>
        <item h="1" x="0"/>
        <item h="1" x="4"/>
        <item t="default"/>
      </items>
    </pivotField>
    <pivotField showAll="0"/>
    <pivotField numFmtId="1" showAll="0"/>
    <pivotField numFmtId="164" showAll="0"/>
    <pivotField numFmtId="164" showAll="0"/>
    <pivotField numFmtId="164" showAll="0"/>
    <pivotField numFmtId="164" showAll="0"/>
    <pivotField dataField="1"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showAll="0" defaultSubtotal="0"/>
    <pivotField showAll="0" defaultSubtotal="0">
      <items count="4">
        <item h="1" x="0"/>
        <item x="1"/>
        <item h="1" x="2"/>
        <item h="1" x="3"/>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Sales %" fld="9" showDataAs="percentOfTotal" baseField="0" baseItem="0" numFmtId="10"/>
  </dataFields>
  <formats count="13">
    <format dxfId="215">
      <pivotArea type="all" dataOnly="0" outline="0" fieldPosition="0"/>
    </format>
    <format dxfId="214">
      <pivotArea outline="0" collapsedLevelsAreSubtotals="1" fieldPosition="0"/>
    </format>
    <format dxfId="213">
      <pivotArea field="1" type="button" dataOnly="0" labelOnly="1" outline="0" axis="axisRow" fieldPosition="0"/>
    </format>
    <format dxfId="212">
      <pivotArea dataOnly="0" labelOnly="1" fieldPosition="0">
        <references count="1">
          <reference field="1" count="16">
            <x v="0"/>
            <x v="3"/>
            <x v="4"/>
            <x v="5"/>
            <x v="6"/>
            <x v="7"/>
            <x v="8"/>
            <x v="9"/>
            <x v="10"/>
            <x v="11"/>
            <x v="12"/>
            <x v="13"/>
            <x v="14"/>
            <x v="15"/>
            <x v="16"/>
            <x v="17"/>
          </reference>
        </references>
      </pivotArea>
    </format>
    <format dxfId="211">
      <pivotArea dataOnly="0" labelOnly="1" grandRow="1" outline="0"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field="1" type="button" dataOnly="0" labelOnly="1" outline="0" axis="axisRow" fieldPosition="0"/>
    </format>
    <format dxfId="206">
      <pivotArea dataOnly="0" labelOnly="1" fieldPosition="0">
        <references count="1">
          <reference field="1" count="16">
            <x v="0"/>
            <x v="3"/>
            <x v="4"/>
            <x v="5"/>
            <x v="6"/>
            <x v="7"/>
            <x v="8"/>
            <x v="9"/>
            <x v="10"/>
            <x v="11"/>
            <x v="12"/>
            <x v="13"/>
            <x v="14"/>
            <x v="15"/>
            <x v="16"/>
            <x v="17"/>
          </reference>
        </references>
      </pivotArea>
    </format>
    <format dxfId="205">
      <pivotArea dataOnly="0" labelOnly="1" grandRow="1" outline="0" fieldPosition="0"/>
    </format>
    <format dxfId="204">
      <pivotArea dataOnly="0" labelOnly="1" outline="0" axis="axisValues" fieldPosition="0"/>
    </format>
    <format dxfId="203">
      <pivotArea collapsedLevelsAreSubtotals="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CD2B308-5C51-4F94-B901-A809874974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tates">
  <location ref="A131:D150" firstHeaderRow="0" firstDataRow="1" firstDataCol="1"/>
  <pivotFields count="19">
    <pivotField showAll="0"/>
    <pivotField axis="axisRow" showAll="0" sortType="descending">
      <items count="19">
        <item x="0"/>
        <item x="17"/>
        <item x="16"/>
        <item x="1"/>
        <item x="3"/>
        <item x="15"/>
        <item x="5"/>
        <item x="6"/>
        <item x="12"/>
        <item x="2"/>
        <item x="13"/>
        <item x="7"/>
        <item x="11"/>
        <item x="4"/>
        <item x="8"/>
        <item x="9"/>
        <item x="14"/>
        <item x="10"/>
        <item t="default"/>
      </items>
      <autoSortScope>
        <pivotArea dataOnly="0" outline="0" fieldPosition="0">
          <references count="1">
            <reference field="4294967294" count="1" selected="0">
              <x v="2"/>
            </reference>
          </references>
        </pivotArea>
      </autoSortScope>
    </pivotField>
    <pivotField showAll="0">
      <items count="7">
        <item x="1"/>
        <item x="2"/>
        <item x="5"/>
        <item x="3"/>
        <item x="0"/>
        <item x="4"/>
        <item t="default"/>
      </items>
    </pivotField>
    <pivotField showAll="0"/>
    <pivotField numFmtId="1" showAll="0"/>
    <pivotField numFmtId="164" showAll="0"/>
    <pivotField numFmtId="164" showAll="0"/>
    <pivotField dataField="1" numFmtId="164" showAll="0"/>
    <pivotField numFmtId="164" showAll="0"/>
    <pivotField dataField="1" numFmtId="166" showAll="0"/>
    <pivotField numFmtId="164" showAll="0"/>
    <pivotField dataField="1"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items count="14">
        <item x="0"/>
        <item h="1" x="1"/>
        <item h="1" x="2"/>
        <item h="1" x="3"/>
        <item h="1" x="4"/>
        <item h="1" x="5"/>
        <item h="1" x="6"/>
        <item h="1" x="7"/>
        <item h="1" x="8"/>
        <item h="1" x="9"/>
        <item h="1" x="10"/>
        <item h="1" x="11"/>
        <item h="1" x="12"/>
        <item h="1" x="13"/>
      </items>
    </pivotField>
    <pivotField showAll="0" defaultSubtotal="0"/>
    <pivotField showAll="0" defaultSubtotal="0">
      <items count="4">
        <item x="0"/>
        <item x="1"/>
        <item x="2"/>
        <item x="3"/>
      </items>
    </pivotField>
  </pivotFields>
  <rowFields count="1">
    <field x="1"/>
  </rowFields>
  <rowItems count="19">
    <i>
      <x v="9"/>
    </i>
    <i>
      <x v="3"/>
    </i>
    <i>
      <x v="15"/>
    </i>
    <i>
      <x v="13"/>
    </i>
    <i>
      <x v="12"/>
    </i>
    <i>
      <x v="8"/>
    </i>
    <i>
      <x v="6"/>
    </i>
    <i>
      <x/>
    </i>
    <i>
      <x v="4"/>
    </i>
    <i>
      <x v="17"/>
    </i>
    <i>
      <x v="7"/>
    </i>
    <i>
      <x v="14"/>
    </i>
    <i>
      <x v="11"/>
    </i>
    <i>
      <x v="10"/>
    </i>
    <i>
      <x v="16"/>
    </i>
    <i>
      <x v="5"/>
    </i>
    <i>
      <x v="1"/>
    </i>
    <i>
      <x v="2"/>
    </i>
    <i t="grand">
      <x/>
    </i>
  </rowItems>
  <colFields count="1">
    <field x="-2"/>
  </colFields>
  <colItems count="3">
    <i>
      <x/>
    </i>
    <i i="1">
      <x v="1"/>
    </i>
    <i i="2">
      <x v="2"/>
    </i>
  </colItems>
  <dataFields count="3">
    <dataField name="Sum of Gross Sales" fld="7" baseField="0" baseItem="0"/>
    <dataField name="Sum of  Sales" fld="9" baseField="0" baseItem="0"/>
    <dataField name="Sum of Profit" fld="11" baseField="0" baseItem="0"/>
  </dataFields>
  <formats count="16">
    <format dxfId="231">
      <pivotArea dataOnly="0" outline="0" fieldPosition="0">
        <references count="1">
          <reference field="4294967294" count="1">
            <x v="2"/>
          </reference>
        </references>
      </pivotArea>
    </format>
    <format dxfId="230">
      <pivotArea collapsedLevelsAreSubtotals="1" fieldPosition="0">
        <references count="1">
          <reference field="1" count="0"/>
        </references>
      </pivotArea>
    </format>
    <format dxfId="229">
      <pivotArea collapsedLevelsAreSubtotals="1" fieldPosition="0">
        <references count="2">
          <reference field="4294967294" count="1" selected="0">
            <x v="2"/>
          </reference>
          <reference field="1" count="1">
            <x v="1"/>
          </reference>
        </references>
      </pivotArea>
    </format>
    <format dxfId="228">
      <pivotArea type="all" dataOnly="0" outline="0" fieldPosition="0"/>
    </format>
    <format dxfId="227">
      <pivotArea outline="0" collapsedLevelsAreSubtotals="1" fieldPosition="0"/>
    </format>
    <format dxfId="226">
      <pivotArea field="1" type="button" dataOnly="0" labelOnly="1" outline="0" axis="axisRow" fieldPosition="0"/>
    </format>
    <format dxfId="225">
      <pivotArea dataOnly="0" labelOnly="1" fieldPosition="0">
        <references count="1">
          <reference field="1" count="0"/>
        </references>
      </pivotArea>
    </format>
    <format dxfId="224">
      <pivotArea dataOnly="0" labelOnly="1" grandRow="1" outline="0" fieldPosition="0"/>
    </format>
    <format dxfId="223">
      <pivotArea dataOnly="0" labelOnly="1" outline="0" fieldPosition="0">
        <references count="1">
          <reference field="4294967294" count="2">
            <x v="1"/>
            <x v="2"/>
          </reference>
        </references>
      </pivotArea>
    </format>
    <format dxfId="222">
      <pivotArea type="all" dataOnly="0" outline="0" fieldPosition="0"/>
    </format>
    <format dxfId="221">
      <pivotArea outline="0" collapsedLevelsAreSubtotals="1" fieldPosition="0"/>
    </format>
    <format dxfId="220">
      <pivotArea field="1" type="button" dataOnly="0" labelOnly="1" outline="0" axis="axisRow" fieldPosition="0"/>
    </format>
    <format dxfId="219">
      <pivotArea dataOnly="0" labelOnly="1" fieldPosition="0">
        <references count="1">
          <reference field="1" count="0"/>
        </references>
      </pivotArea>
    </format>
    <format dxfId="218">
      <pivotArea dataOnly="0" labelOnly="1" grandRow="1" outline="0" fieldPosition="0"/>
    </format>
    <format dxfId="217">
      <pivotArea dataOnly="0" labelOnly="1" outline="0" fieldPosition="0">
        <references count="1">
          <reference field="4294967294" count="2">
            <x v="1"/>
            <x v="2"/>
          </reference>
        </references>
      </pivotArea>
    </format>
    <format dxfId="216">
      <pivotArea collapsedLevelsAreSubtotals="1" fieldPosition="0">
        <references count="1">
          <reference field="1" count="17">
            <x v="0"/>
            <x v="2"/>
            <x v="3"/>
            <x v="4"/>
            <x v="5"/>
            <x v="6"/>
            <x v="7"/>
            <x v="8"/>
            <x v="9"/>
            <x v="10"/>
            <x v="11"/>
            <x v="12"/>
            <x v="13"/>
            <x v="14"/>
            <x v="15"/>
            <x v="16"/>
            <x v="17"/>
          </reference>
        </references>
      </pivotArea>
    </format>
  </formats>
  <chartFormats count="5">
    <chartFormat chart="0" format="0"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2"/>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836AEA0-DAD2-48F1-BE90-79318E67E34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52:B271" firstHeaderRow="1" firstDataRow="1" firstDataCol="1"/>
  <pivotFields count="19">
    <pivotField showAll="0"/>
    <pivotField showAll="0"/>
    <pivotField showAll="0"/>
    <pivotField showAll="0"/>
    <pivotField numFmtId="1" showAll="0"/>
    <pivotField numFmtId="164" showAll="0"/>
    <pivotField numFmtId="164" showAll="0"/>
    <pivotField numFmtId="164" showAll="0"/>
    <pivotField dataField="1" numFmtId="164" showAll="0">
      <items count="629">
        <item x="0"/>
        <item x="48"/>
        <item x="129"/>
        <item x="10"/>
        <item x="141"/>
        <item x="13"/>
        <item x="222"/>
        <item x="80"/>
        <item x="85"/>
        <item x="145"/>
        <item x="36"/>
        <item x="83"/>
        <item x="93"/>
        <item x="45"/>
        <item x="342"/>
        <item x="46"/>
        <item x="12"/>
        <item x="119"/>
        <item x="549"/>
        <item x="151"/>
        <item x="98"/>
        <item x="269"/>
        <item x="95"/>
        <item x="567"/>
        <item x="302"/>
        <item x="345"/>
        <item x="381"/>
        <item x="21"/>
        <item x="350"/>
        <item x="299"/>
        <item x="53"/>
        <item x="219"/>
        <item x="174"/>
        <item x="392"/>
        <item x="7"/>
        <item x="41"/>
        <item x="32"/>
        <item x="47"/>
        <item x="391"/>
        <item x="378"/>
        <item x="514"/>
        <item x="14"/>
        <item x="550"/>
        <item x="59"/>
        <item x="144"/>
        <item x="9"/>
        <item x="255"/>
        <item x="105"/>
        <item x="384"/>
        <item x="403"/>
        <item x="24"/>
        <item x="297"/>
        <item x="356"/>
        <item x="27"/>
        <item x="379"/>
        <item x="28"/>
        <item x="79"/>
        <item x="571"/>
        <item x="25"/>
        <item x="136"/>
        <item x="604"/>
        <item x="360"/>
        <item x="61"/>
        <item x="500"/>
        <item x="223"/>
        <item x="552"/>
        <item x="387"/>
        <item x="38"/>
        <item x="134"/>
        <item x="51"/>
        <item x="6"/>
        <item x="568"/>
        <item x="610"/>
        <item x="330"/>
        <item x="275"/>
        <item x="77"/>
        <item x="94"/>
        <item x="39"/>
        <item x="56"/>
        <item x="171"/>
        <item x="619"/>
        <item x="587"/>
        <item x="128"/>
        <item x="90"/>
        <item x="172"/>
        <item x="100"/>
        <item x="306"/>
        <item x="556"/>
        <item x="331"/>
        <item x="49"/>
        <item x="15"/>
        <item x="150"/>
        <item x="340"/>
        <item x="341"/>
        <item x="623"/>
        <item x="3"/>
        <item x="18"/>
        <item x="468"/>
        <item x="169"/>
        <item x="217"/>
        <item x="4"/>
        <item x="69"/>
        <item x="143"/>
        <item x="305"/>
        <item x="309"/>
        <item x="530"/>
        <item x="155"/>
        <item x="178"/>
        <item x="70"/>
        <item x="34"/>
        <item x="37"/>
        <item x="86"/>
        <item x="214"/>
        <item x="440"/>
        <item x="558"/>
        <item x="146"/>
        <item x="470"/>
        <item x="58"/>
        <item x="40"/>
        <item x="394"/>
        <item x="52"/>
        <item x="8"/>
        <item x="414"/>
        <item x="410"/>
        <item x="92"/>
        <item x="187"/>
        <item x="389"/>
        <item x="126"/>
        <item x="598"/>
        <item x="544"/>
        <item x="471"/>
        <item x="89"/>
        <item x="11"/>
        <item x="54"/>
        <item x="303"/>
        <item x="339"/>
        <item x="326"/>
        <item x="101"/>
        <item x="110"/>
        <item x="512"/>
        <item x="60"/>
        <item x="211"/>
        <item x="127"/>
        <item x="50"/>
        <item x="583"/>
        <item x="74"/>
        <item x="328"/>
        <item x="99"/>
        <item x="315"/>
        <item x="517"/>
        <item x="107"/>
        <item x="19"/>
        <item x="131"/>
        <item x="192"/>
        <item x="561"/>
        <item x="137"/>
        <item x="334"/>
        <item x="337"/>
        <item x="97"/>
        <item x="559"/>
        <item x="301"/>
        <item x="170"/>
        <item x="230"/>
        <item x="96"/>
        <item x="380"/>
        <item x="224"/>
        <item x="130"/>
        <item x="417"/>
        <item x="597"/>
        <item x="22"/>
        <item x="133"/>
        <item x="33"/>
        <item x="475"/>
        <item x="123"/>
        <item x="5"/>
        <item x="106"/>
        <item x="42"/>
        <item x="268"/>
        <item x="624"/>
        <item x="180"/>
        <item x="16"/>
        <item x="431"/>
        <item x="459"/>
        <item x="257"/>
        <item x="111"/>
        <item x="526"/>
        <item x="618"/>
        <item x="191"/>
        <item x="445"/>
        <item x="17"/>
        <item x="57"/>
        <item x="168"/>
        <item x="422"/>
        <item x="158"/>
        <item x="76"/>
        <item x="256"/>
        <item x="153"/>
        <item x="120"/>
        <item x="401"/>
        <item x="103"/>
        <item x="157"/>
        <item x="63"/>
        <item x="78"/>
        <item x="262"/>
        <item x="26"/>
        <item x="115"/>
        <item x="197"/>
        <item x="154"/>
        <item x="363"/>
        <item x="20"/>
        <item x="333"/>
        <item x="221"/>
        <item x="434"/>
        <item x="104"/>
        <item x="156"/>
        <item x="117"/>
        <item x="64"/>
        <item x="298"/>
        <item x="622"/>
        <item x="308"/>
        <item x="67"/>
        <item x="462"/>
        <item x="289"/>
        <item x="376"/>
        <item x="109"/>
        <item x="382"/>
        <item x="323"/>
        <item x="91"/>
        <item x="186"/>
        <item x="200"/>
        <item x="295"/>
        <item x="44"/>
        <item x="108"/>
        <item x="284"/>
        <item x="68"/>
        <item x="43"/>
        <item x="270"/>
        <item x="537"/>
        <item x="124"/>
        <item x="373"/>
        <item x="369"/>
        <item x="259"/>
        <item x="396"/>
        <item x="142"/>
        <item x="383"/>
        <item x="176"/>
        <item x="560"/>
        <item x="327"/>
        <item x="576"/>
        <item x="226"/>
        <item x="562"/>
        <item x="428"/>
        <item x="220"/>
        <item x="132"/>
        <item x="62"/>
        <item x="30"/>
        <item x="626"/>
        <item x="496"/>
        <item x="443"/>
        <item x="116"/>
        <item x="354"/>
        <item x="225"/>
        <item x="312"/>
        <item x="515"/>
        <item x="114"/>
        <item x="291"/>
        <item x="310"/>
        <item x="415"/>
        <item x="296"/>
        <item x="166"/>
        <item x="84"/>
        <item x="118"/>
        <item x="125"/>
        <item x="267"/>
        <item x="87"/>
        <item x="2"/>
        <item x="250"/>
        <item x="175"/>
        <item x="167"/>
        <item x="204"/>
        <item x="435"/>
        <item x="307"/>
        <item x="55"/>
        <item x="348"/>
        <item x="147"/>
        <item x="521"/>
        <item x="547"/>
        <item x="102"/>
        <item x="355"/>
        <item x="189"/>
        <item x="611"/>
        <item x="513"/>
        <item x="344"/>
        <item x="215"/>
        <item x="311"/>
        <item x="405"/>
        <item x="152"/>
        <item x="375"/>
        <item x="430"/>
        <item x="300"/>
        <item x="71"/>
        <item x="173"/>
        <item x="181"/>
        <item x="241"/>
        <item x="448"/>
        <item x="247"/>
        <item x="218"/>
        <item x="357"/>
        <item x="482"/>
        <item x="199"/>
        <item x="591"/>
        <item x="480"/>
        <item x="254"/>
        <item x="566"/>
        <item x="213"/>
        <item x="439"/>
        <item x="484"/>
        <item x="322"/>
        <item x="66"/>
        <item x="313"/>
        <item x="609"/>
        <item x="159"/>
        <item x="338"/>
        <item x="190"/>
        <item x="347"/>
        <item x="245"/>
        <item x="280"/>
        <item x="519"/>
        <item x="240"/>
        <item x="203"/>
        <item x="467"/>
        <item x="372"/>
        <item x="65"/>
        <item x="122"/>
        <item x="29"/>
        <item x="138"/>
        <item x="516"/>
        <item x="208"/>
        <item x="271"/>
        <item x="88"/>
        <item x="140"/>
        <item x="535"/>
        <item x="228"/>
        <item x="581"/>
        <item x="473"/>
        <item x="617"/>
        <item x="531"/>
        <item x="336"/>
        <item x="279"/>
        <item x="625"/>
        <item x="368"/>
        <item x="231"/>
        <item x="407"/>
        <item x="82"/>
        <item x="316"/>
        <item x="563"/>
        <item x="184"/>
        <item x="207"/>
        <item x="458"/>
        <item x="605"/>
        <item x="390"/>
        <item x="536"/>
        <item x="272"/>
        <item x="613"/>
        <item x="293"/>
        <item x="252"/>
        <item x="113"/>
        <item x="112"/>
        <item x="81"/>
        <item x="244"/>
        <item x="165"/>
        <item x="404"/>
        <item x="472"/>
        <item x="377"/>
        <item x="274"/>
        <item x="442"/>
        <item x="205"/>
        <item x="497"/>
        <item x="139"/>
        <item x="35"/>
        <item x="599"/>
        <item x="239"/>
        <item x="346"/>
        <item x="249"/>
        <item x="437"/>
        <item x="258"/>
        <item x="179"/>
        <item x="251"/>
        <item x="504"/>
        <item x="589"/>
        <item x="606"/>
        <item x="578"/>
        <item x="75"/>
        <item x="358"/>
        <item x="543"/>
        <item x="510"/>
        <item x="489"/>
        <item x="149"/>
        <item x="433"/>
        <item x="546"/>
        <item x="193"/>
        <item x="266"/>
        <item x="490"/>
        <item x="261"/>
        <item x="529"/>
        <item x="273"/>
        <item x="474"/>
        <item x="304"/>
        <item x="444"/>
        <item x="479"/>
        <item x="596"/>
        <item x="318"/>
        <item x="569"/>
        <item x="321"/>
        <item x="406"/>
        <item x="441"/>
        <item x="564"/>
        <item x="1"/>
        <item x="243"/>
        <item x="476"/>
        <item x="236"/>
        <item x="264"/>
        <item x="398"/>
        <item x="487"/>
        <item x="227"/>
        <item x="620"/>
        <item x="456"/>
        <item x="206"/>
        <item x="374"/>
        <item x="246"/>
        <item x="260"/>
        <item x="555"/>
        <item x="548"/>
        <item x="365"/>
        <item x="349"/>
        <item x="277"/>
        <item x="413"/>
        <item x="196"/>
        <item x="282"/>
        <item x="135"/>
        <item x="195"/>
        <item x="320"/>
        <item x="499"/>
        <item x="466"/>
        <item x="362"/>
        <item x="520"/>
        <item x="370"/>
        <item x="148"/>
        <item x="248"/>
        <item x="253"/>
        <item x="590"/>
        <item x="493"/>
        <item x="23"/>
        <item x="616"/>
        <item x="288"/>
        <item x="366"/>
        <item x="506"/>
        <item x="229"/>
        <item x="185"/>
        <item x="399"/>
        <item x="287"/>
        <item x="528"/>
        <item x="160"/>
        <item x="73"/>
        <item x="525"/>
        <item x="183"/>
        <item x="486"/>
        <item x="395"/>
        <item x="317"/>
        <item x="352"/>
        <item x="600"/>
        <item x="447"/>
        <item x="162"/>
        <item x="492"/>
        <item x="72"/>
        <item x="314"/>
        <item x="234"/>
        <item x="235"/>
        <item x="332"/>
        <item x="542"/>
        <item x="565"/>
        <item x="539"/>
        <item x="233"/>
        <item x="518"/>
        <item x="351"/>
        <item x="485"/>
        <item x="265"/>
        <item x="570"/>
        <item x="594"/>
        <item x="371"/>
        <item x="575"/>
        <item x="507"/>
        <item x="397"/>
        <item x="202"/>
        <item x="588"/>
        <item x="263"/>
        <item x="573"/>
        <item x="393"/>
        <item x="188"/>
        <item x="554"/>
        <item x="545"/>
        <item x="194"/>
        <item x="508"/>
        <item x="209"/>
        <item x="161"/>
        <item x="329"/>
        <item x="177"/>
        <item x="477"/>
        <item x="541"/>
        <item x="283"/>
        <item x="436"/>
        <item x="540"/>
        <item x="281"/>
        <item x="359"/>
        <item x="595"/>
        <item x="242"/>
        <item x="343"/>
        <item x="294"/>
        <item x="579"/>
        <item x="212"/>
        <item x="335"/>
        <item x="400"/>
        <item x="278"/>
        <item x="534"/>
        <item x="453"/>
        <item x="182"/>
        <item x="319"/>
        <item x="505"/>
        <item x="607"/>
        <item x="461"/>
        <item x="557"/>
        <item x="426"/>
        <item x="478"/>
        <item x="367"/>
        <item x="210"/>
        <item x="429"/>
        <item x="388"/>
        <item x="164"/>
        <item x="627"/>
        <item x="449"/>
        <item x="121"/>
        <item x="31"/>
        <item x="292"/>
        <item x="488"/>
        <item x="608"/>
        <item x="483"/>
        <item x="469"/>
        <item x="385"/>
        <item x="402"/>
        <item x="421"/>
        <item x="286"/>
        <item x="238"/>
        <item x="577"/>
        <item x="423"/>
        <item x="446"/>
        <item x="551"/>
        <item x="237"/>
        <item x="285"/>
        <item x="491"/>
        <item x="364"/>
        <item x="276"/>
        <item x="452"/>
        <item x="451"/>
        <item x="553"/>
        <item x="454"/>
        <item x="494"/>
        <item x="353"/>
        <item x="572"/>
        <item x="593"/>
        <item x="290"/>
        <item x="419"/>
        <item x="432"/>
        <item x="216"/>
        <item x="601"/>
        <item x="503"/>
        <item x="603"/>
        <item x="325"/>
        <item x="427"/>
        <item x="580"/>
        <item x="465"/>
        <item x="524"/>
        <item x="408"/>
        <item x="522"/>
        <item x="418"/>
        <item x="163"/>
        <item x="527"/>
        <item x="523"/>
        <item x="502"/>
        <item x="509"/>
        <item x="498"/>
        <item x="592"/>
        <item x="602"/>
        <item x="386"/>
        <item x="574"/>
        <item x="420"/>
        <item x="586"/>
        <item x="511"/>
        <item x="460"/>
        <item x="455"/>
        <item x="424"/>
        <item x="232"/>
        <item x="201"/>
        <item x="198"/>
        <item x="412"/>
        <item x="464"/>
        <item x="324"/>
        <item x="438"/>
        <item x="416"/>
        <item x="585"/>
        <item x="463"/>
        <item x="501"/>
        <item x="621"/>
        <item x="481"/>
        <item x="425"/>
        <item x="409"/>
        <item x="615"/>
        <item x="450"/>
        <item x="582"/>
        <item x="361"/>
        <item x="584"/>
        <item x="614"/>
        <item x="538"/>
        <item x="533"/>
        <item x="411"/>
        <item x="495"/>
        <item x="457"/>
        <item x="612"/>
        <item x="532"/>
        <item t="default"/>
      </items>
    </pivotField>
    <pivotField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4">
        <item x="0"/>
        <item x="1"/>
        <item x="2"/>
        <item x="3"/>
      </items>
    </pivotField>
  </pivotFields>
  <rowFields count="2">
    <field x="18"/>
    <field x="16"/>
  </rowFields>
  <rowItems count="19">
    <i>
      <x v="1"/>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Discounts" fld="8" baseField="0" baseItem="0"/>
  </dataFields>
  <formats count="3">
    <format dxfId="234">
      <pivotArea collapsedLevelsAreSubtotals="1" fieldPosition="0">
        <references count="2">
          <reference field="16" count="4">
            <x v="9"/>
            <x v="10"/>
            <x v="11"/>
            <x v="12"/>
          </reference>
          <reference field="18" count="1" selected="0">
            <x v="1"/>
          </reference>
        </references>
      </pivotArea>
    </format>
    <format dxfId="233">
      <pivotArea collapsedLevelsAreSubtotals="1" fieldPosition="0">
        <references count="1">
          <reference field="18" count="1">
            <x v="2"/>
          </reference>
        </references>
      </pivotArea>
    </format>
    <format dxfId="232">
      <pivotArea collapsedLevelsAreSubtotals="1" fieldPosition="0">
        <references count="2">
          <reference field="16" count="12">
            <x v="1"/>
            <x v="2"/>
            <x v="3"/>
            <x v="4"/>
            <x v="5"/>
            <x v="6"/>
            <x v="7"/>
            <x v="8"/>
            <x v="9"/>
            <x v="10"/>
            <x v="11"/>
            <x v="12"/>
          </reference>
          <reference field="18" count="1" selected="0">
            <x v="2"/>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67E4A1-7BBF-4DF2-BDD1-B201B4BD72E8}" name="PivotTable4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2:B77" firstHeaderRow="1" firstDataRow="1" firstDataCol="1"/>
  <pivotFields count="16">
    <pivotField showAll="0"/>
    <pivotField showAll="0"/>
    <pivotField showAll="0"/>
    <pivotField axis="axisRow" showAll="0">
      <items count="5">
        <item x="3"/>
        <item x="1"/>
        <item x="2"/>
        <item x="0"/>
        <item t="default"/>
      </items>
    </pivotField>
    <pivotField numFmtId="2" showAll="0"/>
    <pivotField numFmtId="166" showAll="0"/>
    <pivotField numFmtId="166" showAll="0"/>
    <pivotField numFmtId="166" showAll="0"/>
    <pivotField numFmtId="166" showAll="0"/>
    <pivotField dataField="1" numFmtId="2" showAll="0"/>
    <pivotField numFmtId="166" showAll="0"/>
    <pivotField numFmtId="166" showAll="0"/>
    <pivotField numFmtId="168" showAll="0"/>
    <pivotField showAll="0"/>
    <pivotField showAll="0"/>
    <pivotField showAll="0"/>
  </pivotFields>
  <rowFields count="1">
    <field x="3"/>
  </rowFields>
  <rowItems count="5">
    <i>
      <x/>
    </i>
    <i>
      <x v="1"/>
    </i>
    <i>
      <x v="2"/>
    </i>
    <i>
      <x v="3"/>
    </i>
    <i t="grand">
      <x/>
    </i>
  </rowItems>
  <colItems count="1">
    <i/>
  </colItems>
  <dataFields count="1">
    <dataField name="Sum of  Sale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EBA9746-4E18-4AB7-A3CD-55DFD05A4DA6}" name="PivotTable5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86:B805" firstHeaderRow="1" firstDataRow="1" firstDataCol="1"/>
  <pivotFields count="19">
    <pivotField showAll="0">
      <items count="6">
        <item x="2"/>
        <item x="3"/>
        <item x="1"/>
        <item x="0"/>
        <item x="4"/>
        <item t="default"/>
      </items>
    </pivotField>
    <pivotField axis="axisRow" showAll="0">
      <items count="19">
        <item x="0"/>
        <item x="17"/>
        <item x="16"/>
        <item x="1"/>
        <item x="3"/>
        <item x="15"/>
        <item x="5"/>
        <item x="6"/>
        <item x="12"/>
        <item x="2"/>
        <item x="13"/>
        <item x="7"/>
        <item x="11"/>
        <item x="4"/>
        <item x="8"/>
        <item x="9"/>
        <item x="14"/>
        <item x="10"/>
        <item t="default"/>
      </items>
    </pivotField>
    <pivotField showAll="0"/>
    <pivotField showAll="0"/>
    <pivotField showAll="0"/>
    <pivotField dataField="1" showAll="0"/>
    <pivotField showAll="0"/>
    <pivotField numFmtId="1" showAll="0"/>
    <pivotField numFmtId="164" showAll="0"/>
    <pivotField numFmtId="164" showAll="0"/>
    <pivotField numFmtId="164" showAll="0"/>
    <pivotField numFmtId="164" showAll="0"/>
    <pivotField numFmtId="164" showAll="0"/>
    <pivotField numFmtId="164" showAll="0"/>
    <pivotField numFmtId="164" showAll="0"/>
    <pivotField numFmtId="165" showAll="0"/>
    <pivotField showAll="0"/>
    <pivotField showAll="0"/>
    <pivotField showAll="0"/>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Probability" fld="5"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0656F36-F698-483B-AC77-5038E2EC18EB}" name="PivotTable4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9:B66" firstHeaderRow="1" firstDataRow="1" firstDataCol="1"/>
  <pivotFields count="16">
    <pivotField showAll="0"/>
    <pivotField showAll="0"/>
    <pivotField axis="axisRow" showAll="0">
      <items count="7">
        <item x="1"/>
        <item x="2"/>
        <item x="5"/>
        <item x="3"/>
        <item x="0"/>
        <item x="4"/>
        <item t="default"/>
      </items>
    </pivotField>
    <pivotField showAll="0"/>
    <pivotField dataField="1" numFmtId="2" showAll="0"/>
    <pivotField numFmtId="166" showAll="0"/>
    <pivotField numFmtId="166" showAll="0"/>
    <pivotField numFmtId="166" showAll="0"/>
    <pivotField numFmtId="166" showAll="0"/>
    <pivotField numFmtId="2" showAll="0"/>
    <pivotField numFmtId="166" showAll="0"/>
    <pivotField numFmtId="166" showAll="0"/>
    <pivotField numFmtId="168" showAll="0"/>
    <pivotField showAll="0"/>
    <pivotField showAll="0"/>
    <pivotField showAll="0"/>
  </pivotFields>
  <rowFields count="1">
    <field x="2"/>
  </rowFields>
  <rowItems count="7">
    <i>
      <x/>
    </i>
    <i>
      <x v="1"/>
    </i>
    <i>
      <x v="2"/>
    </i>
    <i>
      <x v="3"/>
    </i>
    <i>
      <x v="4"/>
    </i>
    <i>
      <x v="5"/>
    </i>
    <i t="grand">
      <x/>
    </i>
  </rowItems>
  <colItems count="1">
    <i/>
  </colItems>
  <dataFields count="1">
    <dataField name="Sum of Units Sold"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29B183A-A8AD-43AB-9527-A4CC94D5B14F}" name="PivotTable3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 Number">
  <location ref="A6:B19" firstHeaderRow="1" firstDataRow="1" firstDataCol="1"/>
  <pivotFields count="16">
    <pivotField showAll="0"/>
    <pivotField showAll="0"/>
    <pivotField showAll="0"/>
    <pivotField showAll="0"/>
    <pivotField numFmtId="1" showAll="0"/>
    <pivotField numFmtId="164" showAll="0"/>
    <pivotField numFmtId="164" showAll="0"/>
    <pivotField numFmtId="164" showAll="0"/>
    <pivotField numFmtId="164" showAll="0"/>
    <pivotField dataField="1" numFmtId="164" showAll="0"/>
    <pivotField numFmtId="164" showAll="0"/>
    <pivotField numFmtId="164" showAll="0"/>
    <pivotField numFmtId="165" showAll="0"/>
    <pivotField axis="axisRow" showAll="0" sortType="ascending">
      <items count="13">
        <item x="0"/>
        <item x="8"/>
        <item x="3"/>
        <item x="10"/>
        <item x="11"/>
        <item x="1"/>
        <item x="4"/>
        <item x="5"/>
        <item x="6"/>
        <item x="7"/>
        <item x="9"/>
        <item x="2"/>
        <item t="default"/>
      </items>
    </pivotField>
    <pivotField showAll="0"/>
    <pivotField showAll="0"/>
  </pivotFields>
  <rowFields count="1">
    <field x="13"/>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54FFD50-7BBC-41EC-992D-6D5FB4ACDC96}" name="PivotTable3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B30" firstHeaderRow="1" firstDataRow="1" firstDataCol="1"/>
  <pivotFields count="16">
    <pivotField axis="axisRow" showAll="0">
      <items count="6">
        <item x="2"/>
        <item x="3"/>
        <item x="1"/>
        <item x="0"/>
        <item x="4"/>
        <item t="default"/>
      </items>
    </pivotField>
    <pivotField showAll="0"/>
    <pivotField showAll="0"/>
    <pivotField showAll="0"/>
    <pivotField numFmtId="1" showAll="0"/>
    <pivotField numFmtId="164" showAll="0"/>
    <pivotField numFmtId="164" showAll="0"/>
    <pivotField numFmtId="164" showAll="0"/>
    <pivotField numFmtId="164" showAll="0"/>
    <pivotField numFmtId="164" showAll="0"/>
    <pivotField numFmtId="164" showAll="0"/>
    <pivotField dataField="1" numFmtId="164" showAll="0"/>
    <pivotField numFmtId="165" showAll="0"/>
    <pivotField showAll="0"/>
    <pivotField showAll="0"/>
    <pivotField showAll="0"/>
  </pivotFields>
  <rowFields count="1">
    <field x="0"/>
  </rowFields>
  <rowItems count="6">
    <i>
      <x/>
    </i>
    <i>
      <x v="1"/>
    </i>
    <i>
      <x v="2"/>
    </i>
    <i>
      <x v="3"/>
    </i>
    <i>
      <x v="4"/>
    </i>
    <i t="grand">
      <x/>
    </i>
  </rowItems>
  <colItems count="1">
    <i/>
  </colItems>
  <dataFields count="1">
    <dataField name="Sum of Profit"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F09EFF-1051-4F1D-BBB1-B6849C48F533}" name="PivotTable5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10:C816" firstHeaderRow="0" firstDataRow="1" firstDataCol="1"/>
  <pivotFields count="19">
    <pivotField axis="axisRow" showAll="0">
      <items count="6">
        <item x="2"/>
        <item x="3"/>
        <item x="1"/>
        <item x="0"/>
        <item x="4"/>
        <item t="default"/>
      </items>
    </pivotField>
    <pivotField showAll="0"/>
    <pivotField showAll="0"/>
    <pivotField showAll="0"/>
    <pivotField showAll="0"/>
    <pivotField dataField="1" showAll="0"/>
    <pivotField showAll="0"/>
    <pivotField dataField="1" numFmtId="1" showAll="0"/>
    <pivotField numFmtId="164" showAll="0"/>
    <pivotField numFmtId="164" showAll="0"/>
    <pivotField numFmtId="164" showAll="0"/>
    <pivotField numFmtId="164" showAll="0"/>
    <pivotField numFmtId="164" showAll="0"/>
    <pivotField numFmtId="164" showAll="0"/>
    <pivotField numFmtId="164" showAll="0"/>
    <pivotField numFmtId="165" showAll="0"/>
    <pivotField showAll="0"/>
    <pivotField showAll="0"/>
    <pivotField showAll="0"/>
  </pivotFields>
  <rowFields count="1">
    <field x="0"/>
  </rowFields>
  <rowItems count="6">
    <i>
      <x/>
    </i>
    <i>
      <x v="1"/>
    </i>
    <i>
      <x v="2"/>
    </i>
    <i>
      <x v="3"/>
    </i>
    <i>
      <x v="4"/>
    </i>
    <i t="grand">
      <x/>
    </i>
  </rowItems>
  <colFields count="1">
    <field x="-2"/>
  </colFields>
  <colItems count="2">
    <i>
      <x/>
    </i>
    <i i="1">
      <x v="1"/>
    </i>
  </colItems>
  <dataFields count="2">
    <dataField name="Sum of Units Sold" fld="7" baseField="0" baseItem="0"/>
    <dataField name="Sum of Probability" fld="5" baseField="0" baseItem="0"/>
  </dataFields>
  <formats count="1">
    <format dxfId="248">
      <pivotArea collapsedLevelsAreSubtotals="1" fieldPosition="0">
        <references count="2">
          <reference field="4294967294" count="1" selected="0">
            <x v="1"/>
          </reference>
          <reference field="0" count="0"/>
        </references>
      </pivotArea>
    </format>
  </formats>
  <chartFormats count="1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1"/>
          </reference>
          <reference field="0" count="1" selected="0">
            <x v="4"/>
          </reference>
        </references>
      </pivotArea>
    </chartFormat>
    <chartFormat chart="4" format="3">
      <pivotArea type="data" outline="0" fieldPosition="0">
        <references count="2">
          <reference field="4294967294" count="1" selected="0">
            <x v="1"/>
          </reference>
          <reference field="0" count="1" selected="0">
            <x v="3"/>
          </reference>
        </references>
      </pivotArea>
    </chartFormat>
    <chartFormat chart="4" format="4">
      <pivotArea type="data" outline="0" fieldPosition="0">
        <references count="2">
          <reference field="4294967294" count="1" selected="0">
            <x v="1"/>
          </reference>
          <reference field="0" count="1" selected="0">
            <x v="2"/>
          </reference>
        </references>
      </pivotArea>
    </chartFormat>
    <chartFormat chart="4" format="5">
      <pivotArea type="data" outline="0" fieldPosition="0">
        <references count="2">
          <reference field="4294967294" count="1" selected="0">
            <x v="1"/>
          </reference>
          <reference field="0" count="1" selected="0">
            <x v="1"/>
          </reference>
        </references>
      </pivotArea>
    </chartFormat>
    <chartFormat chart="4" format="6">
      <pivotArea type="data" outline="0" fieldPosition="0">
        <references count="2">
          <reference field="4294967294" count="1" selected="0">
            <x v="1"/>
          </reference>
          <reference field="0" count="1" selected="0">
            <x v="0"/>
          </reference>
        </references>
      </pivotArea>
    </chartFormat>
    <chartFormat chart="8" format="14"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1"/>
          </reference>
        </references>
      </pivotArea>
    </chartFormat>
    <chartFormat chart="8" format="16">
      <pivotArea type="data" outline="0" fieldPosition="0">
        <references count="2">
          <reference field="4294967294" count="1" selected="0">
            <x v="1"/>
          </reference>
          <reference field="0" count="1" selected="0">
            <x v="0"/>
          </reference>
        </references>
      </pivotArea>
    </chartFormat>
    <chartFormat chart="8" format="17">
      <pivotArea type="data" outline="0" fieldPosition="0">
        <references count="2">
          <reference field="4294967294" count="1" selected="0">
            <x v="1"/>
          </reference>
          <reference field="0" count="1" selected="0">
            <x v="1"/>
          </reference>
        </references>
      </pivotArea>
    </chartFormat>
    <chartFormat chart="8" format="18">
      <pivotArea type="data" outline="0" fieldPosition="0">
        <references count="2">
          <reference field="4294967294" count="1" selected="0">
            <x v="1"/>
          </reference>
          <reference field="0" count="1" selected="0">
            <x v="2"/>
          </reference>
        </references>
      </pivotArea>
    </chartFormat>
    <chartFormat chart="8" format="19">
      <pivotArea type="data" outline="0" fieldPosition="0">
        <references count="2">
          <reference field="4294967294" count="1" selected="0">
            <x v="1"/>
          </reference>
          <reference field="0" count="1" selected="0">
            <x v="3"/>
          </reference>
        </references>
      </pivotArea>
    </chartFormat>
    <chartFormat chart="8" format="20">
      <pivotArea type="data" outline="0" fieldPosition="0">
        <references count="2">
          <reference field="4294967294" count="1" selected="0">
            <x v="1"/>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7B0F6F-FCC0-4557-9A96-487109E0C6C3}" name="PivotTable4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5:B54" firstHeaderRow="1" firstDataRow="1" firstDataCol="1"/>
  <pivotFields count="16">
    <pivotField showAll="0"/>
    <pivotField axis="axisRow" showAll="0">
      <items count="19">
        <item x="0"/>
        <item x="17"/>
        <item x="16"/>
        <item x="1"/>
        <item x="3"/>
        <item x="15"/>
        <item x="5"/>
        <item x="6"/>
        <item x="12"/>
        <item x="2"/>
        <item x="13"/>
        <item x="7"/>
        <item x="11"/>
        <item x="4"/>
        <item x="8"/>
        <item x="9"/>
        <item x="14"/>
        <item x="10"/>
        <item t="default"/>
      </items>
    </pivotField>
    <pivotField showAll="0"/>
    <pivotField showAll="0"/>
    <pivotField numFmtId="2" showAll="0"/>
    <pivotField numFmtId="166" showAll="0"/>
    <pivotField numFmtId="166" showAll="0"/>
    <pivotField numFmtId="166" showAll="0"/>
    <pivotField numFmtId="166" showAll="0"/>
    <pivotField dataField="1" numFmtId="2" showAll="0"/>
    <pivotField numFmtId="166" showAll="0"/>
    <pivotField numFmtId="166" showAll="0"/>
    <pivotField numFmtId="168" showAll="0"/>
    <pivotField showAll="0"/>
    <pivotField showAll="0"/>
    <pivotField showAll="0"/>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Sale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F1834B7-1B8B-4C96-B04A-D2F8E33192E8}" name="PivotTable2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5:B82" firstHeaderRow="1" firstDataRow="1" firstDataCol="1" rowPageCount="1" colPageCount="1"/>
  <pivotFields count="16">
    <pivotField axis="axisPage" multipleItemSelectionAllowed="1" showAll="0">
      <items count="6">
        <item x="2"/>
        <item x="3"/>
        <item x="1"/>
        <item x="0"/>
        <item x="4"/>
        <item t="default"/>
      </items>
    </pivotField>
    <pivotField showAll="0"/>
    <pivotField axis="axisRow" showAll="0">
      <items count="7">
        <item x="1"/>
        <item x="2"/>
        <item x="5"/>
        <item x="3"/>
        <item x="0"/>
        <item x="4"/>
        <item t="default"/>
      </items>
    </pivotField>
    <pivotField showAll="0"/>
    <pivotField dataField="1" numFmtId="1" showAll="0"/>
    <pivotField numFmtId="164" showAll="0"/>
    <pivotField numFmtId="164" showAll="0"/>
    <pivotField numFmtId="164" showAll="0"/>
    <pivotField numFmtId="164" showAll="0"/>
    <pivotField numFmtId="164" showAll="0"/>
    <pivotField numFmtId="164" showAll="0"/>
    <pivotField numFmtId="164" showAll="0"/>
    <pivotField numFmtId="165" showAll="0"/>
    <pivotField showAll="0"/>
    <pivotField showAll="0"/>
    <pivotField showAll="0"/>
  </pivotFields>
  <rowFields count="1">
    <field x="2"/>
  </rowFields>
  <rowItems count="7">
    <i>
      <x/>
    </i>
    <i>
      <x v="1"/>
    </i>
    <i>
      <x v="2"/>
    </i>
    <i>
      <x v="3"/>
    </i>
    <i>
      <x v="4"/>
    </i>
    <i>
      <x v="5"/>
    </i>
    <i t="grand">
      <x/>
    </i>
  </rowItems>
  <colItems count="1">
    <i/>
  </colItems>
  <pageFields count="1">
    <pageField fld="0" hier="-1"/>
  </pageFields>
  <dataFields count="1">
    <dataField name="Sum of Units Sold" fld="4"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9F58F50-4AC0-4132-8352-85DE0DA72D6F}" name="PivotTable2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2:B48" firstHeaderRow="1" firstDataRow="1" firstDataCol="1" rowPageCount="2" colPageCount="1"/>
  <pivotFields count="16">
    <pivotField axis="axisRow" showAll="0">
      <items count="6">
        <item x="2"/>
        <item x="3"/>
        <item x="1"/>
        <item x="0"/>
        <item x="4"/>
        <item t="default"/>
      </items>
    </pivotField>
    <pivotField showAll="0"/>
    <pivotField axis="axisPage" showAll="0">
      <items count="7">
        <item x="1"/>
        <item x="2"/>
        <item x="5"/>
        <item x="3"/>
        <item x="0"/>
        <item x="4"/>
        <item t="default"/>
      </items>
    </pivotField>
    <pivotField showAll="0"/>
    <pivotField numFmtId="1" showAll="0"/>
    <pivotField numFmtId="164" showAll="0"/>
    <pivotField numFmtId="164" showAll="0"/>
    <pivotField numFmtId="164" showAll="0"/>
    <pivotField numFmtId="164" showAll="0"/>
    <pivotField dataField="1" numFmtId="164" showAll="0"/>
    <pivotField numFmtId="164" showAll="0"/>
    <pivotField numFmtId="164" showAll="0"/>
    <pivotField numFmtId="165" showAll="0"/>
    <pivotField showAll="0"/>
    <pivotField showAll="0"/>
    <pivotField axis="axisPage" showAll="0">
      <items count="3">
        <item x="1"/>
        <item x="0"/>
        <item t="default"/>
      </items>
    </pivotField>
  </pivotFields>
  <rowFields count="1">
    <field x="0"/>
  </rowFields>
  <rowItems count="6">
    <i>
      <x/>
    </i>
    <i>
      <x v="1"/>
    </i>
    <i>
      <x v="2"/>
    </i>
    <i>
      <x v="3"/>
    </i>
    <i>
      <x v="4"/>
    </i>
    <i t="grand">
      <x/>
    </i>
  </rowItems>
  <colItems count="1">
    <i/>
  </colItems>
  <pageFields count="2">
    <pageField fld="15" item="0" hier="-1"/>
    <pageField fld="2" hier="-1"/>
  </pageFields>
  <dataFields count="1">
    <dataField name="Sum of  Sales" fld="9" baseField="0" baseItem="0"/>
  </dataFields>
  <chartFormats count="34">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4"/>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 chart="5" format="12">
      <pivotArea type="data" outline="0" fieldPosition="0">
        <references count="2">
          <reference field="4294967294" count="1" selected="0">
            <x v="0"/>
          </reference>
          <reference field="0" count="1" selected="0">
            <x v="3"/>
          </reference>
        </references>
      </pivotArea>
    </chartFormat>
    <chartFormat chart="5" format="13">
      <pivotArea type="data" outline="0" fieldPosition="0">
        <references count="2">
          <reference field="4294967294" count="1" selected="0">
            <x v="0"/>
          </reference>
          <reference field="0" count="1" selected="0">
            <x v="4"/>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5" format="14" series="1">
      <pivotArea type="data" outline="0" fieldPosition="0">
        <references count="2">
          <reference field="4294967294" count="1" selected="0">
            <x v="0"/>
          </reference>
          <reference field="2" count="1" selected="0">
            <x v="1"/>
          </reference>
        </references>
      </pivotArea>
    </chartFormat>
    <chartFormat chart="5" format="15" series="1">
      <pivotArea type="data" outline="0" fieldPosition="0">
        <references count="2">
          <reference field="4294967294" count="1" selected="0">
            <x v="0"/>
          </reference>
          <reference field="2" count="1" selected="0">
            <x v="2"/>
          </reference>
        </references>
      </pivotArea>
    </chartFormat>
    <chartFormat chart="5" format="16" series="1">
      <pivotArea type="data" outline="0" fieldPosition="0">
        <references count="2">
          <reference field="4294967294" count="1" selected="0">
            <x v="0"/>
          </reference>
          <reference field="2" count="1" selected="0">
            <x v="3"/>
          </reference>
        </references>
      </pivotArea>
    </chartFormat>
    <chartFormat chart="5" format="17" series="1">
      <pivotArea type="data" outline="0" fieldPosition="0">
        <references count="2">
          <reference field="4294967294" count="1" selected="0">
            <x v="0"/>
          </reference>
          <reference field="2" count="1" selected="0">
            <x v="4"/>
          </reference>
        </references>
      </pivotArea>
    </chartFormat>
    <chartFormat chart="5" format="18" series="1">
      <pivotArea type="data" outline="0" fieldPosition="0">
        <references count="2">
          <reference field="4294967294" count="1" selected="0">
            <x v="0"/>
          </reference>
          <reference field="2" count="1" selected="0">
            <x v="5"/>
          </reference>
        </references>
      </pivotArea>
    </chartFormat>
    <chartFormat chart="1" format="7" series="1">
      <pivotArea type="data" outline="0" fieldPosition="0">
        <references count="2">
          <reference field="4294967294" count="1" selected="0">
            <x v="0"/>
          </reference>
          <reference field="2" count="1" selected="0">
            <x v="1"/>
          </reference>
        </references>
      </pivotArea>
    </chartFormat>
    <chartFormat chart="1" format="8" series="1">
      <pivotArea type="data" outline="0" fieldPosition="0">
        <references count="2">
          <reference field="4294967294" count="1" selected="0">
            <x v="0"/>
          </reference>
          <reference field="2" count="1" selected="0">
            <x v="2"/>
          </reference>
        </references>
      </pivotArea>
    </chartFormat>
    <chartFormat chart="1" format="9" series="1">
      <pivotArea type="data" outline="0" fieldPosition="0">
        <references count="2">
          <reference field="4294967294" count="1" selected="0">
            <x v="0"/>
          </reference>
          <reference field="2" count="1" selected="0">
            <x v="3"/>
          </reference>
        </references>
      </pivotArea>
    </chartFormat>
    <chartFormat chart="1" format="10" series="1">
      <pivotArea type="data" outline="0" fieldPosition="0">
        <references count="2">
          <reference field="4294967294" count="1" selected="0">
            <x v="0"/>
          </reference>
          <reference field="2" count="1" selected="0">
            <x v="4"/>
          </reference>
        </references>
      </pivotArea>
    </chartFormat>
    <chartFormat chart="1" format="11" series="1">
      <pivotArea type="data" outline="0" fieldPosition="0">
        <references count="2">
          <reference field="4294967294" count="1" selected="0">
            <x v="0"/>
          </reference>
          <reference field="2" count="1" selected="0">
            <x v="5"/>
          </reference>
        </references>
      </pivotArea>
    </chartFormat>
    <chartFormat chart="9" format="25" series="1">
      <pivotArea type="data" outline="0" fieldPosition="0">
        <references count="1">
          <reference field="4294967294" count="1" selected="0">
            <x v="0"/>
          </reference>
        </references>
      </pivotArea>
    </chartFormat>
    <chartFormat chart="9" format="26">
      <pivotArea type="data" outline="0" fieldPosition="0">
        <references count="2">
          <reference field="4294967294" count="1" selected="0">
            <x v="0"/>
          </reference>
          <reference field="0" count="1" selected="0">
            <x v="0"/>
          </reference>
        </references>
      </pivotArea>
    </chartFormat>
    <chartFormat chart="9" format="27">
      <pivotArea type="data" outline="0" fieldPosition="0">
        <references count="2">
          <reference field="4294967294" count="1" selected="0">
            <x v="0"/>
          </reference>
          <reference field="0" count="1" selected="0">
            <x v="1"/>
          </reference>
        </references>
      </pivotArea>
    </chartFormat>
    <chartFormat chart="9" format="28">
      <pivotArea type="data" outline="0" fieldPosition="0">
        <references count="2">
          <reference field="4294967294" count="1" selected="0">
            <x v="0"/>
          </reference>
          <reference field="0" count="1" selected="0">
            <x v="2"/>
          </reference>
        </references>
      </pivotArea>
    </chartFormat>
    <chartFormat chart="9" format="29">
      <pivotArea type="data" outline="0" fieldPosition="0">
        <references count="2">
          <reference field="4294967294" count="1" selected="0">
            <x v="0"/>
          </reference>
          <reference field="0" count="1" selected="0">
            <x v="3"/>
          </reference>
        </references>
      </pivotArea>
    </chartFormat>
    <chartFormat chart="9" format="30">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8355149-6C50-444E-BE1B-E43852E1039A}" name="PivotTable2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A95:B107" firstHeaderRow="1" firstDataRow="1" firstDataCol="1"/>
  <pivotFields count="1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2">
        <item x="0"/>
        <item x="8"/>
        <item x="3"/>
        <item x="10"/>
        <item x="11"/>
        <item x="1"/>
        <item x="4"/>
        <item x="5"/>
        <item x="6"/>
        <item x="7"/>
        <item x="9"/>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4"/>
  </rowFields>
  <rowItems count="12">
    <i>
      <x/>
    </i>
    <i>
      <x v="1"/>
    </i>
    <i>
      <x v="2"/>
    </i>
    <i>
      <x v="3"/>
    </i>
    <i>
      <x v="4"/>
    </i>
    <i>
      <x v="5"/>
    </i>
    <i>
      <x v="6"/>
    </i>
    <i>
      <x v="7"/>
    </i>
    <i>
      <x v="8"/>
    </i>
    <i>
      <x v="9"/>
    </i>
    <i>
      <x v="10"/>
    </i>
    <i>
      <x v="11"/>
    </i>
  </rowItems>
  <colItems count="1">
    <i/>
  </colItems>
  <dataFields count="1">
    <dataField name="Sum of Gross Sales" fld="7"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F587EEA-9035-4BF2-B511-77975A756BF7}" name="PivotTable2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60:B65" firstHeaderRow="1" firstDataRow="1" firstDataCol="1"/>
  <pivotFields count="16">
    <pivotField axis="axisRow" compact="0" outline="0" showAll="0" defaultSubtotal="0">
      <items count="5">
        <item x="2"/>
        <item x="3"/>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0"/>
  </rowFields>
  <rowItems count="5">
    <i>
      <x/>
    </i>
    <i>
      <x v="1"/>
    </i>
    <i>
      <x v="2"/>
    </i>
    <i>
      <x v="3"/>
    </i>
    <i>
      <x v="4"/>
    </i>
  </rowItems>
  <colItems count="1">
    <i/>
  </colItems>
  <dataFields count="1">
    <dataField name="Sum of Profit" fld="11" baseField="0" baseItem="0"/>
  </dataField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2">
          <reference field="4294967294" count="1" selected="0">
            <x v="0"/>
          </reference>
          <reference field="0" count="1" selected="0">
            <x v="4"/>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0" count="1" selected="0">
            <x v="0"/>
          </reference>
        </references>
      </pivotArea>
    </chartFormat>
    <chartFormat chart="10" format="18">
      <pivotArea type="data" outline="0" fieldPosition="0">
        <references count="2">
          <reference field="4294967294" count="1" selected="0">
            <x v="0"/>
          </reference>
          <reference field="0" count="1" selected="0">
            <x v="1"/>
          </reference>
        </references>
      </pivotArea>
    </chartFormat>
    <chartFormat chart="10" format="19">
      <pivotArea type="data" outline="0" fieldPosition="0">
        <references count="2">
          <reference field="4294967294" count="1" selected="0">
            <x v="0"/>
          </reference>
          <reference field="0" count="1" selected="0">
            <x v="2"/>
          </reference>
        </references>
      </pivotArea>
    </chartFormat>
    <chartFormat chart="10" format="20">
      <pivotArea type="data" outline="0" fieldPosition="0">
        <references count="2">
          <reference field="4294967294" count="1" selected="0">
            <x v="0"/>
          </reference>
          <reference field="0" count="1" selected="0">
            <x v="3"/>
          </reference>
        </references>
      </pivotArea>
    </chartFormat>
    <chartFormat chart="10" format="2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C1B2437-67DD-4BF8-86AD-2EAB73B0DF02}" name="PivotTable2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4:C121" firstHeaderRow="0" firstDataRow="1" firstDataCol="1"/>
  <pivotFields count="16">
    <pivotField showAll="0">
      <items count="6">
        <item x="2"/>
        <item x="3"/>
        <item x="1"/>
        <item x="0"/>
        <item x="4"/>
        <item t="default"/>
      </items>
    </pivotField>
    <pivotField showAll="0">
      <items count="19">
        <item x="0"/>
        <item x="17"/>
        <item x="16"/>
        <item x="1"/>
        <item x="3"/>
        <item x="15"/>
        <item x="5"/>
        <item x="6"/>
        <item x="12"/>
        <item x="2"/>
        <item x="13"/>
        <item x="7"/>
        <item x="11"/>
        <item x="4"/>
        <item x="8"/>
        <item x="9"/>
        <item x="14"/>
        <item x="10"/>
        <item t="default"/>
      </items>
    </pivotField>
    <pivotField axis="axisRow" showAll="0">
      <items count="7">
        <item x="1"/>
        <item x="2"/>
        <item x="5"/>
        <item x="3"/>
        <item x="0"/>
        <item x="4"/>
        <item t="default"/>
      </items>
    </pivotField>
    <pivotField showAll="0"/>
    <pivotField numFmtId="1" showAll="0"/>
    <pivotField dataField="1" numFmtId="164" showAll="0"/>
    <pivotField numFmtId="164" showAll="0"/>
    <pivotField numFmtId="164" showAll="0"/>
    <pivotField numFmtId="164" showAll="0"/>
    <pivotField dataField="1" numFmtId="164" showAll="0"/>
    <pivotField numFmtId="164" showAll="0"/>
    <pivotField numFmtId="164" showAll="0"/>
    <pivotField numFmtId="165" showAll="0"/>
    <pivotField showAll="0"/>
    <pivotField showAll="0"/>
    <pivotField showAll="0"/>
  </pivotFields>
  <rowFields count="1">
    <field x="2"/>
  </rowFields>
  <rowItems count="7">
    <i>
      <x/>
    </i>
    <i>
      <x v="1"/>
    </i>
    <i>
      <x v="2"/>
    </i>
    <i>
      <x v="3"/>
    </i>
    <i>
      <x v="4"/>
    </i>
    <i>
      <x v="5"/>
    </i>
    <i t="grand">
      <x/>
    </i>
  </rowItems>
  <colFields count="1">
    <field x="-2"/>
  </colFields>
  <colItems count="2">
    <i>
      <x/>
    </i>
    <i i="1">
      <x v="1"/>
    </i>
  </colItems>
  <dataFields count="2">
    <dataField name="Sum of  Sales" fld="9" baseField="0" baseItem="0"/>
    <dataField name="Sum of Manufacturing Price" fld="5" baseField="0" baseItem="0"/>
  </dataFields>
  <chartFormats count="1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FF2AC3A-7400-4946-8D6D-766E8D8ADE63}"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9:B38" firstHeaderRow="1" firstDataRow="1" firstDataCol="1" rowPageCount="1" colPageCount="1"/>
  <pivotFields count="16">
    <pivotField showAll="0"/>
    <pivotField axis="axisRow" showAll="0">
      <items count="19">
        <item x="0"/>
        <item x="17"/>
        <item x="16"/>
        <item x="1"/>
        <item x="3"/>
        <item x="15"/>
        <item x="5"/>
        <item x="6"/>
        <item x="12"/>
        <item x="2"/>
        <item x="13"/>
        <item x="7"/>
        <item x="11"/>
        <item x="4"/>
        <item x="8"/>
        <item x="9"/>
        <item x="14"/>
        <item x="10"/>
        <item t="default"/>
      </items>
    </pivotField>
    <pivotField showAll="0"/>
    <pivotField showAll="0"/>
    <pivotField dataField="1" numFmtId="1" showAll="0"/>
    <pivotField numFmtId="164" showAll="0"/>
    <pivotField numFmtId="164" showAll="0"/>
    <pivotField numFmtId="164" showAll="0"/>
    <pivotField numFmtId="164" showAll="0"/>
    <pivotField numFmtId="164" showAll="0"/>
    <pivotField numFmtId="164" showAll="0"/>
    <pivotField numFmtId="164" showAll="0"/>
    <pivotField numFmtId="165" showAll="0"/>
    <pivotField showAll="0"/>
    <pivotField showAll="0"/>
    <pivotField axis="axisPage" multipleItemSelectionAllowed="1" showAll="0">
      <items count="3">
        <item x="1"/>
        <item h="1" x="0"/>
        <item t="default"/>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pageFields count="1">
    <pageField fld="15" hier="-1"/>
  </pageFields>
  <dataFields count="1">
    <dataField name="Sum of Units Sold" fld="4" baseField="0" baseItem="0"/>
  </dataFields>
  <formats count="1">
    <format dxfId="235">
      <pivotArea collapsedLevelsAreSubtotals="1" fieldPosition="0">
        <references count="1">
          <reference field="1" count="0"/>
        </references>
      </pivotArea>
    </format>
  </format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B6540D5-2A2E-4812-8793-53294BFF9DD3}"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B13" firstHeaderRow="1" firstDataRow="1" firstDataCol="1" rowPageCount="1" colPageCount="1"/>
  <pivotFields count="16">
    <pivotField showAll="0"/>
    <pivotField axis="axisPage" multipleItemSelectionAllowed="1" showAll="0">
      <items count="19">
        <item x="0"/>
        <item x="17"/>
        <item x="16"/>
        <item x="1"/>
        <item x="3"/>
        <item x="15"/>
        <item x="5"/>
        <item x="6"/>
        <item x="12"/>
        <item x="2"/>
        <item x="13"/>
        <item x="7"/>
        <item x="11"/>
        <item x="4"/>
        <item x="8"/>
        <item x="9"/>
        <item x="14"/>
        <item x="10"/>
        <item t="default"/>
      </items>
    </pivotField>
    <pivotField axis="axisRow" showAll="0">
      <items count="7">
        <item x="1"/>
        <item x="2"/>
        <item x="5"/>
        <item x="3"/>
        <item x="0"/>
        <item x="4"/>
        <item t="default"/>
      </items>
    </pivotField>
    <pivotField showAll="0"/>
    <pivotField numFmtId="1" showAll="0"/>
    <pivotField numFmtId="164" showAll="0"/>
    <pivotField numFmtId="164" showAll="0"/>
    <pivotField numFmtId="164" showAll="0"/>
    <pivotField numFmtId="164" showAll="0"/>
    <pivotField numFmtId="164" showAll="0"/>
    <pivotField numFmtId="164" showAll="0"/>
    <pivotField dataField="1" numFmtId="164" showAll="0">
      <items count="687">
        <item x="273"/>
        <item x="605"/>
        <item x="99"/>
        <item x="180"/>
        <item x="623"/>
        <item x="61"/>
        <item x="570"/>
        <item x="606"/>
        <item x="456"/>
        <item x="434"/>
        <item x="627"/>
        <item x="661"/>
        <item x="556"/>
        <item x="352"/>
        <item x="225"/>
        <item x="320"/>
        <item x="624"/>
        <item x="667"/>
        <item x="14"/>
        <item x="196"/>
        <item x="676"/>
        <item x="612"/>
        <item x="398"/>
        <item x="445"/>
        <item x="431"/>
        <item x="64"/>
        <item x="395"/>
        <item x="403"/>
        <item x="680"/>
        <item x="87"/>
        <item x="16"/>
        <item x="523"/>
        <item x="134"/>
        <item x="131"/>
        <item x="586"/>
        <item x="494"/>
        <item x="136"/>
        <item x="525"/>
        <item x="437"/>
        <item x="355"/>
        <item x="97"/>
        <item x="350"/>
        <item x="192"/>
        <item x="467"/>
        <item x="463"/>
        <item x="643"/>
        <item x="432"/>
        <item x="526"/>
        <item x="568"/>
        <item x="170"/>
        <item x="274"/>
        <item x="608"/>
        <item x="440"/>
        <item x="202"/>
        <item x="144"/>
        <item x="149"/>
        <item x="383"/>
        <item x="614"/>
        <item x="615"/>
        <item x="223"/>
        <item x="270"/>
        <item x="654"/>
        <item x="359"/>
        <item x="384"/>
        <item x="655"/>
        <item x="393"/>
        <item x="652"/>
        <item x="268"/>
        <item x="72"/>
        <item x="358"/>
        <item x="639"/>
        <item x="514"/>
        <item x="96"/>
        <item x="229"/>
        <item x="499"/>
        <item x="475"/>
        <item x="265"/>
        <item x="444"/>
        <item x="617"/>
        <item x="326"/>
        <item x="545"/>
        <item x="222"/>
        <item x="58"/>
        <item x="238"/>
        <item x="470"/>
        <item x="442"/>
        <item x="679"/>
        <item x="517"/>
        <item x="306"/>
        <item x="83"/>
        <item x="37"/>
        <item x="356"/>
        <item x="413"/>
        <item x="394"/>
        <item x="449"/>
        <item x="682"/>
        <item x="632"/>
        <item x="262"/>
        <item x="447"/>
        <item x="409"/>
        <item x="381"/>
        <item x="481"/>
        <item x="368"/>
        <item x="1"/>
        <item x="684"/>
        <item x="552"/>
        <item x="63"/>
        <item x="65"/>
        <item x="571"/>
        <item x="110"/>
        <item x="243"/>
        <item x="600"/>
        <item x="387"/>
        <item x="454"/>
        <item x="354"/>
        <item x="221"/>
        <item x="281"/>
        <item x="3"/>
        <item x="275"/>
        <item x="20"/>
        <item x="530"/>
        <item x="603"/>
        <item x="75"/>
        <item x="92"/>
        <item x="573"/>
        <item x="5"/>
        <item x="569"/>
        <item x="392"/>
        <item x="146"/>
        <item x="379"/>
        <item x="492"/>
        <item x="130"/>
        <item x="15"/>
        <item x="319"/>
        <item x="76"/>
        <item x="616"/>
        <item x="0"/>
        <item x="537"/>
        <item x="187"/>
        <item x="362"/>
        <item x="622"/>
        <item x="308"/>
        <item x="112"/>
        <item x="539"/>
        <item x="675"/>
        <item x="242"/>
        <item x="209"/>
        <item x="575"/>
        <item x="89"/>
        <item x="522"/>
        <item x="185"/>
        <item x="313"/>
        <item x="572"/>
        <item x="156"/>
        <item x="416"/>
        <item x="220"/>
        <item x="637"/>
        <item x="528"/>
        <item x="128"/>
        <item x="674"/>
        <item x="487"/>
        <item x="484"/>
        <item x="351"/>
        <item x="90"/>
        <item x="683"/>
        <item x="341"/>
        <item x="577"/>
        <item x="22"/>
        <item x="435"/>
        <item x="582"/>
        <item x="21"/>
        <item x="251"/>
        <item x="104"/>
        <item x="141"/>
        <item x="347"/>
        <item x="460"/>
        <item x="336"/>
        <item x="12"/>
        <item x="426"/>
        <item x="151"/>
        <item x="662"/>
        <item x="483"/>
        <item x="310"/>
        <item x="670"/>
        <item x="436"/>
        <item x="227"/>
        <item x="502"/>
        <item x="231"/>
        <item x="277"/>
        <item x="100"/>
        <item x="618"/>
        <item x="66"/>
        <item x="503"/>
        <item x="527"/>
        <item x="647"/>
        <item x="535"/>
        <item x="496"/>
        <item x="553"/>
        <item x="51"/>
        <item x="54"/>
        <item x="69"/>
        <item x="497"/>
        <item x="656"/>
        <item x="276"/>
        <item x="365"/>
        <item x="560"/>
        <item x="634"/>
        <item x="55"/>
        <item x="363"/>
        <item x="23"/>
        <item x="194"/>
        <item x="19"/>
        <item x="348"/>
        <item x="468"/>
        <item x="599"/>
        <item x="195"/>
        <item x="544"/>
        <item x="390"/>
        <item x="602"/>
        <item x="206"/>
        <item x="318"/>
        <item x="85"/>
        <item x="98"/>
        <item x="226"/>
        <item x="88"/>
        <item x="218"/>
        <item x="255"/>
        <item x="593"/>
        <item x="546"/>
        <item x="585"/>
        <item x="498"/>
        <item x="386"/>
        <item x="197"/>
        <item x="401"/>
        <item x="534"/>
        <item x="653"/>
        <item x="6"/>
        <item x="625"/>
        <item x="361"/>
        <item x="240"/>
        <item x="107"/>
        <item x="620"/>
        <item x="103"/>
        <item x="59"/>
        <item x="397"/>
        <item x="78"/>
        <item x="364"/>
        <item x="237"/>
        <item x="179"/>
        <item x="458"/>
        <item x="143"/>
        <item x="428"/>
        <item x="25"/>
        <item x="451"/>
        <item x="177"/>
        <item x="353"/>
        <item x="60"/>
        <item x="321"/>
        <item x="232"/>
        <item x="292"/>
        <item x="140"/>
        <item x="105"/>
        <item x="604"/>
        <item x="298"/>
        <item x="250"/>
        <item x="380"/>
        <item x="433"/>
        <item x="488"/>
        <item x="264"/>
        <item x="152"/>
        <item x="555"/>
        <item x="521"/>
        <item x="161"/>
        <item x="576"/>
        <item x="375"/>
        <item x="366"/>
        <item x="210"/>
        <item x="241"/>
        <item x="407"/>
        <item x="400"/>
        <item x="178"/>
        <item x="101"/>
        <item x="296"/>
        <item x="646"/>
        <item x="125"/>
        <item x="549"/>
        <item x="645"/>
        <item x="668"/>
        <item x="343"/>
        <item x="254"/>
        <item x="150"/>
        <item x="331"/>
        <item x="562"/>
        <item x="70"/>
        <item x="248"/>
        <item x="259"/>
        <item x="79"/>
        <item x="137"/>
        <item x="322"/>
        <item x="360"/>
        <item x="581"/>
        <item x="279"/>
        <item x="272"/>
        <item x="541"/>
        <item x="448"/>
        <item x="389"/>
        <item x="330"/>
        <item x="548"/>
        <item x="91"/>
        <item x="429"/>
        <item x="493"/>
        <item x="147"/>
        <item x="598"/>
        <item x="666"/>
        <item x="421"/>
        <item x="282"/>
        <item x="495"/>
        <item x="219"/>
        <item x="621"/>
        <item x="8"/>
        <item x="266"/>
        <item x="307"/>
        <item x="574"/>
        <item x="369"/>
        <item x="531"/>
        <item x="619"/>
        <item x="84"/>
        <item x="258"/>
        <item x="540"/>
        <item x="513"/>
        <item x="56"/>
        <item x="650"/>
        <item x="542"/>
        <item x="631"/>
        <item x="563"/>
        <item x="592"/>
        <item x="450"/>
        <item x="511"/>
        <item x="102"/>
        <item x="345"/>
        <item x="446"/>
        <item x="303"/>
        <item x="157"/>
        <item x="57"/>
        <item x="295"/>
        <item x="564"/>
        <item x="30"/>
        <item x="216"/>
        <item x="410"/>
        <item x="457"/>
        <item x="466"/>
        <item x="430"/>
        <item x="256"/>
        <item x="591"/>
        <item x="93"/>
        <item x="532"/>
        <item x="17"/>
        <item x="489"/>
        <item x="596"/>
        <item x="145"/>
        <item x="587"/>
        <item x="290"/>
        <item x="349"/>
        <item x="302"/>
        <item x="663"/>
        <item x="332"/>
        <item x="13"/>
        <item x="2"/>
        <item x="566"/>
        <item x="376"/>
        <item x="162"/>
        <item x="244"/>
        <item x="291"/>
        <item x="635"/>
        <item x="41"/>
        <item x="301"/>
        <item x="317"/>
        <item x="27"/>
        <item x="34"/>
        <item x="453"/>
        <item x="590"/>
        <item x="171"/>
        <item x="422"/>
        <item x="312"/>
        <item x="154"/>
        <item x="182"/>
        <item x="49"/>
        <item x="324"/>
        <item x="208"/>
        <item x="529"/>
        <item x="664"/>
        <item x="188"/>
        <item x="26"/>
        <item x="77"/>
        <item x="166"/>
        <item x="479"/>
        <item x="201"/>
        <item x="371"/>
        <item x="533"/>
        <item x="271"/>
        <item x="374"/>
        <item x="408"/>
        <item x="459"/>
        <item x="205"/>
        <item x="42"/>
        <item x="294"/>
        <item x="504"/>
        <item x="490"/>
        <item x="207"/>
        <item x="168"/>
        <item x="29"/>
        <item x="120"/>
        <item x="4"/>
        <item x="665"/>
        <item x="538"/>
        <item x="184"/>
        <item x="217"/>
        <item x="235"/>
        <item x="677"/>
        <item x="474"/>
        <item x="486"/>
        <item x="224"/>
        <item x="427"/>
        <item x="297"/>
        <item x="121"/>
        <item x="323"/>
        <item x="142"/>
        <item x="644"/>
        <item x="418"/>
        <item x="402"/>
        <item x="269"/>
        <item x="48"/>
        <item x="476"/>
        <item x="500"/>
        <item x="159"/>
        <item x="607"/>
        <item x="119"/>
        <item x="334"/>
        <item x="305"/>
        <item x="246"/>
        <item x="94"/>
        <item x="373"/>
        <item x="415"/>
        <item x="325"/>
        <item x="547"/>
        <item x="193"/>
        <item x="109"/>
        <item x="304"/>
        <item x="11"/>
        <item x="183"/>
        <item x="507"/>
        <item x="113"/>
        <item x="425"/>
        <item x="81"/>
        <item x="609"/>
        <item x="509"/>
        <item x="68"/>
        <item x="108"/>
        <item x="236"/>
        <item x="452"/>
        <item x="9"/>
        <item x="339"/>
        <item x="44"/>
        <item x="211"/>
        <item x="584"/>
        <item x="135"/>
        <item x="62"/>
        <item x="234"/>
        <item x="485"/>
        <item x="611"/>
        <item x="658"/>
        <item x="138"/>
        <item x="370"/>
        <item x="405"/>
        <item x="657"/>
        <item x="501"/>
        <item x="636"/>
        <item x="285"/>
        <item x="286"/>
        <item x="181"/>
        <item x="520"/>
        <item x="111"/>
        <item x="580"/>
        <item x="461"/>
        <item x="578"/>
        <item x="391"/>
        <item x="71"/>
        <item x="73"/>
        <item x="583"/>
        <item x="579"/>
        <item x="174"/>
        <item x="287"/>
        <item x="115"/>
        <item x="558"/>
        <item x="543"/>
        <item x="673"/>
        <item x="626"/>
        <item x="443"/>
        <item x="253"/>
        <item x="314"/>
        <item x="554"/>
        <item x="629"/>
        <item x="257"/>
        <item x="158"/>
        <item x="610"/>
        <item x="245"/>
        <item x="260"/>
        <item x="203"/>
        <item x="648"/>
        <item x="212"/>
        <item x="659"/>
        <item x="382"/>
        <item x="228"/>
        <item x="122"/>
        <item x="597"/>
        <item x="148"/>
        <item x="31"/>
        <item x="423"/>
        <item x="300"/>
        <item x="473"/>
        <item x="67"/>
        <item x="412"/>
        <item x="651"/>
        <item x="515"/>
        <item x="510"/>
        <item x="595"/>
        <item x="346"/>
        <item x="340"/>
        <item x="117"/>
        <item x="263"/>
        <item x="388"/>
        <item x="167"/>
        <item x="204"/>
        <item x="681"/>
        <item x="508"/>
        <item x="357"/>
        <item x="465"/>
        <item x="519"/>
        <item x="233"/>
        <item x="372"/>
        <item x="116"/>
        <item x="601"/>
        <item x="45"/>
        <item x="469"/>
        <item x="261"/>
        <item x="482"/>
        <item x="441"/>
        <item x="215"/>
        <item x="139"/>
        <item x="367"/>
        <item x="191"/>
        <item x="385"/>
        <item x="399"/>
        <item x="641"/>
        <item x="309"/>
        <item x="230"/>
        <item x="471"/>
        <item x="518"/>
        <item x="411"/>
        <item x="557"/>
        <item x="118"/>
        <item x="678"/>
        <item x="524"/>
        <item x="455"/>
        <item x="338"/>
        <item x="404"/>
        <item x="160"/>
        <item x="153"/>
        <item x="10"/>
        <item x="38"/>
        <item x="32"/>
        <item x="311"/>
        <item x="127"/>
        <item x="328"/>
        <item x="133"/>
        <item x="247"/>
        <item x="175"/>
        <item x="288"/>
        <item x="114"/>
        <item x="561"/>
        <item x="129"/>
        <item x="337"/>
        <item x="516"/>
        <item x="613"/>
        <item x="417"/>
        <item x="335"/>
        <item x="299"/>
        <item x="163"/>
        <item x="327"/>
        <item x="132"/>
        <item x="43"/>
        <item x="642"/>
        <item x="477"/>
        <item x="293"/>
        <item x="685"/>
        <item x="396"/>
        <item x="190"/>
        <item x="86"/>
        <item x="155"/>
        <item x="315"/>
        <item x="628"/>
        <item x="278"/>
        <item x="126"/>
        <item x="472"/>
        <item x="200"/>
        <item x="169"/>
        <item x="176"/>
        <item x="672"/>
        <item x="28"/>
        <item x="7"/>
        <item x="633"/>
        <item x="95"/>
        <item x="559"/>
        <item x="660"/>
        <item x="53"/>
        <item x="378"/>
        <item x="80"/>
        <item x="189"/>
        <item x="420"/>
        <item x="46"/>
        <item x="106"/>
        <item x="284"/>
        <item x="344"/>
        <item x="589"/>
        <item x="419"/>
        <item x="464"/>
        <item x="52"/>
        <item x="506"/>
        <item x="239"/>
        <item x="280"/>
        <item x="536"/>
        <item x="550"/>
        <item x="649"/>
        <item x="165"/>
        <item x="50"/>
        <item x="24"/>
        <item x="512"/>
        <item x="213"/>
        <item x="480"/>
        <item x="164"/>
        <item x="40"/>
        <item x="567"/>
        <item x="186"/>
        <item x="283"/>
        <item x="462"/>
        <item x="199"/>
        <item x="198"/>
        <item x="329"/>
        <item x="252"/>
        <item x="316"/>
        <item x="47"/>
        <item x="424"/>
        <item x="565"/>
        <item x="74"/>
        <item x="377"/>
        <item x="491"/>
        <item x="638"/>
        <item x="630"/>
        <item x="124"/>
        <item x="333"/>
        <item x="640"/>
        <item x="18"/>
        <item x="671"/>
        <item x="35"/>
        <item x="123"/>
        <item x="594"/>
        <item x="36"/>
        <item x="289"/>
        <item x="173"/>
        <item x="406"/>
        <item x="438"/>
        <item x="478"/>
        <item x="267"/>
        <item x="39"/>
        <item x="172"/>
        <item x="82"/>
        <item x="551"/>
        <item x="342"/>
        <item x="439"/>
        <item x="505"/>
        <item x="669"/>
        <item x="33"/>
        <item x="214"/>
        <item x="249"/>
        <item x="414"/>
        <item x="588"/>
        <item t="default"/>
      </items>
    </pivotField>
    <pivotField numFmtId="165" showAll="0"/>
    <pivotField showAll="0"/>
    <pivotField showAll="0"/>
    <pivotField showAll="0"/>
  </pivotFields>
  <rowFields count="1">
    <field x="2"/>
  </rowFields>
  <rowItems count="7">
    <i>
      <x/>
    </i>
    <i>
      <x v="1"/>
    </i>
    <i>
      <x v="2"/>
    </i>
    <i>
      <x v="3"/>
    </i>
    <i>
      <x v="4"/>
    </i>
    <i>
      <x v="5"/>
    </i>
    <i t="grand">
      <x/>
    </i>
  </rowItems>
  <colItems count="1">
    <i/>
  </colItems>
  <pageFields count="1">
    <pageField fld="1" hier="-1"/>
  </pageFields>
  <dataFields count="1">
    <dataField name="Sum of Profit" fld="11" baseField="0" baseItem="0"/>
  </dataFields>
  <chartFormats count="21">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 count="1" selected="0">
            <x v="0"/>
          </reference>
        </references>
      </pivotArea>
    </chartFormat>
    <chartFormat chart="3" format="10">
      <pivotArea type="data" outline="0" fieldPosition="0">
        <references count="2">
          <reference field="4294967294" count="1" selected="0">
            <x v="0"/>
          </reference>
          <reference field="2" count="1" selected="0">
            <x v="1"/>
          </reference>
        </references>
      </pivotArea>
    </chartFormat>
    <chartFormat chart="3" format="11">
      <pivotArea type="data" outline="0" fieldPosition="0">
        <references count="2">
          <reference field="4294967294" count="1" selected="0">
            <x v="0"/>
          </reference>
          <reference field="2" count="1" selected="0">
            <x v="2"/>
          </reference>
        </references>
      </pivotArea>
    </chartFormat>
    <chartFormat chart="3" format="12">
      <pivotArea type="data" outline="0" fieldPosition="0">
        <references count="2">
          <reference field="4294967294" count="1" selected="0">
            <x v="0"/>
          </reference>
          <reference field="2" count="1" selected="0">
            <x v="3"/>
          </reference>
        </references>
      </pivotArea>
    </chartFormat>
    <chartFormat chart="3" format="13">
      <pivotArea type="data" outline="0" fieldPosition="0">
        <references count="2">
          <reference field="4294967294" count="1" selected="0">
            <x v="0"/>
          </reference>
          <reference field="2" count="1" selected="0">
            <x v="4"/>
          </reference>
        </references>
      </pivotArea>
    </chartFormat>
    <chartFormat chart="3" format="14">
      <pivotArea type="data" outline="0" fieldPosition="0">
        <references count="2">
          <reference field="4294967294" count="1" selected="0">
            <x v="0"/>
          </reference>
          <reference field="2" count="1" selected="0">
            <x v="5"/>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2" count="1" selected="0">
            <x v="0"/>
          </reference>
        </references>
      </pivotArea>
    </chartFormat>
    <chartFormat chart="5" format="16">
      <pivotArea type="data" outline="0" fieldPosition="0">
        <references count="2">
          <reference field="4294967294" count="1" selected="0">
            <x v="0"/>
          </reference>
          <reference field="2" count="1" selected="0">
            <x v="1"/>
          </reference>
        </references>
      </pivotArea>
    </chartFormat>
    <chartFormat chart="5" format="17">
      <pivotArea type="data" outline="0" fieldPosition="0">
        <references count="2">
          <reference field="4294967294" count="1" selected="0">
            <x v="0"/>
          </reference>
          <reference field="2" count="1" selected="0">
            <x v="2"/>
          </reference>
        </references>
      </pivotArea>
    </chartFormat>
    <chartFormat chart="5" format="18">
      <pivotArea type="data" outline="0" fieldPosition="0">
        <references count="2">
          <reference field="4294967294" count="1" selected="0">
            <x v="0"/>
          </reference>
          <reference field="2" count="1" selected="0">
            <x v="3"/>
          </reference>
        </references>
      </pivotArea>
    </chartFormat>
    <chartFormat chart="5" format="19">
      <pivotArea type="data" outline="0" fieldPosition="0">
        <references count="2">
          <reference field="4294967294" count="1" selected="0">
            <x v="0"/>
          </reference>
          <reference field="2" count="1" selected="0">
            <x v="4"/>
          </reference>
        </references>
      </pivotArea>
    </chartFormat>
    <chartFormat chart="5" format="20">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3741E8E-D516-4E06-870B-EF5F2DAD7D7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8:B54" firstHeaderRow="1" firstDataRow="1" firstDataCol="1"/>
  <pivotFields count="19">
    <pivotField axis="axisRow" showAll="0">
      <items count="6">
        <item x="2"/>
        <item x="3"/>
        <item x="1"/>
        <item x="0"/>
        <item x="4"/>
        <item t="default"/>
      </items>
    </pivotField>
    <pivotField showAll="0"/>
    <pivotField showAll="0"/>
    <pivotField showAll="0"/>
    <pivotField numFmtId="1" showAll="0"/>
    <pivotField numFmtId="164" showAll="0"/>
    <pivotField numFmtId="164" showAll="0"/>
    <pivotField dataField="1" numFmtId="164" showAll="0"/>
    <pivotField numFmtId="164" showAll="0"/>
    <pivotField numFmtId="166" showAll="0"/>
    <pivotField numFmtId="164" showAll="0"/>
    <pivotField numFmtId="164" showAll="0"/>
    <pivotField numFmtId="165" showAll="0">
      <items count="17">
        <item x="9"/>
        <item x="7"/>
        <item x="11"/>
        <item x="12"/>
        <item x="0"/>
        <item x="8"/>
        <item x="3"/>
        <item x="13"/>
        <item x="14"/>
        <item x="1"/>
        <item x="4"/>
        <item x="5"/>
        <item x="6"/>
        <item x="10"/>
        <item x="15"/>
        <item x="2"/>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1">
    <field x="0"/>
  </rowFields>
  <rowItems count="6">
    <i>
      <x/>
    </i>
    <i>
      <x v="1"/>
    </i>
    <i>
      <x v="2"/>
    </i>
    <i>
      <x v="3"/>
    </i>
    <i>
      <x v="4"/>
    </i>
    <i t="grand">
      <x/>
    </i>
  </rowItems>
  <colItems count="1">
    <i/>
  </colItems>
  <dataFields count="1">
    <dataField name="Sum of Gross Sales" fld="7" baseField="0" baseItem="0"/>
  </dataFields>
  <chartFormats count="7">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0"/>
          </reference>
        </references>
      </pivotArea>
    </chartFormat>
    <chartFormat chart="5" format="4">
      <pivotArea type="data" outline="0" fieldPosition="0">
        <references count="2">
          <reference field="4294967294" count="1" selected="0">
            <x v="0"/>
          </reference>
          <reference field="0" count="1" selected="0">
            <x v="1"/>
          </reference>
        </references>
      </pivotArea>
    </chartFormat>
    <chartFormat chart="5" format="5">
      <pivotArea type="data" outline="0" fieldPosition="0">
        <references count="2">
          <reference field="4294967294" count="1" selected="0">
            <x v="0"/>
          </reference>
          <reference field="0" count="1" selected="0">
            <x v="2"/>
          </reference>
        </references>
      </pivotArea>
    </chartFormat>
    <chartFormat chart="5" format="6">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2FCEBEF-B48E-47FF-831E-524B9C6A8AFD}"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1:B74" firstHeaderRow="1" firstDataRow="1" firstDataCol="1"/>
  <pivotFields count="16">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4">
        <item x="0"/>
        <item x="8"/>
        <item x="3"/>
        <item x="10"/>
        <item x="11"/>
        <item x="1"/>
        <item x="4"/>
        <item x="5"/>
        <item x="6"/>
        <item x="7"/>
        <item x="9"/>
        <item x="2"/>
        <item h="1" x="12"/>
        <item t="default"/>
      </items>
    </pivotField>
    <pivotField showAll="0"/>
  </pivotFields>
  <rowFields count="1">
    <field x="14"/>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E21115C4-8AF5-4C32-812A-0AECFF9366EA}" sourceName="Product">
  <pivotTables>
    <pivotTable tabId="17" name="PivotTable1"/>
  </pivotTables>
  <data>
    <tabular pivotCacheId="190920218" crossFilter="none">
      <items count="6">
        <i x="1" s="1"/>
        <i x="2" s="1"/>
        <i x="5" s="1"/>
        <i x="3"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2" xr10:uid="{F475EE54-28A2-4C83-A4CE-5E0E515AF38C}" sourceName="Product">
  <pivotTables>
    <pivotTable tabId="17" name="PivotTable23"/>
    <pivotTable tabId="17" name="PivotTable27"/>
  </pivotTables>
  <data>
    <tabular pivotCacheId="190920218">
      <items count="6">
        <i x="1" s="1"/>
        <i x="2" s="1"/>
        <i x="5" s="1"/>
        <i x="3"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1" xr10:uid="{8E7B0FB7-D1A9-410F-B153-74A1F124016B}" sourceName="Years (Date)">
  <pivotTables>
    <pivotTable tabId="17" name="PivotTable28"/>
  </pivotTables>
  <data>
    <tabular pivotCacheId="190920218">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D04C6EA2-3394-4D80-9E14-A7756CEA3D9D}" sourceName="Years (Date)">
  <pivotTables>
    <pivotTable tabId="17" name="PivotTable4"/>
  </pivotTables>
  <data>
    <tabular pivotCacheId="190920218">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5" xr10:uid="{40A26AB7-11C1-4CF2-B34B-27A9F618D5FC}" cache="Slicer_Product1" caption="Product" showCaption="0" style="SlicerStyleOther2 2" rowHeight="241300"/>
  <slicer name="Years (Date) 2" xr10:uid="{6ECFC5F1-A15F-4702-8A4F-69FF00915B9B}" cache="Slicer_Years__Date1" caption="Years (Date)" columnCount="2" showCaption="0" style="SlicerStyleOther2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4" xr10:uid="{14D45F4E-B678-4671-8989-A8C98476EE81}" cache="Slicer_Product1" caption="Product" columnCount="2" rowHeight="241300"/>
  <slicer name="Product 3" xr10:uid="{74F3CC9F-2DCF-48A6-BB7E-33AC529DD488}" cache="Slicer_Product2" caption="Product" rowHeight="241300"/>
  <slicer name="Years (Date) 1" xr10:uid="{F3E4C52D-FB6F-4775-B23B-CB78B3C4B027}" cache="Slicer_Years__Date1" caption="Years (Date)" columnCount="2" rowHeight="241300"/>
  <slicer name="Years (Date)" xr10:uid="{7282F0C6-1E0E-46CF-9DAA-1C16BE9B426D}" cache="Slicer_Years__Date" caption="Years (Date)"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7DEE85-C03F-4F3A-88EB-5BC28E6D8255}" name="Table6" displayName="Table6" ref="A1:P701">
  <tableColumns count="16">
    <tableColumn id="1" xr3:uid="{0FCDA2DF-E03D-4F35-AEDF-276183091C73}" name="Segment" totalsRowLabel="Total"/>
    <tableColumn id="2" xr3:uid="{7894B895-E8E4-4B24-97A8-D71580DF24E1}" name="State"/>
    <tableColumn id="3" xr3:uid="{B4468D87-CBDB-4ADD-A29C-85347F5B7712}" name="Product"/>
    <tableColumn id="4" xr3:uid="{D77B7CC9-AB9C-4CA1-ADDB-60E09FD6A0AD}" name="Discount Band"/>
    <tableColumn id="5" xr3:uid="{365CD52E-2500-4E92-931D-956D4E4E2731}" name="Units Sold" dataDxfId="257"/>
    <tableColumn id="6" xr3:uid="{0B3609B8-479A-4F23-89F4-784922D0AB52}" name="Manufacturing Price" dataDxfId="256"/>
    <tableColumn id="7" xr3:uid="{1580E3D8-DA39-4340-AE6E-10453C499C98}" name="Sale Price" dataDxfId="255"/>
    <tableColumn id="8" xr3:uid="{94E18037-B48C-4A5C-A181-9EE5C413CFAE}" name="Gross Sales" dataDxfId="254"/>
    <tableColumn id="9" xr3:uid="{80DCC251-6591-4635-A73F-BA4543871824}" name="Discounts" dataDxfId="253"/>
    <tableColumn id="10" xr3:uid="{F97DD56A-44C4-4BCC-B03F-2BC7C8C8E006}" name=" Sales" dataDxfId="252"/>
    <tableColumn id="11" xr3:uid="{7E8EBCAA-551B-424A-A421-6966B97DEDB9}" name="COGS" dataDxfId="251"/>
    <tableColumn id="12" xr3:uid="{23F6F7C9-C051-40F3-A181-8F1F6EDF42BD}" name="Profit" dataDxfId="250"/>
    <tableColumn id="13" xr3:uid="{63574F5E-988F-444B-BFF9-5509C89D142D}" name="Date" dataDxfId="249"/>
    <tableColumn id="14" xr3:uid="{34373E97-5B50-4C4E-91CF-3D30AC99BF7D}" name="Month Number"/>
    <tableColumn id="15" xr3:uid="{D48DE56F-34CD-4BDA-AC35-AC5F5500D56A}" name="Month Name"/>
    <tableColumn id="16" xr3:uid="{48781801-262E-4732-8C4D-6050F562C4E9}" name="Year" totalsRowFunction="sum"/>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092CBF-D1F4-4607-A257-ABDD306B2F39}" name="Table3" displayName="Table3" ref="H11:J13" totalsRowShown="0" headerRowDxfId="21" dataDxfId="19" headerRowBorderDxfId="20" tableBorderDxfId="18" totalsRowBorderDxfId="17">
  <autoFilter ref="H11:J13" xr:uid="{54092CBF-D1F4-4607-A257-ABDD306B2F39}"/>
  <tableColumns count="3">
    <tableColumn id="1" xr3:uid="{10C0C98F-74F0-41CC-A924-99D1C4AB5888}" name="States" dataDxfId="16"/>
    <tableColumn id="2" xr3:uid="{2B7D2B04-6F37-4D59-A2E8-F896222C7B0D}" name="Profit" dataDxfId="15">
      <calculatedColumnFormula>SUM(E12:E16)</calculatedColumnFormula>
    </tableColumn>
    <tableColumn id="3" xr3:uid="{1049E8EA-AC9A-481F-B8FE-3CAA3E40451B}" name="Percentage" dataDxfId="14">
      <calculatedColumnFormula>I12/SUM($I$12:$I$13)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57138-0751-46D4-A694-CC252F79BE5C}" name="Table4" displayName="Table4" ref="D11:E16" totalsRowShown="0" headerRowDxfId="13" dataDxfId="11" headerRowBorderDxfId="12" tableBorderDxfId="10" totalsRowBorderDxfId="9">
  <autoFilter ref="D11:E16" xr:uid="{D0657138-0751-46D4-A694-CC252F79BE5C}"/>
  <tableColumns count="2">
    <tableColumn id="1" xr3:uid="{1EF70AA5-25D6-49C7-A1ED-F131F6FE33B5}" name="States" dataDxfId="8"/>
    <tableColumn id="2" xr3:uid="{8CBD1F85-42B8-4062-8894-3C01422B59BE}" name="Total Profit" data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0F1024-B771-45F0-AE69-F7B0E61BBDD4}" name="Table8" displayName="Table8" ref="D18:E31" totalsRowShown="0" headerRowDxfId="6" dataDxfId="4" headerRowBorderDxfId="5" tableBorderDxfId="3" totalsRowBorderDxfId="2">
  <autoFilter ref="D18:E31" xr:uid="{260F1024-B771-45F0-AE69-F7B0E61BBDD4}"/>
  <tableColumns count="2">
    <tableColumn id="1" xr3:uid="{44DA03E8-FA87-4F82-A293-796064E78798}" name="Others States" dataDxfId="1">
      <calculatedColumnFormula>A17</calculatedColumnFormula>
    </tableColumn>
    <tableColumn id="2" xr3:uid="{99C34BF0-81D3-4D6C-B31D-3C27E1C0EB7E}" name="Profit of other states" dataDxfId="0">
      <calculatedColumnFormula>B17</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CE461C-046D-49B1-BC2B-6A1FFBF83C49}" name="Table63" displayName="Table63" ref="A81:S781" totalsRowShown="0">
  <autoFilter ref="A81:S781" xr:uid="{B6BA9219-97F1-4A30-9530-08C660B146F6}">
    <filterColumn colId="2">
      <filters>
        <filter val="Realme 8"/>
      </filters>
    </filterColumn>
  </autoFilter>
  <tableColumns count="19">
    <tableColumn id="1" xr3:uid="{19222EFA-288B-4985-B6C8-2C6818133C24}" name="Segment"/>
    <tableColumn id="2" xr3:uid="{65ED649C-3B8D-46BD-9F5D-8131B96D4C53}" name="State"/>
    <tableColumn id="3" xr3:uid="{3673BF24-AD63-4A79-B825-985472991028}" name="Product"/>
    <tableColumn id="20" xr3:uid="{88355253-CD62-42B8-B450-B4532294A994}" name="Occurrences of model" dataDxfId="247">
      <calculatedColumnFormula>COUNTIF(C82:C773, Table63[[#This Row],[Product]])</calculatedColumnFormula>
    </tableColumn>
    <tableColumn id="18" xr3:uid="{5586DA83-997A-4D4E-BAC3-F78750DF4D64}" name="total no. of model " dataDxfId="246">
      <calculatedColumnFormula>COUNTA(C82:C773)</calculatedColumnFormula>
    </tableColumn>
    <tableColumn id="21" xr3:uid="{9F219E24-AA75-40C1-A50A-9DEC216FC3D3}" name="Probability" dataDxfId="245">
      <calculatedColumnFormula>Table63[[#This Row],[Occurrences of model]]/Table63[[#This Row],[total no. of model ]]</calculatedColumnFormula>
    </tableColumn>
    <tableColumn id="4" xr3:uid="{5C59F9F5-E398-4203-9A31-2480021E027E}" name="Discount Band"/>
    <tableColumn id="5" xr3:uid="{5692958B-97D9-45BF-9C51-1629A125023B}" name="Units Sold" dataDxfId="244"/>
    <tableColumn id="6" xr3:uid="{7B28D039-BAD6-4173-95A6-4BFCBAE8B5CC}" name="Manufacturing Price" dataDxfId="243"/>
    <tableColumn id="7" xr3:uid="{CC108F61-FB3F-4496-B1E9-28B6151F5349}" name="Sale Price" dataDxfId="242"/>
    <tableColumn id="8" xr3:uid="{7C129F8C-DC84-4F01-9920-5B39A26BEB55}" name="Gross Sales" dataDxfId="241"/>
    <tableColumn id="9" xr3:uid="{BC7433B1-1A95-48BF-B5EC-8D8056B35AEC}" name="Discounts" dataDxfId="240"/>
    <tableColumn id="10" xr3:uid="{C6E47FF1-2BED-41B0-BFDC-161128EA4ECC}" name=" Sales" dataDxfId="239"/>
    <tableColumn id="11" xr3:uid="{CC23E503-A359-4606-8CC8-39C119E9C906}" name="COGS" dataDxfId="238"/>
    <tableColumn id="12" xr3:uid="{BFED2BC6-8F46-46DA-BF7D-BFE53A099504}" name="Profit" dataDxfId="237"/>
    <tableColumn id="13" xr3:uid="{740D6EC1-1DB3-4618-B652-C1A28A105635}" name="Date" dataDxfId="236"/>
    <tableColumn id="14" xr3:uid="{BAD7D36F-0559-474E-8C60-E6E17B7B56A7}" name="Month Number"/>
    <tableColumn id="15" xr3:uid="{DC6A8CAE-2663-46BE-A821-DA355151AE20}" name="Month Name"/>
    <tableColumn id="16" xr3:uid="{CF771315-5122-4297-BAC0-4AAEC751D846}" name="Year"/>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7C02B1C-5CE4-4A38-9C63-8C327413CED0}">
  <we:reference id="wa104379190" version="2.0.0.0" store="en-US" storeType="OMEX"/>
  <we:alternateReferences>
    <we:reference id="wa104379190" version="2.0.0.0" store="WA10437919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ctrlProp" Target="../ctrlProps/ctrlProp6.xml"/><Relationship Id="rId3" Type="http://schemas.openxmlformats.org/officeDocument/2006/relationships/pivotTable" Target="../pivotTables/pivotTable3.xml"/><Relationship Id="rId21" Type="http://schemas.openxmlformats.org/officeDocument/2006/relationships/table" Target="../tables/table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ctrlProp" Target="../ctrlProps/ctrlProp5.xml"/><Relationship Id="rId2" Type="http://schemas.openxmlformats.org/officeDocument/2006/relationships/pivotTable" Target="../pivotTables/pivotTable2.xml"/><Relationship Id="rId16" Type="http://schemas.openxmlformats.org/officeDocument/2006/relationships/ctrlProp" Target="../ctrlProps/ctrlProp4.xml"/><Relationship Id="rId20" Type="http://schemas.openxmlformats.org/officeDocument/2006/relationships/table" Target="../tables/table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vmlDrawing" Target="../drawings/vmlDrawing2.vml"/><Relationship Id="rId10" Type="http://schemas.openxmlformats.org/officeDocument/2006/relationships/pivotTable" Target="../pivotTables/pivotTable10.xml"/><Relationship Id="rId19"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5.xml"/><Relationship Id="rId22" Type="http://schemas.microsoft.com/office/2007/relationships/slicer" Target="../slicers/slicer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 Id="rId9"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9.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5" Type="http://schemas.openxmlformats.org/officeDocument/2006/relationships/drawing" Target="../drawings/drawing10.xml"/><Relationship Id="rId4" Type="http://schemas.openxmlformats.org/officeDocument/2006/relationships/pivotTable" Target="../pivotTables/pivot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169C3-5773-4B1B-B5B1-95AD30792B48}">
  <sheetPr codeName="Sheet1"/>
  <dimension ref="A1:P701"/>
  <sheetViews>
    <sheetView zoomScale="85" zoomScaleNormal="85" workbookViewId="0">
      <selection sqref="A1:K1"/>
    </sheetView>
  </sheetViews>
  <sheetFormatPr defaultRowHeight="15" x14ac:dyDescent="0.25"/>
  <cols>
    <col min="1" max="1" width="15.28515625" bestFit="1" customWidth="1"/>
    <col min="2" max="2" width="14.85546875" bestFit="1" customWidth="1"/>
    <col min="3" max="3" width="23" bestFit="1" customWidth="1"/>
    <col min="4" max="4" width="14.7109375" customWidth="1"/>
    <col min="5" max="5" width="11.140625" customWidth="1"/>
    <col min="6" max="6" width="20.42578125" style="2" customWidth="1"/>
    <col min="7" max="7" width="11.5703125" style="2" customWidth="1"/>
    <col min="8" max="8" width="13.140625" style="2" customWidth="1"/>
    <col min="9" max="9" width="11.7109375" style="2" customWidth="1"/>
    <col min="10" max="10" width="15.140625" style="2" bestFit="1" customWidth="1"/>
    <col min="11" max="12" width="13.42578125" style="2" bestFit="1" customWidth="1"/>
    <col min="13" max="13" width="18" style="7" bestFit="1" customWidth="1"/>
    <col min="14" max="14" width="15.7109375" customWidth="1"/>
    <col min="15" max="15" width="13.7109375" customWidth="1"/>
    <col min="16" max="16" width="6.5703125" customWidth="1"/>
  </cols>
  <sheetData>
    <row r="1" spans="1:16" x14ac:dyDescent="0.25">
      <c r="A1" t="s">
        <v>0</v>
      </c>
      <c r="B1" t="s">
        <v>1</v>
      </c>
      <c r="C1" t="s">
        <v>2</v>
      </c>
      <c r="D1" t="s">
        <v>3</v>
      </c>
      <c r="E1" t="s">
        <v>4</v>
      </c>
      <c r="F1" s="2" t="s">
        <v>5</v>
      </c>
      <c r="G1" s="2" t="s">
        <v>6</v>
      </c>
      <c r="H1" s="2" t="s">
        <v>7</v>
      </c>
      <c r="I1" s="2" t="s">
        <v>8</v>
      </c>
      <c r="J1" s="2" t="s">
        <v>9</v>
      </c>
      <c r="K1" s="2" t="s">
        <v>10</v>
      </c>
      <c r="L1" s="2" t="s">
        <v>11</v>
      </c>
      <c r="M1" s="7" t="s">
        <v>12</v>
      </c>
      <c r="N1" t="s">
        <v>13</v>
      </c>
      <c r="O1" t="s">
        <v>14</v>
      </c>
      <c r="P1" t="s">
        <v>15</v>
      </c>
    </row>
    <row r="2" spans="1:16" x14ac:dyDescent="0.25">
      <c r="A2" t="s">
        <v>16</v>
      </c>
      <c r="B2" t="s">
        <v>17</v>
      </c>
      <c r="C2" t="s">
        <v>18</v>
      </c>
      <c r="D2" t="s">
        <v>19</v>
      </c>
      <c r="E2" s="1">
        <v>161.85000000000002</v>
      </c>
      <c r="F2" s="2">
        <v>5579.4</v>
      </c>
      <c r="G2" s="2">
        <v>9299</v>
      </c>
      <c r="H2" s="2">
        <v>1505043.1500000001</v>
      </c>
      <c r="I2" s="2">
        <v>0</v>
      </c>
      <c r="J2" s="2">
        <v>1505043.1500000001</v>
      </c>
      <c r="K2" s="2">
        <v>1173933.6570000001</v>
      </c>
      <c r="L2" s="2">
        <v>331109.49300000002</v>
      </c>
      <c r="M2" s="7">
        <v>44197</v>
      </c>
      <c r="N2">
        <v>1</v>
      </c>
      <c r="O2" t="s">
        <v>20</v>
      </c>
      <c r="P2">
        <v>2021</v>
      </c>
    </row>
    <row r="3" spans="1:16" x14ac:dyDescent="0.25">
      <c r="A3" t="s">
        <v>16</v>
      </c>
      <c r="B3" t="s">
        <v>21</v>
      </c>
      <c r="C3" t="s">
        <v>18</v>
      </c>
      <c r="D3" t="s">
        <v>19</v>
      </c>
      <c r="E3" s="1">
        <v>132.1</v>
      </c>
      <c r="F3" s="2">
        <v>5579.4</v>
      </c>
      <c r="G3" s="2">
        <v>9299</v>
      </c>
      <c r="H3" s="2">
        <v>1228397.8999999999</v>
      </c>
      <c r="I3" s="2">
        <v>0</v>
      </c>
      <c r="J3" s="2">
        <v>1228397.8999999999</v>
      </c>
      <c r="K3" s="2">
        <v>958150.36199999996</v>
      </c>
      <c r="L3" s="2">
        <v>270247.53799999994</v>
      </c>
      <c r="M3" s="7">
        <v>44197</v>
      </c>
      <c r="N3">
        <v>1</v>
      </c>
      <c r="O3" t="s">
        <v>20</v>
      </c>
      <c r="P3">
        <v>2021</v>
      </c>
    </row>
    <row r="4" spans="1:16" x14ac:dyDescent="0.25">
      <c r="A4" t="s">
        <v>22</v>
      </c>
      <c r="B4" t="s">
        <v>23</v>
      </c>
      <c r="C4" t="s">
        <v>18</v>
      </c>
      <c r="D4" t="s">
        <v>19</v>
      </c>
      <c r="E4" s="1">
        <v>217.8</v>
      </c>
      <c r="F4" s="2">
        <v>5579.4</v>
      </c>
      <c r="G4" s="2">
        <v>9299</v>
      </c>
      <c r="H4" s="2">
        <v>2025322.2000000002</v>
      </c>
      <c r="I4" s="2">
        <v>0</v>
      </c>
      <c r="J4" s="2">
        <v>2025322.2000000002</v>
      </c>
      <c r="K4" s="2">
        <v>1316459.4300000002</v>
      </c>
      <c r="L4" s="2">
        <v>708862.77</v>
      </c>
      <c r="M4" s="7">
        <v>44348</v>
      </c>
      <c r="N4">
        <v>6</v>
      </c>
      <c r="O4" t="s">
        <v>24</v>
      </c>
      <c r="P4">
        <v>2021</v>
      </c>
    </row>
    <row r="5" spans="1:16" x14ac:dyDescent="0.25">
      <c r="A5" t="s">
        <v>22</v>
      </c>
      <c r="B5" t="s">
        <v>25</v>
      </c>
      <c r="C5" t="s">
        <v>18</v>
      </c>
      <c r="D5" t="s">
        <v>19</v>
      </c>
      <c r="E5" s="1">
        <v>88.800000000000011</v>
      </c>
      <c r="F5" s="2">
        <v>5579.4</v>
      </c>
      <c r="G5" s="2">
        <v>9299</v>
      </c>
      <c r="H5" s="2">
        <v>825751.20000000007</v>
      </c>
      <c r="I5" s="2">
        <v>0</v>
      </c>
      <c r="J5" s="2">
        <v>825751.20000000007</v>
      </c>
      <c r="K5" s="2">
        <v>536738.28</v>
      </c>
      <c r="L5" s="2">
        <v>289012.92000000004</v>
      </c>
      <c r="M5" s="7">
        <v>44348</v>
      </c>
      <c r="N5">
        <v>6</v>
      </c>
      <c r="O5" t="s">
        <v>24</v>
      </c>
      <c r="P5">
        <v>2021</v>
      </c>
    </row>
    <row r="6" spans="1:16" x14ac:dyDescent="0.25">
      <c r="A6" t="s">
        <v>22</v>
      </c>
      <c r="B6" t="s">
        <v>26</v>
      </c>
      <c r="C6" t="s">
        <v>18</v>
      </c>
      <c r="D6" t="s">
        <v>19</v>
      </c>
      <c r="E6" s="1">
        <v>247</v>
      </c>
      <c r="F6" s="2">
        <v>5579.4</v>
      </c>
      <c r="G6" s="2">
        <v>9299</v>
      </c>
      <c r="H6" s="2">
        <v>2296853</v>
      </c>
      <c r="I6" s="2">
        <v>0</v>
      </c>
      <c r="J6" s="2">
        <v>2296853</v>
      </c>
      <c r="K6" s="2">
        <v>1492954.45</v>
      </c>
      <c r="L6" s="2">
        <v>803898.55</v>
      </c>
      <c r="M6" s="7">
        <v>44348</v>
      </c>
      <c r="N6">
        <v>6</v>
      </c>
      <c r="O6" t="s">
        <v>24</v>
      </c>
      <c r="P6">
        <v>2021</v>
      </c>
    </row>
    <row r="7" spans="1:16" x14ac:dyDescent="0.25">
      <c r="A7" t="s">
        <v>16</v>
      </c>
      <c r="B7" t="s">
        <v>27</v>
      </c>
      <c r="C7" t="s">
        <v>18</v>
      </c>
      <c r="D7" t="s">
        <v>19</v>
      </c>
      <c r="E7" s="1">
        <v>151.30000000000001</v>
      </c>
      <c r="F7" s="2">
        <v>5579.4</v>
      </c>
      <c r="G7" s="2">
        <v>9299</v>
      </c>
      <c r="H7" s="2">
        <v>1406938.7000000002</v>
      </c>
      <c r="I7" s="2">
        <v>0</v>
      </c>
      <c r="J7" s="2">
        <v>1406938.7000000002</v>
      </c>
      <c r="K7" s="2">
        <v>1097412.186</v>
      </c>
      <c r="L7" s="2">
        <v>309526.51399999997</v>
      </c>
      <c r="M7" s="7">
        <v>44531</v>
      </c>
      <c r="N7">
        <v>12</v>
      </c>
      <c r="O7" t="s">
        <v>28</v>
      </c>
      <c r="P7">
        <v>2021</v>
      </c>
    </row>
    <row r="8" spans="1:16" x14ac:dyDescent="0.25">
      <c r="A8" t="s">
        <v>22</v>
      </c>
      <c r="B8" t="s">
        <v>29</v>
      </c>
      <c r="C8" t="s">
        <v>30</v>
      </c>
      <c r="D8" t="s">
        <v>19</v>
      </c>
      <c r="E8" s="1">
        <v>92.100000000000009</v>
      </c>
      <c r="F8" s="2">
        <v>8999.4</v>
      </c>
      <c r="G8" s="2">
        <v>14999</v>
      </c>
      <c r="H8" s="2">
        <v>1381407.9000000001</v>
      </c>
      <c r="I8" s="2">
        <v>0</v>
      </c>
      <c r="J8" s="2">
        <v>1381407.9000000001</v>
      </c>
      <c r="K8" s="2">
        <v>897915.13500000013</v>
      </c>
      <c r="L8" s="2">
        <v>483492.76500000001</v>
      </c>
      <c r="M8" s="7">
        <v>44256</v>
      </c>
      <c r="N8">
        <v>3</v>
      </c>
      <c r="O8" t="s">
        <v>31</v>
      </c>
      <c r="P8">
        <v>2021</v>
      </c>
    </row>
    <row r="9" spans="1:16" x14ac:dyDescent="0.25">
      <c r="A9" t="s">
        <v>32</v>
      </c>
      <c r="B9" t="s">
        <v>27</v>
      </c>
      <c r="C9" t="s">
        <v>30</v>
      </c>
      <c r="D9" t="s">
        <v>19</v>
      </c>
      <c r="E9" s="1">
        <v>251.8</v>
      </c>
      <c r="F9" s="2">
        <v>8999.4</v>
      </c>
      <c r="G9" s="2">
        <v>14999</v>
      </c>
      <c r="H9" s="2">
        <v>3776748.2</v>
      </c>
      <c r="I9" s="2">
        <v>0</v>
      </c>
      <c r="J9" s="2">
        <v>3776748.2</v>
      </c>
      <c r="K9" s="2">
        <v>2266048.92</v>
      </c>
      <c r="L9" s="2">
        <v>1510699.2800000003</v>
      </c>
      <c r="M9" s="7">
        <v>44348</v>
      </c>
      <c r="N9">
        <v>6</v>
      </c>
      <c r="O9" t="s">
        <v>24</v>
      </c>
      <c r="P9">
        <v>2021</v>
      </c>
    </row>
    <row r="10" spans="1:16" x14ac:dyDescent="0.25">
      <c r="A10" t="s">
        <v>16</v>
      </c>
      <c r="B10" t="s">
        <v>33</v>
      </c>
      <c r="C10" t="s">
        <v>30</v>
      </c>
      <c r="D10" t="s">
        <v>19</v>
      </c>
      <c r="E10" s="1">
        <v>189.9</v>
      </c>
      <c r="F10" s="2">
        <v>8999.4</v>
      </c>
      <c r="G10" s="2">
        <v>14999</v>
      </c>
      <c r="H10" s="2">
        <v>2848310.1</v>
      </c>
      <c r="I10" s="2">
        <v>0</v>
      </c>
      <c r="J10" s="2">
        <v>2848310.1</v>
      </c>
      <c r="K10" s="2">
        <v>2221681.878</v>
      </c>
      <c r="L10" s="2">
        <v>626628.22200000007</v>
      </c>
      <c r="M10" s="7">
        <v>44348</v>
      </c>
      <c r="N10">
        <v>6</v>
      </c>
      <c r="O10" t="s">
        <v>24</v>
      </c>
      <c r="P10">
        <v>2021</v>
      </c>
    </row>
    <row r="11" spans="1:16" x14ac:dyDescent="0.25">
      <c r="A11" t="s">
        <v>32</v>
      </c>
      <c r="B11" t="s">
        <v>26</v>
      </c>
      <c r="C11" t="s">
        <v>30</v>
      </c>
      <c r="D11" t="s">
        <v>19</v>
      </c>
      <c r="E11" s="1">
        <v>154.5</v>
      </c>
      <c r="F11" s="2">
        <v>8999.4</v>
      </c>
      <c r="G11" s="2">
        <v>14999</v>
      </c>
      <c r="H11" s="2">
        <v>2317345.5</v>
      </c>
      <c r="I11" s="2">
        <v>0</v>
      </c>
      <c r="J11" s="2">
        <v>2317345.5</v>
      </c>
      <c r="K11" s="2">
        <v>1390407.3</v>
      </c>
      <c r="L11" s="2">
        <v>926938.2</v>
      </c>
      <c r="M11" s="7">
        <v>44348</v>
      </c>
      <c r="N11">
        <v>6</v>
      </c>
      <c r="O11" t="s">
        <v>24</v>
      </c>
      <c r="P11">
        <v>2021</v>
      </c>
    </row>
    <row r="12" spans="1:16" x14ac:dyDescent="0.25">
      <c r="A12" t="s">
        <v>22</v>
      </c>
      <c r="B12" t="s">
        <v>34</v>
      </c>
      <c r="C12" t="s">
        <v>30</v>
      </c>
      <c r="D12" t="s">
        <v>19</v>
      </c>
      <c r="E12" s="1">
        <v>247</v>
      </c>
      <c r="F12" s="2">
        <v>8999.4</v>
      </c>
      <c r="G12" s="2">
        <v>14999</v>
      </c>
      <c r="H12" s="2">
        <v>3704753</v>
      </c>
      <c r="I12" s="2">
        <v>0</v>
      </c>
      <c r="J12" s="2">
        <v>3704753</v>
      </c>
      <c r="K12" s="2">
        <v>2408089.4500000002</v>
      </c>
      <c r="L12" s="2">
        <v>1296663.55</v>
      </c>
      <c r="M12" s="7">
        <v>44348</v>
      </c>
      <c r="N12">
        <v>6</v>
      </c>
      <c r="O12" t="s">
        <v>24</v>
      </c>
      <c r="P12">
        <v>2021</v>
      </c>
    </row>
    <row r="13" spans="1:16" x14ac:dyDescent="0.25">
      <c r="A13" t="s">
        <v>35</v>
      </c>
      <c r="B13" t="s">
        <v>36</v>
      </c>
      <c r="C13" t="s">
        <v>30</v>
      </c>
      <c r="D13" t="s">
        <v>19</v>
      </c>
      <c r="E13" s="1">
        <v>266.55</v>
      </c>
      <c r="F13" s="2">
        <v>8999.4</v>
      </c>
      <c r="G13" s="2">
        <v>14999</v>
      </c>
      <c r="H13" s="2">
        <v>3997983.45</v>
      </c>
      <c r="I13" s="2">
        <v>0</v>
      </c>
      <c r="J13" s="2">
        <v>3997983.45</v>
      </c>
      <c r="K13" s="2">
        <v>3118427.0910000005</v>
      </c>
      <c r="L13" s="2">
        <v>879556.35899999971</v>
      </c>
      <c r="M13" s="7">
        <v>44378</v>
      </c>
      <c r="N13">
        <v>7</v>
      </c>
      <c r="O13" t="s">
        <v>37</v>
      </c>
      <c r="P13">
        <v>2021</v>
      </c>
    </row>
    <row r="14" spans="1:16" x14ac:dyDescent="0.25">
      <c r="A14" t="s">
        <v>38</v>
      </c>
      <c r="B14" t="s">
        <v>39</v>
      </c>
      <c r="C14" t="s">
        <v>30</v>
      </c>
      <c r="D14" t="s">
        <v>19</v>
      </c>
      <c r="E14" s="1">
        <v>95.800000000000011</v>
      </c>
      <c r="F14" s="2">
        <v>8999.4</v>
      </c>
      <c r="G14" s="2">
        <v>14999</v>
      </c>
      <c r="H14" s="2">
        <v>1436904.2000000002</v>
      </c>
      <c r="I14" s="2">
        <v>0</v>
      </c>
      <c r="J14" s="2">
        <v>1436904.2000000002</v>
      </c>
      <c r="K14" s="2">
        <v>1034571.0240000001</v>
      </c>
      <c r="L14" s="2">
        <v>402333.17600000009</v>
      </c>
      <c r="M14" s="7">
        <v>44409</v>
      </c>
      <c r="N14">
        <v>8</v>
      </c>
      <c r="O14" t="s">
        <v>40</v>
      </c>
      <c r="P14">
        <v>2021</v>
      </c>
    </row>
    <row r="15" spans="1:16" x14ac:dyDescent="0.25">
      <c r="A15" t="s">
        <v>16</v>
      </c>
      <c r="B15" t="s">
        <v>23</v>
      </c>
      <c r="C15" t="s">
        <v>30</v>
      </c>
      <c r="D15" t="s">
        <v>19</v>
      </c>
      <c r="E15" s="1">
        <v>214.60000000000002</v>
      </c>
      <c r="F15" s="2">
        <v>8999.4</v>
      </c>
      <c r="G15" s="2">
        <v>14999</v>
      </c>
      <c r="H15" s="2">
        <v>3218785.4000000004</v>
      </c>
      <c r="I15" s="2">
        <v>0</v>
      </c>
      <c r="J15" s="2">
        <v>3218785.4000000004</v>
      </c>
      <c r="K15" s="2">
        <v>2510652.6120000002</v>
      </c>
      <c r="L15" s="2">
        <v>708132.78800000018</v>
      </c>
      <c r="M15" s="7">
        <v>44440</v>
      </c>
      <c r="N15">
        <v>9</v>
      </c>
      <c r="O15" t="s">
        <v>41</v>
      </c>
      <c r="P15">
        <v>2021</v>
      </c>
    </row>
    <row r="16" spans="1:16" x14ac:dyDescent="0.25">
      <c r="A16" t="s">
        <v>35</v>
      </c>
      <c r="B16" t="s">
        <v>42</v>
      </c>
      <c r="C16" t="s">
        <v>30</v>
      </c>
      <c r="D16" t="s">
        <v>19</v>
      </c>
      <c r="E16" s="1">
        <v>34.5</v>
      </c>
      <c r="F16" s="2">
        <v>8999.4</v>
      </c>
      <c r="G16" s="2">
        <v>14999</v>
      </c>
      <c r="H16" s="2">
        <v>517465.5</v>
      </c>
      <c r="I16" s="2">
        <v>0</v>
      </c>
      <c r="J16" s="2">
        <v>517465.5</v>
      </c>
      <c r="K16" s="2">
        <v>403623.09</v>
      </c>
      <c r="L16" s="2">
        <v>113842.40999999997</v>
      </c>
      <c r="M16" s="7">
        <v>44105</v>
      </c>
      <c r="N16">
        <v>10</v>
      </c>
      <c r="O16" t="s">
        <v>43</v>
      </c>
      <c r="P16">
        <v>2020</v>
      </c>
    </row>
    <row r="17" spans="1:16" x14ac:dyDescent="0.25">
      <c r="A17" t="s">
        <v>22</v>
      </c>
      <c r="B17" t="s">
        <v>36</v>
      </c>
      <c r="C17" t="s">
        <v>30</v>
      </c>
      <c r="D17" t="s">
        <v>19</v>
      </c>
      <c r="E17" s="1">
        <v>61.5</v>
      </c>
      <c r="F17" s="2">
        <v>8999.4</v>
      </c>
      <c r="G17" s="2">
        <v>14999</v>
      </c>
      <c r="H17" s="2">
        <v>922438.5</v>
      </c>
      <c r="I17" s="2">
        <v>0</v>
      </c>
      <c r="J17" s="2">
        <v>922438.5</v>
      </c>
      <c r="K17" s="2">
        <v>599585.02500000002</v>
      </c>
      <c r="L17" s="2">
        <v>322853.47499999998</v>
      </c>
      <c r="M17" s="7">
        <v>44531</v>
      </c>
      <c r="N17">
        <v>12</v>
      </c>
      <c r="O17" t="s">
        <v>28</v>
      </c>
      <c r="P17">
        <v>2021</v>
      </c>
    </row>
    <row r="18" spans="1:16" x14ac:dyDescent="0.25">
      <c r="A18" t="s">
        <v>16</v>
      </c>
      <c r="B18" t="s">
        <v>21</v>
      </c>
      <c r="C18" t="s">
        <v>44</v>
      </c>
      <c r="D18" t="s">
        <v>19</v>
      </c>
      <c r="E18" s="1">
        <v>29.200000000000003</v>
      </c>
      <c r="F18" s="2">
        <v>11999.4</v>
      </c>
      <c r="G18" s="2">
        <v>19999</v>
      </c>
      <c r="H18" s="2">
        <v>583970.80000000005</v>
      </c>
      <c r="I18" s="2">
        <v>0</v>
      </c>
      <c r="J18" s="2">
        <v>583970.80000000005</v>
      </c>
      <c r="K18" s="2">
        <v>455497.22400000005</v>
      </c>
      <c r="L18" s="2">
        <v>128473.576</v>
      </c>
      <c r="M18" s="7">
        <v>44228</v>
      </c>
      <c r="N18">
        <v>2</v>
      </c>
      <c r="O18" t="s">
        <v>45</v>
      </c>
      <c r="P18">
        <v>2021</v>
      </c>
    </row>
    <row r="19" spans="1:16" x14ac:dyDescent="0.25">
      <c r="A19" t="s">
        <v>22</v>
      </c>
      <c r="B19" t="s">
        <v>46</v>
      </c>
      <c r="C19" t="s">
        <v>44</v>
      </c>
      <c r="D19" t="s">
        <v>19</v>
      </c>
      <c r="E19" s="1">
        <v>97.4</v>
      </c>
      <c r="F19" s="2">
        <v>11999.4</v>
      </c>
      <c r="G19" s="2">
        <v>19999</v>
      </c>
      <c r="H19" s="2">
        <v>1947902.6</v>
      </c>
      <c r="I19" s="2">
        <v>0</v>
      </c>
      <c r="J19" s="2">
        <v>1947902.6</v>
      </c>
      <c r="K19" s="2">
        <v>1266136.6900000002</v>
      </c>
      <c r="L19" s="2">
        <v>681765.90999999992</v>
      </c>
      <c r="M19" s="7">
        <v>44228</v>
      </c>
      <c r="N19">
        <v>2</v>
      </c>
      <c r="O19" t="s">
        <v>45</v>
      </c>
      <c r="P19">
        <v>2021</v>
      </c>
    </row>
    <row r="20" spans="1:16" x14ac:dyDescent="0.25">
      <c r="A20" t="s">
        <v>32</v>
      </c>
      <c r="B20" t="s">
        <v>17</v>
      </c>
      <c r="C20" t="s">
        <v>44</v>
      </c>
      <c r="D20" t="s">
        <v>19</v>
      </c>
      <c r="E20" s="1">
        <v>251.8</v>
      </c>
      <c r="F20" s="2">
        <v>11999.4</v>
      </c>
      <c r="G20" s="2">
        <v>19999</v>
      </c>
      <c r="H20" s="2">
        <v>5035748.2</v>
      </c>
      <c r="I20" s="2">
        <v>0</v>
      </c>
      <c r="J20" s="2">
        <v>5035748.2</v>
      </c>
      <c r="K20" s="2">
        <v>3021448.92</v>
      </c>
      <c r="L20" s="2">
        <v>2014299.2800000003</v>
      </c>
      <c r="M20" s="7">
        <v>44348</v>
      </c>
      <c r="N20">
        <v>6</v>
      </c>
      <c r="O20" t="s">
        <v>24</v>
      </c>
      <c r="P20">
        <v>2021</v>
      </c>
    </row>
    <row r="21" spans="1:16" x14ac:dyDescent="0.25">
      <c r="A21" t="s">
        <v>16</v>
      </c>
      <c r="B21" t="s">
        <v>21</v>
      </c>
      <c r="C21" t="s">
        <v>44</v>
      </c>
      <c r="D21" t="s">
        <v>19</v>
      </c>
      <c r="E21" s="1">
        <v>100.60000000000001</v>
      </c>
      <c r="F21" s="2">
        <v>11999.4</v>
      </c>
      <c r="G21" s="2">
        <v>19999</v>
      </c>
      <c r="H21" s="2">
        <v>2011899.4000000001</v>
      </c>
      <c r="I21" s="2">
        <v>0</v>
      </c>
      <c r="J21" s="2">
        <v>2011899.4000000001</v>
      </c>
      <c r="K21" s="2">
        <v>1569281.5320000001</v>
      </c>
      <c r="L21" s="2">
        <v>442617.86800000002</v>
      </c>
      <c r="M21" s="7">
        <v>44348</v>
      </c>
      <c r="N21">
        <v>6</v>
      </c>
      <c r="O21" t="s">
        <v>24</v>
      </c>
      <c r="P21">
        <v>2021</v>
      </c>
    </row>
    <row r="22" spans="1:16" x14ac:dyDescent="0.25">
      <c r="A22" t="s">
        <v>32</v>
      </c>
      <c r="B22" t="s">
        <v>23</v>
      </c>
      <c r="C22" t="s">
        <v>44</v>
      </c>
      <c r="D22" t="s">
        <v>19</v>
      </c>
      <c r="E22" s="1">
        <v>36.700000000000003</v>
      </c>
      <c r="F22" s="2">
        <v>11999.4</v>
      </c>
      <c r="G22" s="2">
        <v>19999</v>
      </c>
      <c r="H22" s="2">
        <v>733963.3</v>
      </c>
      <c r="I22" s="2">
        <v>0</v>
      </c>
      <c r="J22" s="2">
        <v>733963.3</v>
      </c>
      <c r="K22" s="2">
        <v>440377.98000000004</v>
      </c>
      <c r="L22" s="2">
        <v>293585.32</v>
      </c>
      <c r="M22" s="7">
        <v>44378</v>
      </c>
      <c r="N22">
        <v>7</v>
      </c>
      <c r="O22" t="s">
        <v>37</v>
      </c>
      <c r="P22">
        <v>2021</v>
      </c>
    </row>
    <row r="23" spans="1:16" x14ac:dyDescent="0.25">
      <c r="A23" t="s">
        <v>16</v>
      </c>
      <c r="B23" t="s">
        <v>25</v>
      </c>
      <c r="C23" t="s">
        <v>44</v>
      </c>
      <c r="D23" t="s">
        <v>19</v>
      </c>
      <c r="E23" s="1">
        <v>88.300000000000011</v>
      </c>
      <c r="F23" s="2">
        <v>11999.4</v>
      </c>
      <c r="G23" s="2">
        <v>19999</v>
      </c>
      <c r="H23" s="2">
        <v>1765911.7000000002</v>
      </c>
      <c r="I23" s="2">
        <v>0</v>
      </c>
      <c r="J23" s="2">
        <v>1765911.7000000002</v>
      </c>
      <c r="K23" s="2">
        <v>1377411.1260000002</v>
      </c>
      <c r="L23" s="2">
        <v>388500.57400000002</v>
      </c>
      <c r="M23" s="7">
        <v>44409</v>
      </c>
      <c r="N23">
        <v>8</v>
      </c>
      <c r="O23" t="s">
        <v>40</v>
      </c>
      <c r="P23">
        <v>2021</v>
      </c>
    </row>
    <row r="24" spans="1:16" x14ac:dyDescent="0.25">
      <c r="A24" t="s">
        <v>22</v>
      </c>
      <c r="B24" t="s">
        <v>26</v>
      </c>
      <c r="C24" t="s">
        <v>44</v>
      </c>
      <c r="D24" t="s">
        <v>19</v>
      </c>
      <c r="E24" s="1">
        <v>54.900000000000006</v>
      </c>
      <c r="F24" s="2">
        <v>11999.4</v>
      </c>
      <c r="G24" s="2">
        <v>19999</v>
      </c>
      <c r="H24" s="2">
        <v>1097945.1000000001</v>
      </c>
      <c r="I24" s="2">
        <v>0</v>
      </c>
      <c r="J24" s="2">
        <v>1097945.1000000001</v>
      </c>
      <c r="K24" s="2">
        <v>713664.31500000006</v>
      </c>
      <c r="L24" s="2">
        <v>384280.78500000003</v>
      </c>
      <c r="M24" s="7">
        <v>44075</v>
      </c>
      <c r="N24">
        <v>9</v>
      </c>
      <c r="O24" t="s">
        <v>41</v>
      </c>
      <c r="P24">
        <v>2020</v>
      </c>
    </row>
    <row r="25" spans="1:16" x14ac:dyDescent="0.25">
      <c r="A25" t="s">
        <v>38</v>
      </c>
      <c r="B25" t="s">
        <v>27</v>
      </c>
      <c r="C25" t="s">
        <v>44</v>
      </c>
      <c r="D25" t="s">
        <v>19</v>
      </c>
      <c r="E25" s="1">
        <v>78.800000000000011</v>
      </c>
      <c r="F25" s="2">
        <v>11999.4</v>
      </c>
      <c r="G25" s="2">
        <v>19999</v>
      </c>
      <c r="H25" s="2">
        <v>1575921.2000000002</v>
      </c>
      <c r="I25" s="2">
        <v>0</v>
      </c>
      <c r="J25" s="2">
        <v>1575921.2000000002</v>
      </c>
      <c r="K25" s="2">
        <v>1134663.2640000002</v>
      </c>
      <c r="L25" s="2">
        <v>441257.93599999999</v>
      </c>
      <c r="M25" s="7">
        <v>44075</v>
      </c>
      <c r="N25">
        <v>9</v>
      </c>
      <c r="O25" t="s">
        <v>41</v>
      </c>
      <c r="P25">
        <v>2020</v>
      </c>
    </row>
    <row r="26" spans="1:16" x14ac:dyDescent="0.25">
      <c r="A26" t="s">
        <v>22</v>
      </c>
      <c r="B26" t="s">
        <v>29</v>
      </c>
      <c r="C26" t="s">
        <v>44</v>
      </c>
      <c r="D26" t="s">
        <v>19</v>
      </c>
      <c r="E26" s="1">
        <v>247.20000000000002</v>
      </c>
      <c r="F26" s="2">
        <v>11999.4</v>
      </c>
      <c r="G26" s="2">
        <v>19999</v>
      </c>
      <c r="H26" s="2">
        <v>4943752.8000000007</v>
      </c>
      <c r="I26" s="2">
        <v>0</v>
      </c>
      <c r="J26" s="2">
        <v>4943752.8000000007</v>
      </c>
      <c r="K26" s="2">
        <v>3213439.3200000008</v>
      </c>
      <c r="L26" s="2">
        <v>1730313.48</v>
      </c>
      <c r="M26" s="7">
        <v>44440</v>
      </c>
      <c r="N26">
        <v>9</v>
      </c>
      <c r="O26" t="s">
        <v>41</v>
      </c>
      <c r="P26">
        <v>2021</v>
      </c>
    </row>
    <row r="27" spans="1:16" x14ac:dyDescent="0.25">
      <c r="A27" t="s">
        <v>16</v>
      </c>
      <c r="B27" t="s">
        <v>27</v>
      </c>
      <c r="C27" t="s">
        <v>44</v>
      </c>
      <c r="D27" t="s">
        <v>19</v>
      </c>
      <c r="E27" s="1">
        <v>114.30000000000001</v>
      </c>
      <c r="F27" s="2">
        <v>11999.4</v>
      </c>
      <c r="G27" s="2">
        <v>19999</v>
      </c>
      <c r="H27" s="2">
        <v>2285885.7000000002</v>
      </c>
      <c r="I27" s="2">
        <v>0</v>
      </c>
      <c r="J27" s="2">
        <v>2285885.7000000002</v>
      </c>
      <c r="K27" s="2">
        <v>1782990.8460000001</v>
      </c>
      <c r="L27" s="2">
        <v>502894.85400000005</v>
      </c>
      <c r="M27" s="7">
        <v>44470</v>
      </c>
      <c r="N27">
        <v>10</v>
      </c>
      <c r="O27" t="s">
        <v>43</v>
      </c>
      <c r="P27">
        <v>2021</v>
      </c>
    </row>
    <row r="28" spans="1:16" x14ac:dyDescent="0.25">
      <c r="A28" t="s">
        <v>16</v>
      </c>
      <c r="B28" t="s">
        <v>33</v>
      </c>
      <c r="C28" t="s">
        <v>44</v>
      </c>
      <c r="D28" t="s">
        <v>19</v>
      </c>
      <c r="E28" s="1">
        <v>172.5</v>
      </c>
      <c r="F28" s="2">
        <v>11999.4</v>
      </c>
      <c r="G28" s="2">
        <v>19999</v>
      </c>
      <c r="H28" s="2">
        <v>3449827.5</v>
      </c>
      <c r="I28" s="2">
        <v>0</v>
      </c>
      <c r="J28" s="2">
        <v>3449827.5</v>
      </c>
      <c r="K28" s="2">
        <v>2690865.45</v>
      </c>
      <c r="L28" s="2">
        <v>758962.04999999981</v>
      </c>
      <c r="M28" s="7">
        <v>44136</v>
      </c>
      <c r="N28">
        <v>11</v>
      </c>
      <c r="O28" t="s">
        <v>47</v>
      </c>
      <c r="P28">
        <v>2020</v>
      </c>
    </row>
    <row r="29" spans="1:16" x14ac:dyDescent="0.25">
      <c r="A29" t="s">
        <v>32</v>
      </c>
      <c r="B29" t="s">
        <v>26</v>
      </c>
      <c r="C29" t="s">
        <v>44</v>
      </c>
      <c r="D29" t="s">
        <v>19</v>
      </c>
      <c r="E29" s="1">
        <v>91.2</v>
      </c>
      <c r="F29" s="2">
        <v>11999.4</v>
      </c>
      <c r="G29" s="2">
        <v>19999</v>
      </c>
      <c r="H29" s="2">
        <v>1823908.8</v>
      </c>
      <c r="I29" s="2">
        <v>0</v>
      </c>
      <c r="J29" s="2">
        <v>1823908.8</v>
      </c>
      <c r="K29" s="2">
        <v>1094345.28</v>
      </c>
      <c r="L29" s="2">
        <v>729563.52</v>
      </c>
      <c r="M29" s="7">
        <v>44136</v>
      </c>
      <c r="N29">
        <v>11</v>
      </c>
      <c r="O29" t="s">
        <v>47</v>
      </c>
      <c r="P29">
        <v>2020</v>
      </c>
    </row>
    <row r="30" spans="1:16" x14ac:dyDescent="0.25">
      <c r="A30" t="s">
        <v>22</v>
      </c>
      <c r="B30" t="s">
        <v>34</v>
      </c>
      <c r="C30" t="s">
        <v>44</v>
      </c>
      <c r="D30" t="s">
        <v>19</v>
      </c>
      <c r="E30" s="1">
        <v>215.20000000000002</v>
      </c>
      <c r="F30" s="2">
        <v>11999.4</v>
      </c>
      <c r="G30" s="2">
        <v>19999</v>
      </c>
      <c r="H30" s="2">
        <v>4303784.8000000007</v>
      </c>
      <c r="I30" s="2">
        <v>0</v>
      </c>
      <c r="J30" s="2">
        <v>4303784.8000000007</v>
      </c>
      <c r="K30" s="2">
        <v>2797460.1200000006</v>
      </c>
      <c r="L30" s="2">
        <v>1506324.6800000002</v>
      </c>
      <c r="M30" s="7">
        <v>44166</v>
      </c>
      <c r="N30">
        <v>12</v>
      </c>
      <c r="O30" t="s">
        <v>28</v>
      </c>
      <c r="P30">
        <v>2020</v>
      </c>
    </row>
    <row r="31" spans="1:16" x14ac:dyDescent="0.25">
      <c r="A31" t="s">
        <v>16</v>
      </c>
      <c r="B31" t="s">
        <v>36</v>
      </c>
      <c r="C31" t="s">
        <v>44</v>
      </c>
      <c r="D31" t="s">
        <v>19</v>
      </c>
      <c r="E31" s="1">
        <v>181.70000000000002</v>
      </c>
      <c r="F31" s="2">
        <v>11999.4</v>
      </c>
      <c r="G31" s="2">
        <v>19999</v>
      </c>
      <c r="H31" s="2">
        <v>3633818.3000000003</v>
      </c>
      <c r="I31" s="2">
        <v>0</v>
      </c>
      <c r="J31" s="2">
        <v>3633818.3000000003</v>
      </c>
      <c r="K31" s="2">
        <v>2834378.2740000002</v>
      </c>
      <c r="L31" s="2">
        <v>799440.02600000007</v>
      </c>
      <c r="M31" s="7">
        <v>44531</v>
      </c>
      <c r="N31">
        <v>12</v>
      </c>
      <c r="O31" t="s">
        <v>28</v>
      </c>
      <c r="P31">
        <v>2021</v>
      </c>
    </row>
    <row r="32" spans="1:16" x14ac:dyDescent="0.25">
      <c r="A32" t="s">
        <v>16</v>
      </c>
      <c r="B32" t="s">
        <v>39</v>
      </c>
      <c r="C32" t="s">
        <v>44</v>
      </c>
      <c r="D32" t="s">
        <v>19</v>
      </c>
      <c r="E32" s="1">
        <v>151.30000000000001</v>
      </c>
      <c r="F32" s="2">
        <v>11999.4</v>
      </c>
      <c r="G32" s="2">
        <v>19999</v>
      </c>
      <c r="H32" s="2">
        <v>3025848.7</v>
      </c>
      <c r="I32" s="2">
        <v>0</v>
      </c>
      <c r="J32" s="2">
        <v>3025848.7</v>
      </c>
      <c r="K32" s="2">
        <v>2360161.986</v>
      </c>
      <c r="L32" s="2">
        <v>665686.71400000015</v>
      </c>
      <c r="M32" s="7">
        <v>44531</v>
      </c>
      <c r="N32">
        <v>12</v>
      </c>
      <c r="O32" t="s">
        <v>28</v>
      </c>
      <c r="P32">
        <v>2021</v>
      </c>
    </row>
    <row r="33" spans="1:16" x14ac:dyDescent="0.25">
      <c r="A33" t="s">
        <v>16</v>
      </c>
      <c r="B33" t="s">
        <v>23</v>
      </c>
      <c r="C33" t="s">
        <v>48</v>
      </c>
      <c r="D33" t="s">
        <v>19</v>
      </c>
      <c r="E33" s="1">
        <v>149.30000000000001</v>
      </c>
      <c r="F33" s="2">
        <v>19794</v>
      </c>
      <c r="G33" s="2">
        <v>32990</v>
      </c>
      <c r="H33" s="2">
        <v>4925407</v>
      </c>
      <c r="I33" s="2">
        <v>0</v>
      </c>
      <c r="J33" s="2">
        <v>4925407</v>
      </c>
      <c r="K33" s="2">
        <v>3841817.46</v>
      </c>
      <c r="L33" s="2">
        <v>1083589.54</v>
      </c>
      <c r="M33" s="7">
        <v>44197</v>
      </c>
      <c r="N33">
        <v>1</v>
      </c>
      <c r="O33" t="s">
        <v>20</v>
      </c>
      <c r="P33">
        <v>2021</v>
      </c>
    </row>
    <row r="34" spans="1:16" x14ac:dyDescent="0.25">
      <c r="A34" t="s">
        <v>35</v>
      </c>
      <c r="B34" t="s">
        <v>42</v>
      </c>
      <c r="C34" t="s">
        <v>48</v>
      </c>
      <c r="D34" t="s">
        <v>19</v>
      </c>
      <c r="E34" s="1">
        <v>180.4</v>
      </c>
      <c r="F34" s="2">
        <v>19794</v>
      </c>
      <c r="G34" s="2">
        <v>32990</v>
      </c>
      <c r="H34" s="2">
        <v>5951396</v>
      </c>
      <c r="I34" s="2">
        <v>0</v>
      </c>
      <c r="J34" s="2">
        <v>5951396</v>
      </c>
      <c r="K34" s="2">
        <v>4642088.88</v>
      </c>
      <c r="L34" s="2">
        <v>1309307.1200000001</v>
      </c>
      <c r="M34" s="7">
        <v>44228</v>
      </c>
      <c r="N34">
        <v>2</v>
      </c>
      <c r="O34" t="s">
        <v>45</v>
      </c>
      <c r="P34">
        <v>2021</v>
      </c>
    </row>
    <row r="35" spans="1:16" x14ac:dyDescent="0.25">
      <c r="A35" t="s">
        <v>32</v>
      </c>
      <c r="B35" t="s">
        <v>36</v>
      </c>
      <c r="C35" t="s">
        <v>48</v>
      </c>
      <c r="D35" t="s">
        <v>19</v>
      </c>
      <c r="E35" s="1">
        <v>216.10000000000002</v>
      </c>
      <c r="F35" s="2">
        <v>19794</v>
      </c>
      <c r="G35" s="2">
        <v>32990</v>
      </c>
      <c r="H35" s="2">
        <v>7129139.0000000009</v>
      </c>
      <c r="I35" s="2">
        <v>0</v>
      </c>
      <c r="J35" s="2">
        <v>7129139.0000000009</v>
      </c>
      <c r="K35" s="2">
        <v>4277483.4000000004</v>
      </c>
      <c r="L35" s="2">
        <v>2851655.6000000006</v>
      </c>
      <c r="M35" s="7">
        <v>44256</v>
      </c>
      <c r="N35">
        <v>3</v>
      </c>
      <c r="O35" t="s">
        <v>31</v>
      </c>
      <c r="P35">
        <v>2021</v>
      </c>
    </row>
    <row r="36" spans="1:16" x14ac:dyDescent="0.25">
      <c r="A36" t="s">
        <v>16</v>
      </c>
      <c r="B36" t="s">
        <v>21</v>
      </c>
      <c r="C36" t="s">
        <v>48</v>
      </c>
      <c r="D36" t="s">
        <v>19</v>
      </c>
      <c r="E36" s="1">
        <v>100.60000000000001</v>
      </c>
      <c r="F36" s="2">
        <v>19794</v>
      </c>
      <c r="G36" s="2">
        <v>32990</v>
      </c>
      <c r="H36" s="2">
        <v>3318794.0000000005</v>
      </c>
      <c r="I36" s="2">
        <v>0</v>
      </c>
      <c r="J36" s="2">
        <v>3318794.0000000005</v>
      </c>
      <c r="K36" s="2">
        <v>2588659.3200000003</v>
      </c>
      <c r="L36" s="2">
        <v>730134.68000000017</v>
      </c>
      <c r="M36" s="7">
        <v>44348</v>
      </c>
      <c r="N36">
        <v>6</v>
      </c>
      <c r="O36" t="s">
        <v>24</v>
      </c>
      <c r="P36">
        <v>2021</v>
      </c>
    </row>
    <row r="37" spans="1:16" x14ac:dyDescent="0.25">
      <c r="A37" t="s">
        <v>32</v>
      </c>
      <c r="B37" t="s">
        <v>46</v>
      </c>
      <c r="C37" t="s">
        <v>48</v>
      </c>
      <c r="D37" t="s">
        <v>19</v>
      </c>
      <c r="E37" s="1">
        <v>154.5</v>
      </c>
      <c r="F37" s="2">
        <v>19794</v>
      </c>
      <c r="G37" s="2">
        <v>32990</v>
      </c>
      <c r="H37" s="2">
        <v>5096955</v>
      </c>
      <c r="I37" s="2">
        <v>0</v>
      </c>
      <c r="J37" s="2">
        <v>5096955</v>
      </c>
      <c r="K37" s="2">
        <v>3058173</v>
      </c>
      <c r="L37" s="2">
        <v>2038782</v>
      </c>
      <c r="M37" s="7">
        <v>44348</v>
      </c>
      <c r="N37">
        <v>6</v>
      </c>
      <c r="O37" t="s">
        <v>24</v>
      </c>
      <c r="P37">
        <v>2021</v>
      </c>
    </row>
    <row r="38" spans="1:16" x14ac:dyDescent="0.25">
      <c r="A38" t="s">
        <v>35</v>
      </c>
      <c r="B38" t="s">
        <v>17</v>
      </c>
      <c r="C38" t="s">
        <v>48</v>
      </c>
      <c r="D38" t="s">
        <v>19</v>
      </c>
      <c r="E38" s="1">
        <v>282.10000000000002</v>
      </c>
      <c r="F38" s="2">
        <v>19794</v>
      </c>
      <c r="G38" s="2">
        <v>32990</v>
      </c>
      <c r="H38" s="2">
        <v>9306479</v>
      </c>
      <c r="I38" s="2">
        <v>0</v>
      </c>
      <c r="J38" s="2">
        <v>9306479</v>
      </c>
      <c r="K38" s="2">
        <v>7259053.6200000001</v>
      </c>
      <c r="L38" s="2">
        <v>2047425.38</v>
      </c>
      <c r="M38" s="7">
        <v>44409</v>
      </c>
      <c r="N38">
        <v>8</v>
      </c>
      <c r="O38" t="s">
        <v>40</v>
      </c>
      <c r="P38">
        <v>2021</v>
      </c>
    </row>
    <row r="39" spans="1:16" x14ac:dyDescent="0.25">
      <c r="A39" t="s">
        <v>35</v>
      </c>
      <c r="B39" t="s">
        <v>21</v>
      </c>
      <c r="C39" t="s">
        <v>48</v>
      </c>
      <c r="D39" t="s">
        <v>19</v>
      </c>
      <c r="E39" s="1">
        <v>34.5</v>
      </c>
      <c r="F39" s="2">
        <v>19794</v>
      </c>
      <c r="G39" s="2">
        <v>32990</v>
      </c>
      <c r="H39" s="2">
        <v>1138155</v>
      </c>
      <c r="I39" s="2">
        <v>0</v>
      </c>
      <c r="J39" s="2">
        <v>1138155</v>
      </c>
      <c r="K39" s="2">
        <v>887760.9</v>
      </c>
      <c r="L39" s="2">
        <v>250394.09999999998</v>
      </c>
      <c r="M39" s="7">
        <v>44105</v>
      </c>
      <c r="N39">
        <v>10</v>
      </c>
      <c r="O39" t="s">
        <v>43</v>
      </c>
      <c r="P39">
        <v>2020</v>
      </c>
    </row>
    <row r="40" spans="1:16" x14ac:dyDescent="0.25">
      <c r="A40" t="s">
        <v>38</v>
      </c>
      <c r="B40" t="s">
        <v>23</v>
      </c>
      <c r="C40" t="s">
        <v>49</v>
      </c>
      <c r="D40" t="s">
        <v>19</v>
      </c>
      <c r="E40" s="1">
        <v>200.10000000000002</v>
      </c>
      <c r="F40" s="2">
        <v>13938</v>
      </c>
      <c r="G40" s="2">
        <v>23230</v>
      </c>
      <c r="H40" s="2">
        <v>4648323.0000000009</v>
      </c>
      <c r="I40" s="2">
        <v>0</v>
      </c>
      <c r="J40" s="2">
        <v>4648323.0000000009</v>
      </c>
      <c r="K40" s="2">
        <v>3346792.5600000005</v>
      </c>
      <c r="L40" s="2">
        <v>1301530.4400000004</v>
      </c>
      <c r="M40" s="7">
        <v>44228</v>
      </c>
      <c r="N40">
        <v>2</v>
      </c>
      <c r="O40" t="s">
        <v>45</v>
      </c>
      <c r="P40">
        <v>2021</v>
      </c>
    </row>
    <row r="41" spans="1:16" x14ac:dyDescent="0.25">
      <c r="A41" t="s">
        <v>32</v>
      </c>
      <c r="B41" t="s">
        <v>25</v>
      </c>
      <c r="C41" t="s">
        <v>49</v>
      </c>
      <c r="D41" t="s">
        <v>19</v>
      </c>
      <c r="E41" s="1">
        <v>283.8</v>
      </c>
      <c r="F41" s="2">
        <v>13938</v>
      </c>
      <c r="G41" s="2">
        <v>23230</v>
      </c>
      <c r="H41" s="2">
        <v>6592674</v>
      </c>
      <c r="I41" s="2">
        <v>0</v>
      </c>
      <c r="J41" s="2">
        <v>6592674</v>
      </c>
      <c r="K41" s="2">
        <v>3955604.4</v>
      </c>
      <c r="L41" s="2">
        <v>2637069.6</v>
      </c>
      <c r="M41" s="7">
        <v>44287</v>
      </c>
      <c r="N41">
        <v>4</v>
      </c>
      <c r="O41" t="s">
        <v>50</v>
      </c>
      <c r="P41">
        <v>2021</v>
      </c>
    </row>
    <row r="42" spans="1:16" x14ac:dyDescent="0.25">
      <c r="A42" t="s">
        <v>22</v>
      </c>
      <c r="B42" t="s">
        <v>26</v>
      </c>
      <c r="C42" t="s">
        <v>49</v>
      </c>
      <c r="D42" t="s">
        <v>19</v>
      </c>
      <c r="E42" s="1">
        <v>217.8</v>
      </c>
      <c r="F42" s="2">
        <v>13938</v>
      </c>
      <c r="G42" s="2">
        <v>23230</v>
      </c>
      <c r="H42" s="2">
        <v>5059494</v>
      </c>
      <c r="I42" s="2">
        <v>0</v>
      </c>
      <c r="J42" s="2">
        <v>5059494</v>
      </c>
      <c r="K42" s="2">
        <v>3288671.1</v>
      </c>
      <c r="L42" s="2">
        <v>1770822.9</v>
      </c>
      <c r="M42" s="7">
        <v>44348</v>
      </c>
      <c r="N42">
        <v>6</v>
      </c>
      <c r="O42" t="s">
        <v>24</v>
      </c>
      <c r="P42">
        <v>2021</v>
      </c>
    </row>
    <row r="43" spans="1:16" x14ac:dyDescent="0.25">
      <c r="A43" t="s">
        <v>22</v>
      </c>
      <c r="B43" t="s">
        <v>27</v>
      </c>
      <c r="C43" t="s">
        <v>49</v>
      </c>
      <c r="D43" t="s">
        <v>19</v>
      </c>
      <c r="E43" s="1">
        <v>88.800000000000011</v>
      </c>
      <c r="F43" s="2">
        <v>13938</v>
      </c>
      <c r="G43" s="2">
        <v>23230</v>
      </c>
      <c r="H43" s="2">
        <v>2062824.0000000002</v>
      </c>
      <c r="I43" s="2">
        <v>0</v>
      </c>
      <c r="J43" s="2">
        <v>2062824.0000000002</v>
      </c>
      <c r="K43" s="2">
        <v>1340835.6000000001</v>
      </c>
      <c r="L43" s="2">
        <v>721988.40000000014</v>
      </c>
      <c r="M43" s="7">
        <v>44348</v>
      </c>
      <c r="N43">
        <v>6</v>
      </c>
      <c r="O43" t="s">
        <v>24</v>
      </c>
      <c r="P43">
        <v>2021</v>
      </c>
    </row>
    <row r="44" spans="1:16" x14ac:dyDescent="0.25">
      <c r="A44" t="s">
        <v>16</v>
      </c>
      <c r="B44" t="s">
        <v>29</v>
      </c>
      <c r="C44" t="s">
        <v>49</v>
      </c>
      <c r="D44" t="s">
        <v>19</v>
      </c>
      <c r="E44" s="1">
        <v>152.70000000000002</v>
      </c>
      <c r="F44" s="2">
        <v>13938</v>
      </c>
      <c r="G44" s="2">
        <v>23230</v>
      </c>
      <c r="H44" s="2">
        <v>3547221.0000000005</v>
      </c>
      <c r="I44" s="2">
        <v>0</v>
      </c>
      <c r="J44" s="2">
        <v>3547221.0000000005</v>
      </c>
      <c r="K44" s="2">
        <v>2766832.3800000004</v>
      </c>
      <c r="L44" s="2">
        <v>780388.62000000011</v>
      </c>
      <c r="M44" s="7">
        <v>44075</v>
      </c>
      <c r="N44">
        <v>9</v>
      </c>
      <c r="O44" t="s">
        <v>41</v>
      </c>
      <c r="P44">
        <v>2020</v>
      </c>
    </row>
    <row r="45" spans="1:16" x14ac:dyDescent="0.25">
      <c r="A45" t="s">
        <v>38</v>
      </c>
      <c r="B45" t="s">
        <v>27</v>
      </c>
      <c r="C45" t="s">
        <v>49</v>
      </c>
      <c r="D45" t="s">
        <v>19</v>
      </c>
      <c r="E45" s="1">
        <v>215.10000000000002</v>
      </c>
      <c r="F45" s="2">
        <v>13938</v>
      </c>
      <c r="G45" s="2">
        <v>23230</v>
      </c>
      <c r="H45" s="2">
        <v>4996773.0000000009</v>
      </c>
      <c r="I45" s="2">
        <v>0</v>
      </c>
      <c r="J45" s="2">
        <v>4996773.0000000009</v>
      </c>
      <c r="K45" s="2">
        <v>3597676.5600000005</v>
      </c>
      <c r="L45" s="2">
        <v>1399096.4400000004</v>
      </c>
      <c r="M45" s="7">
        <v>44440</v>
      </c>
      <c r="N45">
        <v>9</v>
      </c>
      <c r="O45" t="s">
        <v>41</v>
      </c>
      <c r="P45">
        <v>2021</v>
      </c>
    </row>
    <row r="46" spans="1:16" x14ac:dyDescent="0.25">
      <c r="A46" t="s">
        <v>16</v>
      </c>
      <c r="B46" t="s">
        <v>33</v>
      </c>
      <c r="C46" t="s">
        <v>49</v>
      </c>
      <c r="D46" t="s">
        <v>19</v>
      </c>
      <c r="E46" s="1">
        <v>181.70000000000002</v>
      </c>
      <c r="F46" s="2">
        <v>13938</v>
      </c>
      <c r="G46" s="2">
        <v>23230</v>
      </c>
      <c r="H46" s="2">
        <v>4220891</v>
      </c>
      <c r="I46" s="2">
        <v>0</v>
      </c>
      <c r="J46" s="2">
        <v>4220891</v>
      </c>
      <c r="K46" s="2">
        <v>3292294.98</v>
      </c>
      <c r="L46" s="2">
        <v>928596.02</v>
      </c>
      <c r="M46" s="7">
        <v>44531</v>
      </c>
      <c r="N46">
        <v>12</v>
      </c>
      <c r="O46" t="s">
        <v>28</v>
      </c>
      <c r="P46">
        <v>2021</v>
      </c>
    </row>
    <row r="47" spans="1:16" x14ac:dyDescent="0.25">
      <c r="A47" t="s">
        <v>16</v>
      </c>
      <c r="B47" t="s">
        <v>26</v>
      </c>
      <c r="C47" t="s">
        <v>51</v>
      </c>
      <c r="D47" t="s">
        <v>19</v>
      </c>
      <c r="E47" s="1">
        <v>275</v>
      </c>
      <c r="F47" s="2">
        <v>11999.4</v>
      </c>
      <c r="G47" s="2">
        <v>19999</v>
      </c>
      <c r="H47" s="2">
        <v>5499725</v>
      </c>
      <c r="I47" s="2">
        <v>0</v>
      </c>
      <c r="J47" s="2">
        <v>5499725</v>
      </c>
      <c r="K47" s="2">
        <v>4289785.5</v>
      </c>
      <c r="L47" s="2">
        <v>1209939.5</v>
      </c>
      <c r="M47" s="7">
        <v>44228</v>
      </c>
      <c r="N47">
        <v>2</v>
      </c>
      <c r="O47" t="s">
        <v>45</v>
      </c>
      <c r="P47">
        <v>2021</v>
      </c>
    </row>
    <row r="48" spans="1:16" x14ac:dyDescent="0.25">
      <c r="A48" t="s">
        <v>32</v>
      </c>
      <c r="B48" t="s">
        <v>34</v>
      </c>
      <c r="C48" t="s">
        <v>51</v>
      </c>
      <c r="D48" t="s">
        <v>19</v>
      </c>
      <c r="E48" s="1">
        <v>195.3</v>
      </c>
      <c r="F48" s="2">
        <v>11999.4</v>
      </c>
      <c r="G48" s="2">
        <v>19999</v>
      </c>
      <c r="H48" s="2">
        <v>3905804.7</v>
      </c>
      <c r="I48" s="2">
        <v>0</v>
      </c>
      <c r="J48" s="2">
        <v>3905804.7</v>
      </c>
      <c r="K48" s="2">
        <v>2343482.8199999998</v>
      </c>
      <c r="L48" s="2">
        <v>1562321.8800000004</v>
      </c>
      <c r="M48" s="7">
        <v>44287</v>
      </c>
      <c r="N48">
        <v>4</v>
      </c>
      <c r="O48" t="s">
        <v>50</v>
      </c>
      <c r="P48">
        <v>2021</v>
      </c>
    </row>
    <row r="49" spans="1:16" x14ac:dyDescent="0.25">
      <c r="A49" t="s">
        <v>35</v>
      </c>
      <c r="B49" t="s">
        <v>36</v>
      </c>
      <c r="C49" t="s">
        <v>51</v>
      </c>
      <c r="D49" t="s">
        <v>19</v>
      </c>
      <c r="E49" s="1">
        <v>421.95000000000005</v>
      </c>
      <c r="F49" s="2">
        <v>11999.4</v>
      </c>
      <c r="G49" s="2">
        <v>19999</v>
      </c>
      <c r="H49" s="2">
        <v>8438578.0500000007</v>
      </c>
      <c r="I49" s="2">
        <v>0</v>
      </c>
      <c r="J49" s="2">
        <v>8438578.0500000007</v>
      </c>
      <c r="K49" s="2">
        <v>6582090.8790000007</v>
      </c>
      <c r="L49" s="2">
        <v>1856487.1710000001</v>
      </c>
      <c r="M49" s="7">
        <v>44287</v>
      </c>
      <c r="N49">
        <v>4</v>
      </c>
      <c r="O49" t="s">
        <v>50</v>
      </c>
      <c r="P49">
        <v>2021</v>
      </c>
    </row>
    <row r="50" spans="1:16" x14ac:dyDescent="0.25">
      <c r="A50" t="s">
        <v>16</v>
      </c>
      <c r="B50" t="s">
        <v>39</v>
      </c>
      <c r="C50" t="s">
        <v>51</v>
      </c>
      <c r="D50" t="s">
        <v>19</v>
      </c>
      <c r="E50" s="1">
        <v>189.9</v>
      </c>
      <c r="F50" s="2">
        <v>11999.4</v>
      </c>
      <c r="G50" s="2">
        <v>19999</v>
      </c>
      <c r="H50" s="2">
        <v>3797810.1</v>
      </c>
      <c r="I50" s="2">
        <v>0</v>
      </c>
      <c r="J50" s="2">
        <v>3797810.1</v>
      </c>
      <c r="K50" s="2">
        <v>2962291.878</v>
      </c>
      <c r="L50" s="2">
        <v>835518.22200000007</v>
      </c>
      <c r="M50" s="7">
        <v>44348</v>
      </c>
      <c r="N50">
        <v>6</v>
      </c>
      <c r="O50" t="s">
        <v>24</v>
      </c>
      <c r="P50">
        <v>2021</v>
      </c>
    </row>
    <row r="51" spans="1:16" x14ac:dyDescent="0.25">
      <c r="A51" t="s">
        <v>16</v>
      </c>
      <c r="B51" t="s">
        <v>23</v>
      </c>
      <c r="C51" t="s">
        <v>51</v>
      </c>
      <c r="D51" t="s">
        <v>19</v>
      </c>
      <c r="E51" s="1">
        <v>168.60000000000002</v>
      </c>
      <c r="F51" s="2">
        <v>11999.4</v>
      </c>
      <c r="G51" s="2">
        <v>19999</v>
      </c>
      <c r="H51" s="2">
        <v>3371831.4000000004</v>
      </c>
      <c r="I51" s="2">
        <v>0</v>
      </c>
      <c r="J51" s="2">
        <v>3371831.4000000004</v>
      </c>
      <c r="K51" s="2">
        <v>2630028.4920000006</v>
      </c>
      <c r="L51" s="2">
        <v>741802.90799999982</v>
      </c>
      <c r="M51" s="7">
        <v>44378</v>
      </c>
      <c r="N51">
        <v>7</v>
      </c>
      <c r="O51" t="s">
        <v>37</v>
      </c>
      <c r="P51">
        <v>2021</v>
      </c>
    </row>
    <row r="52" spans="1:16" x14ac:dyDescent="0.25">
      <c r="A52" t="s">
        <v>32</v>
      </c>
      <c r="B52" t="s">
        <v>42</v>
      </c>
      <c r="C52" t="s">
        <v>51</v>
      </c>
      <c r="D52" t="s">
        <v>19</v>
      </c>
      <c r="E52" s="1">
        <v>214.10000000000002</v>
      </c>
      <c r="F52" s="2">
        <v>11999.4</v>
      </c>
      <c r="G52" s="2">
        <v>19999</v>
      </c>
      <c r="H52" s="2">
        <v>4281785.9000000004</v>
      </c>
      <c r="I52" s="2">
        <v>0</v>
      </c>
      <c r="J52" s="2">
        <v>4281785.9000000004</v>
      </c>
      <c r="K52" s="2">
        <v>2569071.54</v>
      </c>
      <c r="L52" s="2">
        <v>1712714.3600000003</v>
      </c>
      <c r="M52" s="7">
        <v>44409</v>
      </c>
      <c r="N52">
        <v>8</v>
      </c>
      <c r="O52" t="s">
        <v>40</v>
      </c>
      <c r="P52">
        <v>2021</v>
      </c>
    </row>
    <row r="53" spans="1:16" x14ac:dyDescent="0.25">
      <c r="A53" t="s">
        <v>16</v>
      </c>
      <c r="B53" t="s">
        <v>36</v>
      </c>
      <c r="C53" t="s">
        <v>51</v>
      </c>
      <c r="D53" t="s">
        <v>19</v>
      </c>
      <c r="E53" s="1">
        <v>114.30000000000001</v>
      </c>
      <c r="F53" s="2">
        <v>11999.4</v>
      </c>
      <c r="G53" s="2">
        <v>19999</v>
      </c>
      <c r="H53" s="2">
        <v>2285885.7000000002</v>
      </c>
      <c r="I53" s="2">
        <v>0</v>
      </c>
      <c r="J53" s="2">
        <v>2285885.7000000002</v>
      </c>
      <c r="K53" s="2">
        <v>1782990.8460000001</v>
      </c>
      <c r="L53" s="2">
        <v>502894.85400000005</v>
      </c>
      <c r="M53" s="7">
        <v>44470</v>
      </c>
      <c r="N53">
        <v>10</v>
      </c>
      <c r="O53" t="s">
        <v>43</v>
      </c>
      <c r="P53">
        <v>2021</v>
      </c>
    </row>
    <row r="54" spans="1:16" x14ac:dyDescent="0.25">
      <c r="A54" t="s">
        <v>22</v>
      </c>
      <c r="B54" t="s">
        <v>21</v>
      </c>
      <c r="C54" t="s">
        <v>51</v>
      </c>
      <c r="D54" t="s">
        <v>19</v>
      </c>
      <c r="E54" s="1">
        <v>61.5</v>
      </c>
      <c r="F54" s="2">
        <v>11999.4</v>
      </c>
      <c r="G54" s="2">
        <v>19999</v>
      </c>
      <c r="H54" s="2">
        <v>1229938.5</v>
      </c>
      <c r="I54" s="2">
        <v>0</v>
      </c>
      <c r="J54" s="2">
        <v>1229938.5</v>
      </c>
      <c r="K54" s="2">
        <v>799460.02500000002</v>
      </c>
      <c r="L54" s="2">
        <v>430478.47499999998</v>
      </c>
      <c r="M54" s="7">
        <v>44531</v>
      </c>
      <c r="N54">
        <v>12</v>
      </c>
      <c r="O54" t="s">
        <v>28</v>
      </c>
      <c r="P54">
        <v>2021</v>
      </c>
    </row>
    <row r="55" spans="1:16" x14ac:dyDescent="0.25">
      <c r="A55" t="s">
        <v>16</v>
      </c>
      <c r="B55" t="s">
        <v>46</v>
      </c>
      <c r="C55" t="s">
        <v>44</v>
      </c>
      <c r="D55" t="s">
        <v>52</v>
      </c>
      <c r="E55" s="1">
        <v>394.5</v>
      </c>
      <c r="F55" s="2">
        <v>11999.4</v>
      </c>
      <c r="G55" s="2">
        <v>19999</v>
      </c>
      <c r="H55" s="2">
        <v>7889605.5</v>
      </c>
      <c r="I55" s="2">
        <v>394480.27500000002</v>
      </c>
      <c r="J55" s="2">
        <v>7495125.2249999996</v>
      </c>
      <c r="K55" s="2">
        <v>5846197.6754999999</v>
      </c>
      <c r="L55" s="2">
        <v>1648927.5494999997</v>
      </c>
      <c r="M55" s="7">
        <v>44197</v>
      </c>
      <c r="N55">
        <v>1</v>
      </c>
      <c r="O55" t="s">
        <v>20</v>
      </c>
      <c r="P55">
        <v>2021</v>
      </c>
    </row>
    <row r="56" spans="1:16" x14ac:dyDescent="0.25">
      <c r="A56" t="s">
        <v>22</v>
      </c>
      <c r="B56" t="s">
        <v>17</v>
      </c>
      <c r="C56" t="s">
        <v>44</v>
      </c>
      <c r="D56" t="s">
        <v>52</v>
      </c>
      <c r="E56" s="1">
        <v>229.60000000000002</v>
      </c>
      <c r="F56" s="2">
        <v>11999.4</v>
      </c>
      <c r="G56" s="2">
        <v>19999</v>
      </c>
      <c r="H56" s="2">
        <v>4591770.4000000004</v>
      </c>
      <c r="I56" s="2">
        <v>229588.52</v>
      </c>
      <c r="J56" s="2">
        <v>4362181.8800000008</v>
      </c>
      <c r="K56" s="2">
        <v>2835418.2220000005</v>
      </c>
      <c r="L56" s="2">
        <v>1526763.6580000003</v>
      </c>
      <c r="M56" s="7">
        <v>44228</v>
      </c>
      <c r="N56">
        <v>2</v>
      </c>
      <c r="O56" t="s">
        <v>45</v>
      </c>
      <c r="P56">
        <v>2021</v>
      </c>
    </row>
    <row r="57" spans="1:16" x14ac:dyDescent="0.25">
      <c r="A57" t="s">
        <v>16</v>
      </c>
      <c r="B57" t="s">
        <v>21</v>
      </c>
      <c r="C57" t="s">
        <v>44</v>
      </c>
      <c r="D57" t="s">
        <v>52</v>
      </c>
      <c r="E57" s="1">
        <v>103</v>
      </c>
      <c r="F57" s="2">
        <v>11999.4</v>
      </c>
      <c r="G57" s="2">
        <v>19999</v>
      </c>
      <c r="H57" s="2">
        <v>2059897</v>
      </c>
      <c r="I57" s="2">
        <v>102994.85</v>
      </c>
      <c r="J57" s="2">
        <v>1956902.15</v>
      </c>
      <c r="K57" s="2">
        <v>1526383.6769999999</v>
      </c>
      <c r="L57" s="2">
        <v>430518.473</v>
      </c>
      <c r="M57" s="7">
        <v>44317</v>
      </c>
      <c r="N57">
        <v>5</v>
      </c>
      <c r="O57" t="s">
        <v>53</v>
      </c>
      <c r="P57">
        <v>2021</v>
      </c>
    </row>
    <row r="58" spans="1:16" x14ac:dyDescent="0.25">
      <c r="A58" t="s">
        <v>16</v>
      </c>
      <c r="B58" t="s">
        <v>23</v>
      </c>
      <c r="C58" t="s">
        <v>48</v>
      </c>
      <c r="D58" t="s">
        <v>52</v>
      </c>
      <c r="E58" s="1">
        <v>63.900000000000006</v>
      </c>
      <c r="F58" s="2">
        <v>19794</v>
      </c>
      <c r="G58" s="2">
        <v>32990</v>
      </c>
      <c r="H58" s="2">
        <v>2108061</v>
      </c>
      <c r="I58" s="2">
        <v>105403.05</v>
      </c>
      <c r="J58" s="2">
        <v>2002657.95</v>
      </c>
      <c r="K58" s="2">
        <v>1562073.2010000001</v>
      </c>
      <c r="L58" s="2">
        <v>440584.74899999984</v>
      </c>
      <c r="M58" s="7">
        <v>44501</v>
      </c>
      <c r="N58">
        <v>11</v>
      </c>
      <c r="O58" t="s">
        <v>47</v>
      </c>
      <c r="P58">
        <v>2021</v>
      </c>
    </row>
    <row r="59" spans="1:16" x14ac:dyDescent="0.25">
      <c r="A59" t="s">
        <v>16</v>
      </c>
      <c r="B59" t="s">
        <v>25</v>
      </c>
      <c r="C59" t="s">
        <v>49</v>
      </c>
      <c r="D59" t="s">
        <v>52</v>
      </c>
      <c r="E59" s="1">
        <v>132.6</v>
      </c>
      <c r="F59" s="2">
        <v>13938</v>
      </c>
      <c r="G59" s="2">
        <v>23230</v>
      </c>
      <c r="H59" s="2">
        <v>3080298</v>
      </c>
      <c r="I59" s="2">
        <v>154014.9</v>
      </c>
      <c r="J59" s="2">
        <v>2926283.1</v>
      </c>
      <c r="K59" s="2">
        <v>2282500.818</v>
      </c>
      <c r="L59" s="2">
        <v>643782.28200000012</v>
      </c>
      <c r="M59" s="7">
        <v>44256</v>
      </c>
      <c r="N59">
        <v>3</v>
      </c>
      <c r="O59" t="s">
        <v>31</v>
      </c>
      <c r="P59">
        <v>2021</v>
      </c>
    </row>
    <row r="60" spans="1:16" x14ac:dyDescent="0.25">
      <c r="A60" t="s">
        <v>32</v>
      </c>
      <c r="B60" t="s">
        <v>26</v>
      </c>
      <c r="C60" t="s">
        <v>18</v>
      </c>
      <c r="D60" t="s">
        <v>52</v>
      </c>
      <c r="E60" s="1">
        <v>185.8</v>
      </c>
      <c r="F60" s="2">
        <v>5579.4</v>
      </c>
      <c r="G60" s="2">
        <v>9299</v>
      </c>
      <c r="H60" s="2">
        <v>1727754.2000000002</v>
      </c>
      <c r="I60" s="2">
        <v>86387.710000000021</v>
      </c>
      <c r="J60" s="2">
        <v>1641366.4900000002</v>
      </c>
      <c r="K60" s="2">
        <v>984819.89400000009</v>
      </c>
      <c r="L60" s="2">
        <v>656546.59600000014</v>
      </c>
      <c r="M60" s="7">
        <v>44228</v>
      </c>
      <c r="N60">
        <v>2</v>
      </c>
      <c r="O60" t="s">
        <v>45</v>
      </c>
      <c r="P60">
        <v>2021</v>
      </c>
    </row>
    <row r="61" spans="1:16" x14ac:dyDescent="0.25">
      <c r="A61" t="s">
        <v>16</v>
      </c>
      <c r="B61" t="s">
        <v>27</v>
      </c>
      <c r="C61" t="s">
        <v>18</v>
      </c>
      <c r="D61" t="s">
        <v>52</v>
      </c>
      <c r="E61" s="1">
        <v>121</v>
      </c>
      <c r="F61" s="2">
        <v>5579.4</v>
      </c>
      <c r="G61" s="2">
        <v>9299</v>
      </c>
      <c r="H61" s="2">
        <v>1125179</v>
      </c>
      <c r="I61" s="2">
        <v>56258.950000000004</v>
      </c>
      <c r="J61" s="2">
        <v>1068920.05</v>
      </c>
      <c r="K61" s="2">
        <v>833757.63900000008</v>
      </c>
      <c r="L61" s="2">
        <v>235162.41099999996</v>
      </c>
      <c r="M61" s="7">
        <v>44256</v>
      </c>
      <c r="N61">
        <v>3</v>
      </c>
      <c r="O61" t="s">
        <v>31</v>
      </c>
      <c r="P61">
        <v>2021</v>
      </c>
    </row>
    <row r="62" spans="1:16" x14ac:dyDescent="0.25">
      <c r="A62" t="s">
        <v>16</v>
      </c>
      <c r="B62" t="s">
        <v>29</v>
      </c>
      <c r="C62" t="s">
        <v>18</v>
      </c>
      <c r="D62" t="s">
        <v>52</v>
      </c>
      <c r="E62" s="1">
        <v>252.9</v>
      </c>
      <c r="F62" s="2">
        <v>5579.4</v>
      </c>
      <c r="G62" s="2">
        <v>9299</v>
      </c>
      <c r="H62" s="2">
        <v>2351717.1</v>
      </c>
      <c r="I62" s="2">
        <v>117585.85500000001</v>
      </c>
      <c r="J62" s="2">
        <v>2234131.2450000001</v>
      </c>
      <c r="K62" s="2">
        <v>1742622.3711000001</v>
      </c>
      <c r="L62" s="2">
        <v>491508.87390000001</v>
      </c>
      <c r="M62" s="7">
        <v>44378</v>
      </c>
      <c r="N62">
        <v>7</v>
      </c>
      <c r="O62" t="s">
        <v>37</v>
      </c>
      <c r="P62">
        <v>2021</v>
      </c>
    </row>
    <row r="63" spans="1:16" x14ac:dyDescent="0.25">
      <c r="A63" t="s">
        <v>32</v>
      </c>
      <c r="B63" t="s">
        <v>27</v>
      </c>
      <c r="C63" t="s">
        <v>18</v>
      </c>
      <c r="D63" t="s">
        <v>52</v>
      </c>
      <c r="E63" s="1">
        <v>144.5</v>
      </c>
      <c r="F63" s="2">
        <v>5579.4</v>
      </c>
      <c r="G63" s="2">
        <v>9299</v>
      </c>
      <c r="H63" s="2">
        <v>1343705.5</v>
      </c>
      <c r="I63" s="2">
        <v>67185.275000000009</v>
      </c>
      <c r="J63" s="2">
        <v>1276520.2250000001</v>
      </c>
      <c r="K63" s="2">
        <v>765912.13500000001</v>
      </c>
      <c r="L63" s="2">
        <v>510608.09000000008</v>
      </c>
      <c r="M63" s="7">
        <v>44440</v>
      </c>
      <c r="N63">
        <v>9</v>
      </c>
      <c r="O63" t="s">
        <v>41</v>
      </c>
      <c r="P63">
        <v>2021</v>
      </c>
    </row>
    <row r="64" spans="1:16" x14ac:dyDescent="0.25">
      <c r="A64" t="s">
        <v>35</v>
      </c>
      <c r="B64" t="s">
        <v>33</v>
      </c>
      <c r="C64" t="s">
        <v>18</v>
      </c>
      <c r="D64" t="s">
        <v>52</v>
      </c>
      <c r="E64" s="1">
        <v>33</v>
      </c>
      <c r="F64" s="2">
        <v>5579.4</v>
      </c>
      <c r="G64" s="2">
        <v>9299</v>
      </c>
      <c r="H64" s="2">
        <v>306867</v>
      </c>
      <c r="I64" s="2">
        <v>15343.35</v>
      </c>
      <c r="J64" s="2">
        <v>291523.65000000002</v>
      </c>
      <c r="K64" s="2">
        <v>227388.44700000001</v>
      </c>
      <c r="L64" s="2">
        <v>64135.203000000009</v>
      </c>
      <c r="M64" s="7">
        <v>44075</v>
      </c>
      <c r="N64">
        <v>9</v>
      </c>
      <c r="O64" t="s">
        <v>41</v>
      </c>
      <c r="P64">
        <v>2020</v>
      </c>
    </row>
    <row r="65" spans="1:16" x14ac:dyDescent="0.25">
      <c r="A65" t="s">
        <v>32</v>
      </c>
      <c r="B65" t="s">
        <v>26</v>
      </c>
      <c r="C65" t="s">
        <v>18</v>
      </c>
      <c r="D65" t="s">
        <v>52</v>
      </c>
      <c r="E65" s="1">
        <v>267.10000000000002</v>
      </c>
      <c r="F65" s="2">
        <v>5579.4</v>
      </c>
      <c r="G65" s="2">
        <v>9299</v>
      </c>
      <c r="H65" s="2">
        <v>2483762.9000000004</v>
      </c>
      <c r="I65" s="2">
        <v>124188.14500000002</v>
      </c>
      <c r="J65" s="2">
        <v>2359574.7550000004</v>
      </c>
      <c r="K65" s="2">
        <v>1415744.8530000001</v>
      </c>
      <c r="L65" s="2">
        <v>943829.90200000023</v>
      </c>
      <c r="M65" s="7">
        <v>44440</v>
      </c>
      <c r="N65">
        <v>9</v>
      </c>
      <c r="O65" t="s">
        <v>41</v>
      </c>
      <c r="P65">
        <v>2021</v>
      </c>
    </row>
    <row r="66" spans="1:16" x14ac:dyDescent="0.25">
      <c r="A66" t="s">
        <v>32</v>
      </c>
      <c r="B66" t="s">
        <v>34</v>
      </c>
      <c r="C66" t="s">
        <v>18</v>
      </c>
      <c r="D66" t="s">
        <v>52</v>
      </c>
      <c r="E66" s="1">
        <v>76.600000000000009</v>
      </c>
      <c r="F66" s="2">
        <v>5579.4</v>
      </c>
      <c r="G66" s="2">
        <v>9299</v>
      </c>
      <c r="H66" s="2">
        <v>712303.4</v>
      </c>
      <c r="I66" s="2">
        <v>35615.170000000006</v>
      </c>
      <c r="J66" s="2">
        <v>676688.23</v>
      </c>
      <c r="K66" s="2">
        <v>406012.93799999997</v>
      </c>
      <c r="L66" s="2">
        <v>270675.29200000002</v>
      </c>
      <c r="M66" s="7">
        <v>44105</v>
      </c>
      <c r="N66">
        <v>10</v>
      </c>
      <c r="O66" t="s">
        <v>43</v>
      </c>
      <c r="P66">
        <v>2020</v>
      </c>
    </row>
    <row r="67" spans="1:16" x14ac:dyDescent="0.25">
      <c r="A67" t="s">
        <v>38</v>
      </c>
      <c r="B67" t="s">
        <v>36</v>
      </c>
      <c r="C67" t="s">
        <v>18</v>
      </c>
      <c r="D67" t="s">
        <v>52</v>
      </c>
      <c r="E67" s="1">
        <v>49.400000000000006</v>
      </c>
      <c r="F67" s="2">
        <v>5579.4</v>
      </c>
      <c r="G67" s="2">
        <v>9299</v>
      </c>
      <c r="H67" s="2">
        <v>459370.60000000003</v>
      </c>
      <c r="I67" s="2">
        <v>22968.530000000002</v>
      </c>
      <c r="J67" s="2">
        <v>436402.07</v>
      </c>
      <c r="K67" s="2">
        <v>314209.49040000001</v>
      </c>
      <c r="L67" s="2">
        <v>122192.5796</v>
      </c>
      <c r="M67" s="7">
        <v>44105</v>
      </c>
      <c r="N67">
        <v>10</v>
      </c>
      <c r="O67" t="s">
        <v>43</v>
      </c>
      <c r="P67">
        <v>2020</v>
      </c>
    </row>
    <row r="68" spans="1:16" x14ac:dyDescent="0.25">
      <c r="A68" t="s">
        <v>16</v>
      </c>
      <c r="B68" t="s">
        <v>39</v>
      </c>
      <c r="C68" t="s">
        <v>18</v>
      </c>
      <c r="D68" t="s">
        <v>52</v>
      </c>
      <c r="E68" s="1">
        <v>139.70000000000002</v>
      </c>
      <c r="F68" s="2">
        <v>5579.4</v>
      </c>
      <c r="G68" s="2">
        <v>9299</v>
      </c>
      <c r="H68" s="2">
        <v>1299070.3</v>
      </c>
      <c r="I68" s="2">
        <v>64953.515000000007</v>
      </c>
      <c r="J68" s="2">
        <v>1234116.7850000001</v>
      </c>
      <c r="K68" s="2">
        <v>962611.09230000013</v>
      </c>
      <c r="L68" s="2">
        <v>271505.69270000001</v>
      </c>
      <c r="M68" s="7">
        <v>44470</v>
      </c>
      <c r="N68">
        <v>10</v>
      </c>
      <c r="O68" t="s">
        <v>43</v>
      </c>
      <c r="P68">
        <v>2021</v>
      </c>
    </row>
    <row r="69" spans="1:16" x14ac:dyDescent="0.25">
      <c r="A69" t="s">
        <v>16</v>
      </c>
      <c r="B69" t="s">
        <v>23</v>
      </c>
      <c r="C69" t="s">
        <v>18</v>
      </c>
      <c r="D69" t="s">
        <v>52</v>
      </c>
      <c r="E69" s="1">
        <v>215.5</v>
      </c>
      <c r="F69" s="2">
        <v>5579.4</v>
      </c>
      <c r="G69" s="2">
        <v>9299</v>
      </c>
      <c r="H69" s="2">
        <v>2003934.5</v>
      </c>
      <c r="I69" s="2">
        <v>100196.72500000001</v>
      </c>
      <c r="J69" s="2">
        <v>1903737.7749999999</v>
      </c>
      <c r="K69" s="2">
        <v>1484915.4645</v>
      </c>
      <c r="L69" s="2">
        <v>418822.31049999991</v>
      </c>
      <c r="M69" s="7">
        <v>44531</v>
      </c>
      <c r="N69">
        <v>12</v>
      </c>
      <c r="O69" t="s">
        <v>28</v>
      </c>
      <c r="P69">
        <v>2021</v>
      </c>
    </row>
    <row r="70" spans="1:16" x14ac:dyDescent="0.25">
      <c r="A70" t="s">
        <v>22</v>
      </c>
      <c r="B70" t="s">
        <v>42</v>
      </c>
      <c r="C70" t="s">
        <v>30</v>
      </c>
      <c r="D70" t="s">
        <v>52</v>
      </c>
      <c r="E70" s="1">
        <v>221.4</v>
      </c>
      <c r="F70" s="2">
        <v>8999.4</v>
      </c>
      <c r="G70" s="2">
        <v>14999</v>
      </c>
      <c r="H70" s="2">
        <v>3320778.6</v>
      </c>
      <c r="I70" s="2">
        <v>166038.93000000002</v>
      </c>
      <c r="J70" s="2">
        <v>3154739.67</v>
      </c>
      <c r="K70" s="2">
        <v>2050580.7855</v>
      </c>
      <c r="L70" s="2">
        <v>1104158.8844999999</v>
      </c>
      <c r="M70" s="7">
        <v>44256</v>
      </c>
      <c r="N70">
        <v>3</v>
      </c>
      <c r="O70" t="s">
        <v>31</v>
      </c>
      <c r="P70">
        <v>2021</v>
      </c>
    </row>
    <row r="71" spans="1:16" x14ac:dyDescent="0.25">
      <c r="A71" t="s">
        <v>38</v>
      </c>
      <c r="B71" t="s">
        <v>36</v>
      </c>
      <c r="C71" t="s">
        <v>30</v>
      </c>
      <c r="D71" t="s">
        <v>52</v>
      </c>
      <c r="E71" s="1">
        <v>230.10000000000002</v>
      </c>
      <c r="F71" s="2">
        <v>8999.4</v>
      </c>
      <c r="G71" s="2">
        <v>14999</v>
      </c>
      <c r="H71" s="2">
        <v>3451269.9000000004</v>
      </c>
      <c r="I71" s="2">
        <v>172563.49500000002</v>
      </c>
      <c r="J71" s="2">
        <v>3278706.4050000003</v>
      </c>
      <c r="K71" s="2">
        <v>2360668.6115999999</v>
      </c>
      <c r="L71" s="2">
        <v>918037.79340000032</v>
      </c>
      <c r="M71" s="7">
        <v>44287</v>
      </c>
      <c r="N71">
        <v>4</v>
      </c>
      <c r="O71" t="s">
        <v>50</v>
      </c>
      <c r="P71">
        <v>2021</v>
      </c>
    </row>
    <row r="72" spans="1:16" x14ac:dyDescent="0.25">
      <c r="A72" t="s">
        <v>16</v>
      </c>
      <c r="B72" t="s">
        <v>21</v>
      </c>
      <c r="C72" t="s">
        <v>30</v>
      </c>
      <c r="D72" t="s">
        <v>52</v>
      </c>
      <c r="E72" s="1">
        <v>137.55000000000001</v>
      </c>
      <c r="F72" s="2">
        <v>8999.4</v>
      </c>
      <c r="G72" s="2">
        <v>14999</v>
      </c>
      <c r="H72" s="2">
        <v>2063112.4500000002</v>
      </c>
      <c r="I72" s="2">
        <v>103155.62250000001</v>
      </c>
      <c r="J72" s="2">
        <v>1959956.8275000001</v>
      </c>
      <c r="K72" s="2">
        <v>1528766.3254500001</v>
      </c>
      <c r="L72" s="2">
        <v>431190.50205000001</v>
      </c>
      <c r="M72" s="7">
        <v>44378</v>
      </c>
      <c r="N72">
        <v>7</v>
      </c>
      <c r="O72" t="s">
        <v>37</v>
      </c>
      <c r="P72">
        <v>2021</v>
      </c>
    </row>
    <row r="73" spans="1:16" x14ac:dyDescent="0.25">
      <c r="A73" t="s">
        <v>16</v>
      </c>
      <c r="B73" t="s">
        <v>46</v>
      </c>
      <c r="C73" t="s">
        <v>30</v>
      </c>
      <c r="D73" t="s">
        <v>52</v>
      </c>
      <c r="E73" s="1">
        <v>183</v>
      </c>
      <c r="F73" s="2">
        <v>8999.4</v>
      </c>
      <c r="G73" s="2">
        <v>14999</v>
      </c>
      <c r="H73" s="2">
        <v>2744817</v>
      </c>
      <c r="I73" s="2">
        <v>137240.85</v>
      </c>
      <c r="J73" s="2">
        <v>2607576.15</v>
      </c>
      <c r="K73" s="2">
        <v>2033909.3969999999</v>
      </c>
      <c r="L73" s="2">
        <v>573666.75300000003</v>
      </c>
      <c r="M73" s="7">
        <v>44409</v>
      </c>
      <c r="N73">
        <v>8</v>
      </c>
      <c r="O73" t="s">
        <v>40</v>
      </c>
      <c r="P73">
        <v>2021</v>
      </c>
    </row>
    <row r="74" spans="1:16" x14ac:dyDescent="0.25">
      <c r="A74" t="s">
        <v>38</v>
      </c>
      <c r="B74" t="s">
        <v>17</v>
      </c>
      <c r="C74" t="s">
        <v>30</v>
      </c>
      <c r="D74" t="s">
        <v>52</v>
      </c>
      <c r="E74" s="1">
        <v>249.8</v>
      </c>
      <c r="F74" s="2">
        <v>8999.4</v>
      </c>
      <c r="G74" s="2">
        <v>14999</v>
      </c>
      <c r="H74" s="2">
        <v>3746750.2</v>
      </c>
      <c r="I74" s="2">
        <v>187337.51</v>
      </c>
      <c r="J74" s="2">
        <v>3559412.6900000004</v>
      </c>
      <c r="K74" s="2">
        <v>2562777.1368</v>
      </c>
      <c r="L74" s="2">
        <v>996635.55320000043</v>
      </c>
      <c r="M74" s="7">
        <v>44075</v>
      </c>
      <c r="N74">
        <v>9</v>
      </c>
      <c r="O74" t="s">
        <v>41</v>
      </c>
      <c r="P74">
        <v>2020</v>
      </c>
    </row>
    <row r="75" spans="1:16" x14ac:dyDescent="0.25">
      <c r="A75" t="s">
        <v>35</v>
      </c>
      <c r="B75" t="s">
        <v>21</v>
      </c>
      <c r="C75" t="s">
        <v>30</v>
      </c>
      <c r="D75" t="s">
        <v>52</v>
      </c>
      <c r="E75" s="1">
        <v>66.3</v>
      </c>
      <c r="F75" s="2">
        <v>8999.4</v>
      </c>
      <c r="G75" s="2">
        <v>14999</v>
      </c>
      <c r="H75" s="2">
        <v>994433.7</v>
      </c>
      <c r="I75" s="2">
        <v>49721.684999999998</v>
      </c>
      <c r="J75" s="2">
        <v>944712.0149999999</v>
      </c>
      <c r="K75" s="2">
        <v>736875.3716999999</v>
      </c>
      <c r="L75" s="2">
        <v>207836.6433</v>
      </c>
      <c r="M75" s="7">
        <v>44105</v>
      </c>
      <c r="N75">
        <v>10</v>
      </c>
      <c r="O75" t="s">
        <v>43</v>
      </c>
      <c r="P75">
        <v>2020</v>
      </c>
    </row>
    <row r="76" spans="1:16" x14ac:dyDescent="0.25">
      <c r="A76" t="s">
        <v>22</v>
      </c>
      <c r="B76" t="s">
        <v>23</v>
      </c>
      <c r="C76" t="s">
        <v>44</v>
      </c>
      <c r="D76" t="s">
        <v>52</v>
      </c>
      <c r="E76" s="1">
        <v>151.4</v>
      </c>
      <c r="F76" s="2">
        <v>11999.4</v>
      </c>
      <c r="G76" s="2">
        <v>19999</v>
      </c>
      <c r="H76" s="2">
        <v>3027848.6</v>
      </c>
      <c r="I76" s="2">
        <v>151392.43000000002</v>
      </c>
      <c r="J76" s="2">
        <v>2876456.17</v>
      </c>
      <c r="K76" s="2">
        <v>1869696.5105000001</v>
      </c>
      <c r="L76" s="2">
        <v>1006759.6594999998</v>
      </c>
      <c r="M76" s="7">
        <v>44228</v>
      </c>
      <c r="N76">
        <v>2</v>
      </c>
      <c r="O76" t="s">
        <v>45</v>
      </c>
      <c r="P76">
        <v>2021</v>
      </c>
    </row>
    <row r="77" spans="1:16" x14ac:dyDescent="0.25">
      <c r="A77" t="s">
        <v>16</v>
      </c>
      <c r="B77" t="s">
        <v>25</v>
      </c>
      <c r="C77" t="s">
        <v>44</v>
      </c>
      <c r="D77" t="s">
        <v>52</v>
      </c>
      <c r="E77" s="1">
        <v>449.25</v>
      </c>
      <c r="F77" s="2">
        <v>11999.4</v>
      </c>
      <c r="G77" s="2">
        <v>19999</v>
      </c>
      <c r="H77" s="2">
        <v>8984550.75</v>
      </c>
      <c r="I77" s="2">
        <v>449227.53750000003</v>
      </c>
      <c r="J77" s="2">
        <v>8535323.2125000004</v>
      </c>
      <c r="K77" s="2">
        <v>6657552.1057500001</v>
      </c>
      <c r="L77" s="2">
        <v>1877771.1067500003</v>
      </c>
      <c r="M77" s="7">
        <v>44287</v>
      </c>
      <c r="N77">
        <v>4</v>
      </c>
      <c r="O77" t="s">
        <v>50</v>
      </c>
      <c r="P77">
        <v>2021</v>
      </c>
    </row>
    <row r="78" spans="1:16" x14ac:dyDescent="0.25">
      <c r="A78" t="s">
        <v>35</v>
      </c>
      <c r="B78" t="s">
        <v>26</v>
      </c>
      <c r="C78" t="s">
        <v>44</v>
      </c>
      <c r="D78" t="s">
        <v>52</v>
      </c>
      <c r="E78" s="1">
        <v>72.7</v>
      </c>
      <c r="F78" s="2">
        <v>11999.4</v>
      </c>
      <c r="G78" s="2">
        <v>19999</v>
      </c>
      <c r="H78" s="2">
        <v>1453927.3</v>
      </c>
      <c r="I78" s="2">
        <v>72696.365000000005</v>
      </c>
      <c r="J78" s="2">
        <v>1381230.9350000001</v>
      </c>
      <c r="K78" s="2">
        <v>1077360.1293000001</v>
      </c>
      <c r="L78" s="2">
        <v>303870.80569999991</v>
      </c>
      <c r="M78" s="7">
        <v>44348</v>
      </c>
      <c r="N78">
        <v>6</v>
      </c>
      <c r="O78" t="s">
        <v>24</v>
      </c>
      <c r="P78">
        <v>2021</v>
      </c>
    </row>
    <row r="79" spans="1:16" x14ac:dyDescent="0.25">
      <c r="A79" t="s">
        <v>35</v>
      </c>
      <c r="B79" t="s">
        <v>27</v>
      </c>
      <c r="C79" t="s">
        <v>44</v>
      </c>
      <c r="D79" t="s">
        <v>52</v>
      </c>
      <c r="E79" s="1">
        <v>78.7</v>
      </c>
      <c r="F79" s="2">
        <v>11999.4</v>
      </c>
      <c r="G79" s="2">
        <v>19999</v>
      </c>
      <c r="H79" s="2">
        <v>1573921.3</v>
      </c>
      <c r="I79" s="2">
        <v>78696.065000000002</v>
      </c>
      <c r="J79" s="2">
        <v>1495225.2350000001</v>
      </c>
      <c r="K79" s="2">
        <v>1166275.6833000001</v>
      </c>
      <c r="L79" s="2">
        <v>328949.55169999995</v>
      </c>
      <c r="M79" s="7">
        <v>44348</v>
      </c>
      <c r="N79">
        <v>6</v>
      </c>
      <c r="O79" t="s">
        <v>24</v>
      </c>
      <c r="P79">
        <v>2021</v>
      </c>
    </row>
    <row r="80" spans="1:16" x14ac:dyDescent="0.25">
      <c r="A80" t="s">
        <v>35</v>
      </c>
      <c r="B80" t="s">
        <v>29</v>
      </c>
      <c r="C80" t="s">
        <v>44</v>
      </c>
      <c r="D80" t="s">
        <v>52</v>
      </c>
      <c r="E80" s="1">
        <v>182.3</v>
      </c>
      <c r="F80" s="2">
        <v>11999.4</v>
      </c>
      <c r="G80" s="2">
        <v>19999</v>
      </c>
      <c r="H80" s="2">
        <v>3645817.7</v>
      </c>
      <c r="I80" s="2">
        <v>182290.88500000001</v>
      </c>
      <c r="J80" s="2">
        <v>3463526.8150000004</v>
      </c>
      <c r="K80" s="2">
        <v>2701550.9157000002</v>
      </c>
      <c r="L80" s="2">
        <v>761975.89930000016</v>
      </c>
      <c r="M80" s="7">
        <v>44378</v>
      </c>
      <c r="N80">
        <v>7</v>
      </c>
      <c r="O80" t="s">
        <v>37</v>
      </c>
      <c r="P80">
        <v>2021</v>
      </c>
    </row>
    <row r="81" spans="1:16" x14ac:dyDescent="0.25">
      <c r="A81" t="s">
        <v>22</v>
      </c>
      <c r="B81" t="s">
        <v>27</v>
      </c>
      <c r="C81" t="s">
        <v>44</v>
      </c>
      <c r="D81" t="s">
        <v>52</v>
      </c>
      <c r="E81" s="1">
        <v>74.7</v>
      </c>
      <c r="F81" s="2">
        <v>11999.4</v>
      </c>
      <c r="G81" s="2">
        <v>19999</v>
      </c>
      <c r="H81" s="2">
        <v>1493925.3</v>
      </c>
      <c r="I81" s="2">
        <v>74696.264999999999</v>
      </c>
      <c r="J81" s="2">
        <v>1419229.0350000001</v>
      </c>
      <c r="K81" s="2">
        <v>922498.8727500001</v>
      </c>
      <c r="L81" s="2">
        <v>496730.16225000005</v>
      </c>
      <c r="M81" s="7">
        <v>44440</v>
      </c>
      <c r="N81">
        <v>9</v>
      </c>
      <c r="O81" t="s">
        <v>41</v>
      </c>
      <c r="P81">
        <v>2021</v>
      </c>
    </row>
    <row r="82" spans="1:16" x14ac:dyDescent="0.25">
      <c r="A82" t="s">
        <v>32</v>
      </c>
      <c r="B82" t="s">
        <v>33</v>
      </c>
      <c r="C82" t="s">
        <v>44</v>
      </c>
      <c r="D82" t="s">
        <v>52</v>
      </c>
      <c r="E82" s="1">
        <v>76.600000000000009</v>
      </c>
      <c r="F82" s="2">
        <v>11999.4</v>
      </c>
      <c r="G82" s="2">
        <v>19999</v>
      </c>
      <c r="H82" s="2">
        <v>1531923.4000000001</v>
      </c>
      <c r="I82" s="2">
        <v>76596.170000000013</v>
      </c>
      <c r="J82" s="2">
        <v>1455327.2300000002</v>
      </c>
      <c r="K82" s="2">
        <v>873196.33800000011</v>
      </c>
      <c r="L82" s="2">
        <v>582130.89200000011</v>
      </c>
      <c r="M82" s="7">
        <v>44105</v>
      </c>
      <c r="N82">
        <v>10</v>
      </c>
      <c r="O82" t="s">
        <v>43</v>
      </c>
      <c r="P82">
        <v>2020</v>
      </c>
    </row>
    <row r="83" spans="1:16" x14ac:dyDescent="0.25">
      <c r="A83" t="s">
        <v>38</v>
      </c>
      <c r="B83" t="s">
        <v>26</v>
      </c>
      <c r="C83" t="s">
        <v>44</v>
      </c>
      <c r="D83" t="s">
        <v>52</v>
      </c>
      <c r="E83" s="1">
        <v>290.5</v>
      </c>
      <c r="F83" s="2">
        <v>11999.4</v>
      </c>
      <c r="G83" s="2">
        <v>19999</v>
      </c>
      <c r="H83" s="2">
        <v>5809709.5</v>
      </c>
      <c r="I83" s="2">
        <v>290485.47500000003</v>
      </c>
      <c r="J83" s="2">
        <v>5519224.0250000004</v>
      </c>
      <c r="K83" s="2">
        <v>3973841.298</v>
      </c>
      <c r="L83" s="2">
        <v>1545382.7270000004</v>
      </c>
      <c r="M83" s="7">
        <v>44501</v>
      </c>
      <c r="N83">
        <v>11</v>
      </c>
      <c r="O83" t="s">
        <v>47</v>
      </c>
      <c r="P83">
        <v>2021</v>
      </c>
    </row>
    <row r="84" spans="1:16" x14ac:dyDescent="0.25">
      <c r="A84" t="s">
        <v>16</v>
      </c>
      <c r="B84" t="s">
        <v>34</v>
      </c>
      <c r="C84" t="s">
        <v>44</v>
      </c>
      <c r="D84" t="s">
        <v>52</v>
      </c>
      <c r="E84" s="1">
        <v>215.5</v>
      </c>
      <c r="F84" s="2">
        <v>11999.4</v>
      </c>
      <c r="G84" s="2">
        <v>19999</v>
      </c>
      <c r="H84" s="2">
        <v>4309784.5</v>
      </c>
      <c r="I84" s="2">
        <v>215489.22500000001</v>
      </c>
      <c r="J84" s="2">
        <v>4094295.2749999999</v>
      </c>
      <c r="K84" s="2">
        <v>3193550.3144999999</v>
      </c>
      <c r="L84" s="2">
        <v>900744.96050000004</v>
      </c>
      <c r="M84" s="7">
        <v>44531</v>
      </c>
      <c r="N84">
        <v>12</v>
      </c>
      <c r="O84" t="s">
        <v>28</v>
      </c>
      <c r="P84">
        <v>2021</v>
      </c>
    </row>
    <row r="85" spans="1:16" x14ac:dyDescent="0.25">
      <c r="A85" t="s">
        <v>16</v>
      </c>
      <c r="B85" t="s">
        <v>36</v>
      </c>
      <c r="C85" t="s">
        <v>48</v>
      </c>
      <c r="D85" t="s">
        <v>52</v>
      </c>
      <c r="E85" s="1">
        <v>386.40000000000003</v>
      </c>
      <c r="F85" s="2">
        <v>19794</v>
      </c>
      <c r="G85" s="2">
        <v>32990</v>
      </c>
      <c r="H85" s="2">
        <v>12747336.000000002</v>
      </c>
      <c r="I85" s="2">
        <v>637366.80000000016</v>
      </c>
      <c r="J85" s="2">
        <v>12109969.199999999</v>
      </c>
      <c r="K85" s="2">
        <v>9445775.9760000017</v>
      </c>
      <c r="L85" s="2">
        <v>2664193.2239999995</v>
      </c>
      <c r="M85" s="7">
        <v>44287</v>
      </c>
      <c r="N85">
        <v>4</v>
      </c>
      <c r="O85" t="s">
        <v>50</v>
      </c>
      <c r="P85">
        <v>2021</v>
      </c>
    </row>
    <row r="86" spans="1:16" x14ac:dyDescent="0.25">
      <c r="A86" t="s">
        <v>16</v>
      </c>
      <c r="B86" t="s">
        <v>39</v>
      </c>
      <c r="C86" t="s">
        <v>48</v>
      </c>
      <c r="D86" t="s">
        <v>52</v>
      </c>
      <c r="E86" s="1">
        <v>36.200000000000003</v>
      </c>
      <c r="F86" s="2">
        <v>19794</v>
      </c>
      <c r="G86" s="2">
        <v>32990</v>
      </c>
      <c r="H86" s="2">
        <v>1194238</v>
      </c>
      <c r="I86" s="2">
        <v>59711.9</v>
      </c>
      <c r="J86" s="2">
        <v>1134526.1000000001</v>
      </c>
      <c r="K86" s="2">
        <v>884930.35800000012</v>
      </c>
      <c r="L86" s="2">
        <v>249595.74199999997</v>
      </c>
      <c r="M86" s="7">
        <v>44317</v>
      </c>
      <c r="N86">
        <v>5</v>
      </c>
      <c r="O86" t="s">
        <v>53</v>
      </c>
      <c r="P86">
        <v>2021</v>
      </c>
    </row>
    <row r="87" spans="1:16" x14ac:dyDescent="0.25">
      <c r="A87" t="s">
        <v>35</v>
      </c>
      <c r="B87" t="s">
        <v>23</v>
      </c>
      <c r="C87" t="s">
        <v>48</v>
      </c>
      <c r="D87" t="s">
        <v>52</v>
      </c>
      <c r="E87" s="1">
        <v>92.300000000000011</v>
      </c>
      <c r="F87" s="2">
        <v>19794</v>
      </c>
      <c r="G87" s="2">
        <v>32990</v>
      </c>
      <c r="H87" s="2">
        <v>3044977.0000000005</v>
      </c>
      <c r="I87" s="2">
        <v>152248.85000000003</v>
      </c>
      <c r="J87" s="2">
        <v>2892728.1500000004</v>
      </c>
      <c r="K87" s="2">
        <v>2256327.9570000004</v>
      </c>
      <c r="L87" s="2">
        <v>636400.19299999997</v>
      </c>
      <c r="M87" s="7">
        <v>44409</v>
      </c>
      <c r="N87">
        <v>8</v>
      </c>
      <c r="O87" t="s">
        <v>40</v>
      </c>
      <c r="P87">
        <v>2021</v>
      </c>
    </row>
    <row r="88" spans="1:16" x14ac:dyDescent="0.25">
      <c r="A88" t="s">
        <v>35</v>
      </c>
      <c r="B88" t="s">
        <v>42</v>
      </c>
      <c r="C88" t="s">
        <v>48</v>
      </c>
      <c r="D88" t="s">
        <v>52</v>
      </c>
      <c r="E88" s="1">
        <v>66.3</v>
      </c>
      <c r="F88" s="2">
        <v>19794</v>
      </c>
      <c r="G88" s="2">
        <v>32990</v>
      </c>
      <c r="H88" s="2">
        <v>2187237</v>
      </c>
      <c r="I88" s="2">
        <v>109361.85</v>
      </c>
      <c r="J88" s="2">
        <v>2077875.15</v>
      </c>
      <c r="K88" s="2">
        <v>1620742.6170000001</v>
      </c>
      <c r="L88" s="2">
        <v>457132.53299999982</v>
      </c>
      <c r="M88" s="7">
        <v>44105</v>
      </c>
      <c r="N88">
        <v>10</v>
      </c>
      <c r="O88" t="s">
        <v>43</v>
      </c>
      <c r="P88">
        <v>2020</v>
      </c>
    </row>
    <row r="89" spans="1:16" x14ac:dyDescent="0.25">
      <c r="A89" t="s">
        <v>16</v>
      </c>
      <c r="B89" t="s">
        <v>36</v>
      </c>
      <c r="C89" t="s">
        <v>48</v>
      </c>
      <c r="D89" t="s">
        <v>52</v>
      </c>
      <c r="E89" s="1">
        <v>209.20000000000002</v>
      </c>
      <c r="F89" s="2">
        <v>19794</v>
      </c>
      <c r="G89" s="2">
        <v>32990</v>
      </c>
      <c r="H89" s="2">
        <v>6901508.0000000009</v>
      </c>
      <c r="I89" s="2">
        <v>345075.40000000008</v>
      </c>
      <c r="J89" s="2">
        <v>6556432.6000000006</v>
      </c>
      <c r="K89" s="2">
        <v>5114017.4280000003</v>
      </c>
      <c r="L89" s="2">
        <v>1442415.1720000003</v>
      </c>
      <c r="M89" s="7">
        <v>44136</v>
      </c>
      <c r="N89">
        <v>11</v>
      </c>
      <c r="O89" t="s">
        <v>47</v>
      </c>
      <c r="P89">
        <v>2020</v>
      </c>
    </row>
    <row r="90" spans="1:16" x14ac:dyDescent="0.25">
      <c r="A90" t="s">
        <v>16</v>
      </c>
      <c r="B90" t="s">
        <v>21</v>
      </c>
      <c r="C90" t="s">
        <v>49</v>
      </c>
      <c r="D90" t="s">
        <v>52</v>
      </c>
      <c r="E90" s="1">
        <v>26.3</v>
      </c>
      <c r="F90" s="2">
        <v>13938</v>
      </c>
      <c r="G90" s="2">
        <v>23230</v>
      </c>
      <c r="H90" s="2">
        <v>610949</v>
      </c>
      <c r="I90" s="2">
        <v>30547.45</v>
      </c>
      <c r="J90" s="2">
        <v>580401.55000000005</v>
      </c>
      <c r="K90" s="2">
        <v>452713.20900000003</v>
      </c>
      <c r="L90" s="2">
        <v>127688.34100000001</v>
      </c>
      <c r="M90" s="7">
        <v>44256</v>
      </c>
      <c r="N90">
        <v>3</v>
      </c>
      <c r="O90" t="s">
        <v>31</v>
      </c>
      <c r="P90">
        <v>2021</v>
      </c>
    </row>
    <row r="91" spans="1:16" x14ac:dyDescent="0.25">
      <c r="A91" t="s">
        <v>16</v>
      </c>
      <c r="B91" t="s">
        <v>46</v>
      </c>
      <c r="C91" t="s">
        <v>49</v>
      </c>
      <c r="D91" t="s">
        <v>52</v>
      </c>
      <c r="E91" s="1">
        <v>94.350000000000009</v>
      </c>
      <c r="F91" s="2">
        <v>13938</v>
      </c>
      <c r="G91" s="2">
        <v>23230</v>
      </c>
      <c r="H91" s="2">
        <v>2191750.5</v>
      </c>
      <c r="I91" s="2">
        <v>109587.52500000001</v>
      </c>
      <c r="J91" s="2">
        <v>2082162.9750000001</v>
      </c>
      <c r="K91" s="2">
        <v>1624087.1205000002</v>
      </c>
      <c r="L91" s="2">
        <v>458075.8544999999</v>
      </c>
      <c r="M91" s="7">
        <v>44287</v>
      </c>
      <c r="N91">
        <v>4</v>
      </c>
      <c r="O91" t="s">
        <v>50</v>
      </c>
      <c r="P91">
        <v>2021</v>
      </c>
    </row>
    <row r="92" spans="1:16" x14ac:dyDescent="0.25">
      <c r="A92" t="s">
        <v>35</v>
      </c>
      <c r="B92" t="s">
        <v>17</v>
      </c>
      <c r="C92" t="s">
        <v>49</v>
      </c>
      <c r="D92" t="s">
        <v>52</v>
      </c>
      <c r="E92" s="1">
        <v>72.7</v>
      </c>
      <c r="F92" s="2">
        <v>13938</v>
      </c>
      <c r="G92" s="2">
        <v>23230</v>
      </c>
      <c r="H92" s="2">
        <v>1688821</v>
      </c>
      <c r="I92" s="2">
        <v>84441.05</v>
      </c>
      <c r="J92" s="2">
        <v>1604379.95</v>
      </c>
      <c r="K92" s="2">
        <v>1251416.361</v>
      </c>
      <c r="L92" s="2">
        <v>352963.58899999992</v>
      </c>
      <c r="M92" s="7">
        <v>44348</v>
      </c>
      <c r="N92">
        <v>6</v>
      </c>
      <c r="O92" t="s">
        <v>24</v>
      </c>
      <c r="P92">
        <v>2021</v>
      </c>
    </row>
    <row r="93" spans="1:16" x14ac:dyDescent="0.25">
      <c r="A93" t="s">
        <v>35</v>
      </c>
      <c r="B93" t="s">
        <v>21</v>
      </c>
      <c r="C93" t="s">
        <v>49</v>
      </c>
      <c r="D93" t="s">
        <v>52</v>
      </c>
      <c r="E93" s="1">
        <v>78.7</v>
      </c>
      <c r="F93" s="2">
        <v>13938</v>
      </c>
      <c r="G93" s="2">
        <v>23230</v>
      </c>
      <c r="H93" s="2">
        <v>1828201</v>
      </c>
      <c r="I93" s="2">
        <v>91410.05</v>
      </c>
      <c r="J93" s="2">
        <v>1736790.95</v>
      </c>
      <c r="K93" s="2">
        <v>1354696.9410000001</v>
      </c>
      <c r="L93" s="2">
        <v>382094.00899999985</v>
      </c>
      <c r="M93" s="7">
        <v>44348</v>
      </c>
      <c r="N93">
        <v>6</v>
      </c>
      <c r="O93" t="s">
        <v>24</v>
      </c>
      <c r="P93">
        <v>2021</v>
      </c>
    </row>
    <row r="94" spans="1:16" x14ac:dyDescent="0.25">
      <c r="A94" t="s">
        <v>38</v>
      </c>
      <c r="B94" t="s">
        <v>23</v>
      </c>
      <c r="C94" t="s">
        <v>49</v>
      </c>
      <c r="D94" t="s">
        <v>52</v>
      </c>
      <c r="E94" s="1">
        <v>98.600000000000009</v>
      </c>
      <c r="F94" s="2">
        <v>13938</v>
      </c>
      <c r="G94" s="2">
        <v>23230</v>
      </c>
      <c r="H94" s="2">
        <v>2290478</v>
      </c>
      <c r="I94" s="2">
        <v>114523.90000000001</v>
      </c>
      <c r="J94" s="2">
        <v>2175954.1</v>
      </c>
      <c r="K94" s="2">
        <v>1566686.952</v>
      </c>
      <c r="L94" s="2">
        <v>609267.14800000004</v>
      </c>
      <c r="M94" s="7">
        <v>44440</v>
      </c>
      <c r="N94">
        <v>9</v>
      </c>
      <c r="O94" t="s">
        <v>41</v>
      </c>
      <c r="P94">
        <v>2021</v>
      </c>
    </row>
    <row r="95" spans="1:16" x14ac:dyDescent="0.25">
      <c r="A95" t="s">
        <v>38</v>
      </c>
      <c r="B95" t="s">
        <v>25</v>
      </c>
      <c r="C95" t="s">
        <v>49</v>
      </c>
      <c r="D95" t="s">
        <v>52</v>
      </c>
      <c r="E95" s="1">
        <v>49.400000000000006</v>
      </c>
      <c r="F95" s="2">
        <v>13938</v>
      </c>
      <c r="G95" s="2">
        <v>23230</v>
      </c>
      <c r="H95" s="2">
        <v>1147562.0000000002</v>
      </c>
      <c r="I95" s="2">
        <v>57378.100000000013</v>
      </c>
      <c r="J95" s="2">
        <v>1090183.9000000001</v>
      </c>
      <c r="K95" s="2">
        <v>784932.40800000005</v>
      </c>
      <c r="L95" s="2">
        <v>305251.49200000009</v>
      </c>
      <c r="M95" s="7">
        <v>44105</v>
      </c>
      <c r="N95">
        <v>10</v>
      </c>
      <c r="O95" t="s">
        <v>43</v>
      </c>
      <c r="P95">
        <v>2020</v>
      </c>
    </row>
    <row r="96" spans="1:16" x14ac:dyDescent="0.25">
      <c r="A96" t="s">
        <v>16</v>
      </c>
      <c r="B96" t="s">
        <v>26</v>
      </c>
      <c r="C96" t="s">
        <v>49</v>
      </c>
      <c r="D96" t="s">
        <v>52</v>
      </c>
      <c r="E96" s="1">
        <v>139.70000000000002</v>
      </c>
      <c r="F96" s="2">
        <v>13938</v>
      </c>
      <c r="G96" s="2">
        <v>23230</v>
      </c>
      <c r="H96" s="2">
        <v>3245231.0000000005</v>
      </c>
      <c r="I96" s="2">
        <v>162261.55000000005</v>
      </c>
      <c r="J96" s="2">
        <v>3082969.45</v>
      </c>
      <c r="K96" s="2">
        <v>2404716.1710000001</v>
      </c>
      <c r="L96" s="2">
        <v>678253.2790000001</v>
      </c>
      <c r="M96" s="7">
        <v>44470</v>
      </c>
      <c r="N96">
        <v>10</v>
      </c>
      <c r="O96" t="s">
        <v>43</v>
      </c>
      <c r="P96">
        <v>2021</v>
      </c>
    </row>
    <row r="97" spans="1:16" x14ac:dyDescent="0.25">
      <c r="A97" t="s">
        <v>35</v>
      </c>
      <c r="B97" t="s">
        <v>27</v>
      </c>
      <c r="C97" t="s">
        <v>49</v>
      </c>
      <c r="D97" t="s">
        <v>52</v>
      </c>
      <c r="E97" s="1">
        <v>174.4</v>
      </c>
      <c r="F97" s="2">
        <v>13938</v>
      </c>
      <c r="G97" s="2">
        <v>23230</v>
      </c>
      <c r="H97" s="2">
        <v>4051312</v>
      </c>
      <c r="I97" s="2">
        <v>202565.6</v>
      </c>
      <c r="J97" s="2">
        <v>3848746.4</v>
      </c>
      <c r="K97" s="2">
        <v>3002022.1919999998</v>
      </c>
      <c r="L97" s="2">
        <v>846724.2080000001</v>
      </c>
      <c r="M97" s="7">
        <v>44501</v>
      </c>
      <c r="N97">
        <v>11</v>
      </c>
      <c r="O97" t="s">
        <v>47</v>
      </c>
      <c r="P97">
        <v>2021</v>
      </c>
    </row>
    <row r="98" spans="1:16" x14ac:dyDescent="0.25">
      <c r="A98" t="s">
        <v>32</v>
      </c>
      <c r="B98" t="s">
        <v>29</v>
      </c>
      <c r="C98" t="s">
        <v>51</v>
      </c>
      <c r="D98" t="s">
        <v>52</v>
      </c>
      <c r="E98" s="1">
        <v>198.9</v>
      </c>
      <c r="F98" s="2">
        <v>11999.4</v>
      </c>
      <c r="G98" s="2">
        <v>19999</v>
      </c>
      <c r="H98" s="2">
        <v>3977801.1</v>
      </c>
      <c r="I98" s="2">
        <v>198890.05500000002</v>
      </c>
      <c r="J98" s="2">
        <v>3778911.0449999999</v>
      </c>
      <c r="K98" s="2">
        <v>2267346.6269999999</v>
      </c>
      <c r="L98" s="2">
        <v>1511564.4180000001</v>
      </c>
      <c r="M98" s="7">
        <v>44075</v>
      </c>
      <c r="N98">
        <v>9</v>
      </c>
      <c r="O98" t="s">
        <v>41</v>
      </c>
      <c r="P98">
        <v>2020</v>
      </c>
    </row>
    <row r="99" spans="1:16" x14ac:dyDescent="0.25">
      <c r="A99" t="s">
        <v>22</v>
      </c>
      <c r="B99" t="s">
        <v>27</v>
      </c>
      <c r="C99" t="s">
        <v>51</v>
      </c>
      <c r="D99" t="s">
        <v>52</v>
      </c>
      <c r="E99" s="1">
        <v>32.1</v>
      </c>
      <c r="F99" s="2">
        <v>11999.4</v>
      </c>
      <c r="G99" s="2">
        <v>19999</v>
      </c>
      <c r="H99" s="2">
        <v>641967.9</v>
      </c>
      <c r="I99" s="2">
        <v>32098.395000000004</v>
      </c>
      <c r="J99" s="2">
        <v>609869.505</v>
      </c>
      <c r="K99" s="2">
        <v>396415.17825</v>
      </c>
      <c r="L99" s="2">
        <v>213454.32675000001</v>
      </c>
      <c r="M99" s="7">
        <v>44136</v>
      </c>
      <c r="N99">
        <v>11</v>
      </c>
      <c r="O99" t="s">
        <v>47</v>
      </c>
      <c r="P99">
        <v>2020</v>
      </c>
    </row>
    <row r="100" spans="1:16" x14ac:dyDescent="0.25">
      <c r="A100" t="s">
        <v>35</v>
      </c>
      <c r="B100" t="s">
        <v>33</v>
      </c>
      <c r="C100" t="s">
        <v>18</v>
      </c>
      <c r="D100" t="s">
        <v>52</v>
      </c>
      <c r="E100" s="1">
        <v>74.25</v>
      </c>
      <c r="F100" s="2">
        <v>5579.4</v>
      </c>
      <c r="G100" s="2">
        <v>9299</v>
      </c>
      <c r="H100" s="2">
        <v>690450.75</v>
      </c>
      <c r="I100" s="2">
        <v>34522.537499999999</v>
      </c>
      <c r="J100" s="2">
        <v>655928.21250000002</v>
      </c>
      <c r="K100" s="2">
        <v>511624.00575000001</v>
      </c>
      <c r="L100" s="2">
        <v>144304.20675000001</v>
      </c>
      <c r="M100" s="7">
        <v>44287</v>
      </c>
      <c r="N100">
        <v>4</v>
      </c>
      <c r="O100" t="s">
        <v>50</v>
      </c>
      <c r="P100">
        <v>2021</v>
      </c>
    </row>
    <row r="101" spans="1:16" x14ac:dyDescent="0.25">
      <c r="A101" t="s">
        <v>32</v>
      </c>
      <c r="B101" t="s">
        <v>26</v>
      </c>
      <c r="C101" t="s">
        <v>18</v>
      </c>
      <c r="D101" t="s">
        <v>52</v>
      </c>
      <c r="E101" s="1">
        <v>129.5</v>
      </c>
      <c r="F101" s="2">
        <v>5579.4</v>
      </c>
      <c r="G101" s="2">
        <v>9299</v>
      </c>
      <c r="H101" s="2">
        <v>1204220.5</v>
      </c>
      <c r="I101" s="2">
        <v>60211.025000000001</v>
      </c>
      <c r="J101" s="2">
        <v>1144009.4750000001</v>
      </c>
      <c r="K101" s="2">
        <v>686405.68500000006</v>
      </c>
      <c r="L101" s="2">
        <v>457603.79000000004</v>
      </c>
      <c r="M101" s="7">
        <v>44470</v>
      </c>
      <c r="N101">
        <v>10</v>
      </c>
      <c r="O101" t="s">
        <v>43</v>
      </c>
      <c r="P101">
        <v>2021</v>
      </c>
    </row>
    <row r="102" spans="1:16" x14ac:dyDescent="0.25">
      <c r="A102" t="s">
        <v>38</v>
      </c>
      <c r="B102" t="s">
        <v>34</v>
      </c>
      <c r="C102" t="s">
        <v>18</v>
      </c>
      <c r="D102" t="s">
        <v>52</v>
      </c>
      <c r="E102" s="1">
        <v>21.400000000000002</v>
      </c>
      <c r="F102" s="2">
        <v>5579.4</v>
      </c>
      <c r="G102" s="2">
        <v>9299</v>
      </c>
      <c r="H102" s="2">
        <v>198998.6</v>
      </c>
      <c r="I102" s="2">
        <v>9949.93</v>
      </c>
      <c r="J102" s="2">
        <v>189048.67</v>
      </c>
      <c r="K102" s="2">
        <v>136115.04240000001</v>
      </c>
      <c r="L102" s="2">
        <v>52933.627600000007</v>
      </c>
      <c r="M102" s="7">
        <v>44105</v>
      </c>
      <c r="N102">
        <v>10</v>
      </c>
      <c r="O102" t="s">
        <v>43</v>
      </c>
      <c r="P102">
        <v>2020</v>
      </c>
    </row>
    <row r="103" spans="1:16" x14ac:dyDescent="0.25">
      <c r="A103" t="s">
        <v>16</v>
      </c>
      <c r="B103" t="s">
        <v>36</v>
      </c>
      <c r="C103" t="s">
        <v>18</v>
      </c>
      <c r="D103" t="s">
        <v>52</v>
      </c>
      <c r="E103" s="1">
        <v>214.5</v>
      </c>
      <c r="F103" s="2">
        <v>5579.4</v>
      </c>
      <c r="G103" s="2">
        <v>9299</v>
      </c>
      <c r="H103" s="2">
        <v>1994635.5</v>
      </c>
      <c r="I103" s="2">
        <v>99731.775000000009</v>
      </c>
      <c r="J103" s="2">
        <v>1894903.7250000001</v>
      </c>
      <c r="K103" s="2">
        <v>1478024.9055000001</v>
      </c>
      <c r="L103" s="2">
        <v>416878.81949999998</v>
      </c>
      <c r="M103" s="7">
        <v>44136</v>
      </c>
      <c r="N103">
        <v>11</v>
      </c>
      <c r="O103" t="s">
        <v>47</v>
      </c>
      <c r="P103">
        <v>2020</v>
      </c>
    </row>
    <row r="104" spans="1:16" x14ac:dyDescent="0.25">
      <c r="A104" t="s">
        <v>16</v>
      </c>
      <c r="B104" t="s">
        <v>39</v>
      </c>
      <c r="C104" t="s">
        <v>18</v>
      </c>
      <c r="D104" t="s">
        <v>52</v>
      </c>
      <c r="E104" s="1">
        <v>285.2</v>
      </c>
      <c r="F104" s="2">
        <v>5579.4</v>
      </c>
      <c r="G104" s="2">
        <v>9299</v>
      </c>
      <c r="H104" s="2">
        <v>2652074.7999999998</v>
      </c>
      <c r="I104" s="2">
        <v>132603.74</v>
      </c>
      <c r="J104" s="2">
        <v>2519471.0599999996</v>
      </c>
      <c r="K104" s="2">
        <v>1965187.4267999998</v>
      </c>
      <c r="L104" s="2">
        <v>554283.63319999981</v>
      </c>
      <c r="M104" s="7">
        <v>44531</v>
      </c>
      <c r="N104">
        <v>12</v>
      </c>
      <c r="O104" t="s">
        <v>28</v>
      </c>
      <c r="P104">
        <v>2021</v>
      </c>
    </row>
    <row r="105" spans="1:16" x14ac:dyDescent="0.25">
      <c r="A105" t="s">
        <v>32</v>
      </c>
      <c r="B105" t="s">
        <v>23</v>
      </c>
      <c r="C105" t="s">
        <v>30</v>
      </c>
      <c r="D105" t="s">
        <v>52</v>
      </c>
      <c r="E105" s="1">
        <v>114.2</v>
      </c>
      <c r="F105" s="2">
        <v>8999.4</v>
      </c>
      <c r="G105" s="2">
        <v>14999</v>
      </c>
      <c r="H105" s="2">
        <v>1712885.8</v>
      </c>
      <c r="I105" s="2">
        <v>85644.290000000008</v>
      </c>
      <c r="J105" s="2">
        <v>1627241.51</v>
      </c>
      <c r="K105" s="2">
        <v>976344.90599999996</v>
      </c>
      <c r="L105" s="2">
        <v>650896.60400000005</v>
      </c>
      <c r="M105" s="7">
        <v>44348</v>
      </c>
      <c r="N105">
        <v>6</v>
      </c>
      <c r="O105" t="s">
        <v>24</v>
      </c>
      <c r="P105">
        <v>2021</v>
      </c>
    </row>
    <row r="106" spans="1:16" x14ac:dyDescent="0.25">
      <c r="A106" t="s">
        <v>16</v>
      </c>
      <c r="B106" t="s">
        <v>42</v>
      </c>
      <c r="C106" t="s">
        <v>30</v>
      </c>
      <c r="D106" t="s">
        <v>52</v>
      </c>
      <c r="E106" s="1">
        <v>156.60000000000002</v>
      </c>
      <c r="F106" s="2">
        <v>8999.4</v>
      </c>
      <c r="G106" s="2">
        <v>14999</v>
      </c>
      <c r="H106" s="2">
        <v>2348843.4000000004</v>
      </c>
      <c r="I106" s="2">
        <v>117442.17000000003</v>
      </c>
      <c r="J106" s="2">
        <v>2231401.2300000004</v>
      </c>
      <c r="K106" s="2">
        <v>1740492.9594000005</v>
      </c>
      <c r="L106" s="2">
        <v>490908.27059999993</v>
      </c>
      <c r="M106" s="7">
        <v>44470</v>
      </c>
      <c r="N106">
        <v>10</v>
      </c>
      <c r="O106" t="s">
        <v>43</v>
      </c>
      <c r="P106">
        <v>2021</v>
      </c>
    </row>
    <row r="107" spans="1:16" x14ac:dyDescent="0.25">
      <c r="A107" t="s">
        <v>32</v>
      </c>
      <c r="B107" t="s">
        <v>36</v>
      </c>
      <c r="C107" t="s">
        <v>30</v>
      </c>
      <c r="D107" t="s">
        <v>52</v>
      </c>
      <c r="E107" s="1">
        <v>69</v>
      </c>
      <c r="F107" s="2">
        <v>8999.4</v>
      </c>
      <c r="G107" s="2">
        <v>14999</v>
      </c>
      <c r="H107" s="2">
        <v>1034931</v>
      </c>
      <c r="I107" s="2">
        <v>51746.55</v>
      </c>
      <c r="J107" s="2">
        <v>983184.45</v>
      </c>
      <c r="K107" s="2">
        <v>589910.66999999993</v>
      </c>
      <c r="L107" s="2">
        <v>393273.78</v>
      </c>
      <c r="M107" s="7">
        <v>44501</v>
      </c>
      <c r="N107">
        <v>11</v>
      </c>
      <c r="O107" t="s">
        <v>47</v>
      </c>
      <c r="P107">
        <v>2021</v>
      </c>
    </row>
    <row r="108" spans="1:16" x14ac:dyDescent="0.25">
      <c r="A108" t="s">
        <v>35</v>
      </c>
      <c r="B108" t="s">
        <v>21</v>
      </c>
      <c r="C108" t="s">
        <v>30</v>
      </c>
      <c r="D108" t="s">
        <v>52</v>
      </c>
      <c r="E108" s="1">
        <v>166</v>
      </c>
      <c r="F108" s="2">
        <v>8999.4</v>
      </c>
      <c r="G108" s="2">
        <v>14999</v>
      </c>
      <c r="H108" s="2">
        <v>2489834</v>
      </c>
      <c r="I108" s="2">
        <v>124491.70000000001</v>
      </c>
      <c r="J108" s="2">
        <v>2365342.2999999998</v>
      </c>
      <c r="K108" s="2">
        <v>1844966.9939999999</v>
      </c>
      <c r="L108" s="2">
        <v>520375.30599999987</v>
      </c>
      <c r="M108" s="7">
        <v>44136</v>
      </c>
      <c r="N108">
        <v>11</v>
      </c>
      <c r="O108" t="s">
        <v>47</v>
      </c>
      <c r="P108">
        <v>2020</v>
      </c>
    </row>
    <row r="109" spans="1:16" x14ac:dyDescent="0.25">
      <c r="A109" t="s">
        <v>22</v>
      </c>
      <c r="B109" t="s">
        <v>46</v>
      </c>
      <c r="C109" t="s">
        <v>44</v>
      </c>
      <c r="D109" t="s">
        <v>52</v>
      </c>
      <c r="E109" s="1">
        <v>236.3</v>
      </c>
      <c r="F109" s="2">
        <v>11999.4</v>
      </c>
      <c r="G109" s="2">
        <v>19999</v>
      </c>
      <c r="H109" s="2">
        <v>4725763.7</v>
      </c>
      <c r="I109" s="2">
        <v>236288.18500000003</v>
      </c>
      <c r="J109" s="2">
        <v>4489475.5150000006</v>
      </c>
      <c r="K109" s="2">
        <v>2918159.0847500004</v>
      </c>
      <c r="L109" s="2">
        <v>1571316.4302500002</v>
      </c>
      <c r="M109" s="7">
        <v>44228</v>
      </c>
      <c r="N109">
        <v>2</v>
      </c>
      <c r="O109" t="s">
        <v>45</v>
      </c>
      <c r="P109">
        <v>2021</v>
      </c>
    </row>
    <row r="110" spans="1:16" x14ac:dyDescent="0.25">
      <c r="A110" t="s">
        <v>38</v>
      </c>
      <c r="B110" t="s">
        <v>17</v>
      </c>
      <c r="C110" t="s">
        <v>44</v>
      </c>
      <c r="D110" t="s">
        <v>52</v>
      </c>
      <c r="E110" s="1">
        <v>91.800000000000011</v>
      </c>
      <c r="F110" s="2">
        <v>11999.4</v>
      </c>
      <c r="G110" s="2">
        <v>19999</v>
      </c>
      <c r="H110" s="2">
        <v>1835908.2000000002</v>
      </c>
      <c r="I110" s="2">
        <v>91795.410000000018</v>
      </c>
      <c r="J110" s="2">
        <v>1744112.7900000003</v>
      </c>
      <c r="K110" s="2">
        <v>1255761.2088000001</v>
      </c>
      <c r="L110" s="2">
        <v>488351.58120000013</v>
      </c>
      <c r="M110" s="7">
        <v>44317</v>
      </c>
      <c r="N110">
        <v>5</v>
      </c>
      <c r="O110" t="s">
        <v>53</v>
      </c>
      <c r="P110">
        <v>2021</v>
      </c>
    </row>
    <row r="111" spans="1:16" x14ac:dyDescent="0.25">
      <c r="A111" t="s">
        <v>38</v>
      </c>
      <c r="B111" t="s">
        <v>21</v>
      </c>
      <c r="C111" t="s">
        <v>44</v>
      </c>
      <c r="D111" t="s">
        <v>52</v>
      </c>
      <c r="E111" s="1">
        <v>172.8</v>
      </c>
      <c r="F111" s="2">
        <v>11999.4</v>
      </c>
      <c r="G111" s="2">
        <v>19999</v>
      </c>
      <c r="H111" s="2">
        <v>3455827.2</v>
      </c>
      <c r="I111" s="2">
        <v>172791.36000000002</v>
      </c>
      <c r="J111" s="2">
        <v>3283035.8400000003</v>
      </c>
      <c r="K111" s="2">
        <v>2363785.8048</v>
      </c>
      <c r="L111" s="2">
        <v>919250.03520000027</v>
      </c>
      <c r="M111" s="7">
        <v>44317</v>
      </c>
      <c r="N111">
        <v>5</v>
      </c>
      <c r="O111" t="s">
        <v>53</v>
      </c>
      <c r="P111">
        <v>2021</v>
      </c>
    </row>
    <row r="112" spans="1:16" x14ac:dyDescent="0.25">
      <c r="A112" t="s">
        <v>32</v>
      </c>
      <c r="B112" t="s">
        <v>23</v>
      </c>
      <c r="C112" t="s">
        <v>44</v>
      </c>
      <c r="D112" t="s">
        <v>52</v>
      </c>
      <c r="E112" s="1">
        <v>114.2</v>
      </c>
      <c r="F112" s="2">
        <v>11999.4</v>
      </c>
      <c r="G112" s="2">
        <v>19999</v>
      </c>
      <c r="H112" s="2">
        <v>2283885.8000000003</v>
      </c>
      <c r="I112" s="2">
        <v>114194.29000000002</v>
      </c>
      <c r="J112" s="2">
        <v>2169691.5100000002</v>
      </c>
      <c r="K112" s="2">
        <v>1301814.9060000002</v>
      </c>
      <c r="L112" s="2">
        <v>867876.60400000005</v>
      </c>
      <c r="M112" s="7">
        <v>44348</v>
      </c>
      <c r="N112">
        <v>6</v>
      </c>
      <c r="O112" t="s">
        <v>24</v>
      </c>
      <c r="P112">
        <v>2021</v>
      </c>
    </row>
    <row r="113" spans="1:16" x14ac:dyDescent="0.25">
      <c r="A113" t="s">
        <v>35</v>
      </c>
      <c r="B113" t="s">
        <v>25</v>
      </c>
      <c r="C113" t="s">
        <v>44</v>
      </c>
      <c r="D113" t="s">
        <v>52</v>
      </c>
      <c r="E113" s="1">
        <v>66.2</v>
      </c>
      <c r="F113" s="2">
        <v>11999.4</v>
      </c>
      <c r="G113" s="2">
        <v>19999</v>
      </c>
      <c r="H113" s="2">
        <v>1323933.8</v>
      </c>
      <c r="I113" s="2">
        <v>66196.69</v>
      </c>
      <c r="J113" s="2">
        <v>1257737.1100000001</v>
      </c>
      <c r="K113" s="2">
        <v>981034.9458000001</v>
      </c>
      <c r="L113" s="2">
        <v>276702.1642</v>
      </c>
      <c r="M113" s="7">
        <v>44348</v>
      </c>
      <c r="N113">
        <v>6</v>
      </c>
      <c r="O113" t="s">
        <v>24</v>
      </c>
      <c r="P113">
        <v>2021</v>
      </c>
    </row>
    <row r="114" spans="1:16" x14ac:dyDescent="0.25">
      <c r="A114" t="s">
        <v>32</v>
      </c>
      <c r="B114" t="s">
        <v>26</v>
      </c>
      <c r="C114" t="s">
        <v>44</v>
      </c>
      <c r="D114" t="s">
        <v>52</v>
      </c>
      <c r="E114" s="1">
        <v>129.5</v>
      </c>
      <c r="F114" s="2">
        <v>11999.4</v>
      </c>
      <c r="G114" s="2">
        <v>19999</v>
      </c>
      <c r="H114" s="2">
        <v>2589870.5</v>
      </c>
      <c r="I114" s="2">
        <v>129493.52500000001</v>
      </c>
      <c r="J114" s="2">
        <v>2460376.9750000001</v>
      </c>
      <c r="K114" s="2">
        <v>1476226.1850000001</v>
      </c>
      <c r="L114" s="2">
        <v>984150.79</v>
      </c>
      <c r="M114" s="7">
        <v>44470</v>
      </c>
      <c r="N114">
        <v>10</v>
      </c>
      <c r="O114" t="s">
        <v>43</v>
      </c>
      <c r="P114">
        <v>2021</v>
      </c>
    </row>
    <row r="115" spans="1:16" x14ac:dyDescent="0.25">
      <c r="A115" t="s">
        <v>35</v>
      </c>
      <c r="B115" t="s">
        <v>27</v>
      </c>
      <c r="C115" t="s">
        <v>44</v>
      </c>
      <c r="D115" t="s">
        <v>52</v>
      </c>
      <c r="E115" s="1">
        <v>80.900000000000006</v>
      </c>
      <c r="F115" s="2">
        <v>11999.4</v>
      </c>
      <c r="G115" s="2">
        <v>19999</v>
      </c>
      <c r="H115" s="2">
        <v>1617919.1</v>
      </c>
      <c r="I115" s="2">
        <v>80895.955000000016</v>
      </c>
      <c r="J115" s="2">
        <v>1537023.145</v>
      </c>
      <c r="K115" s="2">
        <v>1198878.0531000001</v>
      </c>
      <c r="L115" s="2">
        <v>338145.09189999988</v>
      </c>
      <c r="M115" s="7">
        <v>44105</v>
      </c>
      <c r="N115">
        <v>10</v>
      </c>
      <c r="O115" t="s">
        <v>43</v>
      </c>
      <c r="P115">
        <v>2020</v>
      </c>
    </row>
    <row r="116" spans="1:16" x14ac:dyDescent="0.25">
      <c r="A116" t="s">
        <v>35</v>
      </c>
      <c r="B116" t="s">
        <v>29</v>
      </c>
      <c r="C116" t="s">
        <v>44</v>
      </c>
      <c r="D116" t="s">
        <v>52</v>
      </c>
      <c r="E116" s="1">
        <v>214.5</v>
      </c>
      <c r="F116" s="2">
        <v>11999.4</v>
      </c>
      <c r="G116" s="2">
        <v>19999</v>
      </c>
      <c r="H116" s="2">
        <v>4289785.5</v>
      </c>
      <c r="I116" s="2">
        <v>214489.27499999999</v>
      </c>
      <c r="J116" s="2">
        <v>4075296.2250000001</v>
      </c>
      <c r="K116" s="2">
        <v>3178731.0555000002</v>
      </c>
      <c r="L116" s="2">
        <v>896565.16949999984</v>
      </c>
      <c r="M116" s="7">
        <v>44105</v>
      </c>
      <c r="N116">
        <v>10</v>
      </c>
      <c r="O116" t="s">
        <v>43</v>
      </c>
      <c r="P116">
        <v>2020</v>
      </c>
    </row>
    <row r="117" spans="1:16" x14ac:dyDescent="0.25">
      <c r="A117" t="s">
        <v>32</v>
      </c>
      <c r="B117" t="s">
        <v>27</v>
      </c>
      <c r="C117" t="s">
        <v>44</v>
      </c>
      <c r="D117" t="s">
        <v>52</v>
      </c>
      <c r="E117" s="1">
        <v>178.5</v>
      </c>
      <c r="F117" s="2">
        <v>11999.4</v>
      </c>
      <c r="G117" s="2">
        <v>19999</v>
      </c>
      <c r="H117" s="2">
        <v>3569821.5</v>
      </c>
      <c r="I117" s="2">
        <v>178491.07500000001</v>
      </c>
      <c r="J117" s="2">
        <v>3391330.4249999998</v>
      </c>
      <c r="K117" s="2">
        <v>2034798.2549999999</v>
      </c>
      <c r="L117" s="2">
        <v>1356532.17</v>
      </c>
      <c r="M117" s="7">
        <v>44136</v>
      </c>
      <c r="N117">
        <v>11</v>
      </c>
      <c r="O117" t="s">
        <v>47</v>
      </c>
      <c r="P117">
        <v>2020</v>
      </c>
    </row>
    <row r="118" spans="1:16" x14ac:dyDescent="0.25">
      <c r="A118" t="s">
        <v>38</v>
      </c>
      <c r="B118" t="s">
        <v>33</v>
      </c>
      <c r="C118" t="s">
        <v>44</v>
      </c>
      <c r="D118" t="s">
        <v>52</v>
      </c>
      <c r="E118" s="1">
        <v>191.60000000000002</v>
      </c>
      <c r="F118" s="2">
        <v>11999.4</v>
      </c>
      <c r="G118" s="2">
        <v>19999</v>
      </c>
      <c r="H118" s="2">
        <v>3831808.4000000004</v>
      </c>
      <c r="I118" s="2">
        <v>191590.42000000004</v>
      </c>
      <c r="J118" s="2">
        <v>3640217.9800000004</v>
      </c>
      <c r="K118" s="2">
        <v>2620956.9456000002</v>
      </c>
      <c r="L118" s="2">
        <v>1019261.0344000002</v>
      </c>
      <c r="M118" s="7">
        <v>44531</v>
      </c>
      <c r="N118">
        <v>12</v>
      </c>
      <c r="O118" t="s">
        <v>28</v>
      </c>
      <c r="P118">
        <v>2021</v>
      </c>
    </row>
    <row r="119" spans="1:16" x14ac:dyDescent="0.25">
      <c r="A119" t="s">
        <v>16</v>
      </c>
      <c r="B119" t="s">
        <v>26</v>
      </c>
      <c r="C119" t="s">
        <v>44</v>
      </c>
      <c r="D119" t="s">
        <v>52</v>
      </c>
      <c r="E119" s="1">
        <v>285.2</v>
      </c>
      <c r="F119" s="2">
        <v>11999.4</v>
      </c>
      <c r="G119" s="2">
        <v>19999</v>
      </c>
      <c r="H119" s="2">
        <v>5703714.7999999998</v>
      </c>
      <c r="I119" s="2">
        <v>285185.74</v>
      </c>
      <c r="J119" s="2">
        <v>5418529.0599999996</v>
      </c>
      <c r="K119" s="2">
        <v>4226452.6667999998</v>
      </c>
      <c r="L119" s="2">
        <v>1192076.3931999998</v>
      </c>
      <c r="M119" s="7">
        <v>44531</v>
      </c>
      <c r="N119">
        <v>12</v>
      </c>
      <c r="O119" t="s">
        <v>28</v>
      </c>
      <c r="P119">
        <v>2021</v>
      </c>
    </row>
    <row r="120" spans="1:16" x14ac:dyDescent="0.25">
      <c r="A120" t="s">
        <v>35</v>
      </c>
      <c r="B120" t="s">
        <v>34</v>
      </c>
      <c r="C120" t="s">
        <v>44</v>
      </c>
      <c r="D120" t="s">
        <v>52</v>
      </c>
      <c r="E120" s="1">
        <v>272.90000000000003</v>
      </c>
      <c r="F120" s="2">
        <v>11999.4</v>
      </c>
      <c r="G120" s="2">
        <v>19999</v>
      </c>
      <c r="H120" s="2">
        <v>5457727.1000000006</v>
      </c>
      <c r="I120" s="2">
        <v>272886.35500000004</v>
      </c>
      <c r="J120" s="2">
        <v>5184840.7450000001</v>
      </c>
      <c r="K120" s="2">
        <v>4044175.7811000003</v>
      </c>
      <c r="L120" s="2">
        <v>1140664.9638999999</v>
      </c>
      <c r="M120" s="7">
        <v>44531</v>
      </c>
      <c r="N120">
        <v>12</v>
      </c>
      <c r="O120" t="s">
        <v>28</v>
      </c>
      <c r="P120">
        <v>2021</v>
      </c>
    </row>
    <row r="121" spans="1:16" x14ac:dyDescent="0.25">
      <c r="A121" t="s">
        <v>22</v>
      </c>
      <c r="B121" t="s">
        <v>36</v>
      </c>
      <c r="C121" t="s">
        <v>44</v>
      </c>
      <c r="D121" t="s">
        <v>52</v>
      </c>
      <c r="E121" s="1">
        <v>192.5</v>
      </c>
      <c r="F121" s="2">
        <v>11999.4</v>
      </c>
      <c r="G121" s="2">
        <v>19999</v>
      </c>
      <c r="H121" s="2">
        <v>3849807.5</v>
      </c>
      <c r="I121" s="2">
        <v>192490.375</v>
      </c>
      <c r="J121" s="2">
        <v>3657317.125</v>
      </c>
      <c r="K121" s="2">
        <v>2377256.1312500001</v>
      </c>
      <c r="L121" s="2">
        <v>1280060.9937499999</v>
      </c>
      <c r="M121" s="7">
        <v>44166</v>
      </c>
      <c r="N121">
        <v>12</v>
      </c>
      <c r="O121" t="s">
        <v>28</v>
      </c>
      <c r="P121">
        <v>2020</v>
      </c>
    </row>
    <row r="122" spans="1:16" x14ac:dyDescent="0.25">
      <c r="A122" t="s">
        <v>16</v>
      </c>
      <c r="B122" t="s">
        <v>39</v>
      </c>
      <c r="C122" t="s">
        <v>44</v>
      </c>
      <c r="D122" t="s">
        <v>52</v>
      </c>
      <c r="E122" s="1">
        <v>201.3</v>
      </c>
      <c r="F122" s="2">
        <v>11999.4</v>
      </c>
      <c r="G122" s="2">
        <v>19999</v>
      </c>
      <c r="H122" s="2">
        <v>4025798.7</v>
      </c>
      <c r="I122" s="2">
        <v>201289.935</v>
      </c>
      <c r="J122" s="2">
        <v>3824508.7650000001</v>
      </c>
      <c r="K122" s="2">
        <v>2983116.8367000003</v>
      </c>
      <c r="L122" s="2">
        <v>841391.9282999998</v>
      </c>
      <c r="M122" s="7">
        <v>44166</v>
      </c>
      <c r="N122">
        <v>12</v>
      </c>
      <c r="O122" t="s">
        <v>28</v>
      </c>
      <c r="P122">
        <v>2020</v>
      </c>
    </row>
    <row r="123" spans="1:16" x14ac:dyDescent="0.25">
      <c r="A123" t="s">
        <v>32</v>
      </c>
      <c r="B123" t="s">
        <v>23</v>
      </c>
      <c r="C123" t="s">
        <v>44</v>
      </c>
      <c r="D123" t="s">
        <v>52</v>
      </c>
      <c r="E123" s="1">
        <v>105.5</v>
      </c>
      <c r="F123" s="2">
        <v>11999.4</v>
      </c>
      <c r="G123" s="2">
        <v>19999</v>
      </c>
      <c r="H123" s="2">
        <v>2109894.5</v>
      </c>
      <c r="I123" s="2">
        <v>105494.72500000001</v>
      </c>
      <c r="J123" s="2">
        <v>2004399.7749999999</v>
      </c>
      <c r="K123" s="2">
        <v>1202639.865</v>
      </c>
      <c r="L123" s="2">
        <v>801759.90999999992</v>
      </c>
      <c r="M123" s="7">
        <v>44531</v>
      </c>
      <c r="N123">
        <v>12</v>
      </c>
      <c r="O123" t="s">
        <v>28</v>
      </c>
      <c r="P123">
        <v>2021</v>
      </c>
    </row>
    <row r="124" spans="1:16" x14ac:dyDescent="0.25">
      <c r="A124" t="s">
        <v>32</v>
      </c>
      <c r="B124" t="s">
        <v>42</v>
      </c>
      <c r="C124" t="s">
        <v>44</v>
      </c>
      <c r="D124" t="s">
        <v>52</v>
      </c>
      <c r="E124" s="1">
        <v>108.4</v>
      </c>
      <c r="F124" s="2">
        <v>11999.4</v>
      </c>
      <c r="G124" s="2">
        <v>19999</v>
      </c>
      <c r="H124" s="2">
        <v>2167891.6</v>
      </c>
      <c r="I124" s="2">
        <v>108394.58000000002</v>
      </c>
      <c r="J124" s="2">
        <v>2059497.02</v>
      </c>
      <c r="K124" s="2">
        <v>1235698.2120000001</v>
      </c>
      <c r="L124" s="2">
        <v>823798.80799999996</v>
      </c>
      <c r="M124" s="7">
        <v>44531</v>
      </c>
      <c r="N124">
        <v>12</v>
      </c>
      <c r="O124" t="s">
        <v>28</v>
      </c>
      <c r="P124">
        <v>2021</v>
      </c>
    </row>
    <row r="125" spans="1:16" x14ac:dyDescent="0.25">
      <c r="A125" t="s">
        <v>16</v>
      </c>
      <c r="B125" t="s">
        <v>36</v>
      </c>
      <c r="C125" t="s">
        <v>48</v>
      </c>
      <c r="D125" t="s">
        <v>52</v>
      </c>
      <c r="E125" s="1">
        <v>156.60000000000002</v>
      </c>
      <c r="F125" s="2">
        <v>19794</v>
      </c>
      <c r="G125" s="2">
        <v>32990</v>
      </c>
      <c r="H125" s="2">
        <v>5166234.0000000009</v>
      </c>
      <c r="I125" s="2">
        <v>258311.70000000007</v>
      </c>
      <c r="J125" s="2">
        <v>4907922.3000000007</v>
      </c>
      <c r="K125" s="2">
        <v>3828179.3940000008</v>
      </c>
      <c r="L125" s="2">
        <v>1079742.906</v>
      </c>
      <c r="M125" s="7">
        <v>44470</v>
      </c>
      <c r="N125">
        <v>10</v>
      </c>
      <c r="O125" t="s">
        <v>43</v>
      </c>
      <c r="P125">
        <v>2021</v>
      </c>
    </row>
    <row r="126" spans="1:16" x14ac:dyDescent="0.25">
      <c r="A126" t="s">
        <v>16</v>
      </c>
      <c r="B126" t="s">
        <v>21</v>
      </c>
      <c r="C126" t="s">
        <v>48</v>
      </c>
      <c r="D126" t="s">
        <v>52</v>
      </c>
      <c r="E126" s="1">
        <v>296.60000000000002</v>
      </c>
      <c r="F126" s="2">
        <v>19794</v>
      </c>
      <c r="G126" s="2">
        <v>32990</v>
      </c>
      <c r="H126" s="2">
        <v>9784834</v>
      </c>
      <c r="I126" s="2">
        <v>489241.7</v>
      </c>
      <c r="J126" s="2">
        <v>9295592.3000000007</v>
      </c>
      <c r="K126" s="2">
        <v>7250561.9940000009</v>
      </c>
      <c r="L126" s="2">
        <v>2045030.3059999999</v>
      </c>
      <c r="M126" s="7">
        <v>44105</v>
      </c>
      <c r="N126">
        <v>10</v>
      </c>
      <c r="O126" t="s">
        <v>43</v>
      </c>
      <c r="P126">
        <v>2020</v>
      </c>
    </row>
    <row r="127" spans="1:16" x14ac:dyDescent="0.25">
      <c r="A127" t="s">
        <v>16</v>
      </c>
      <c r="B127" t="s">
        <v>46</v>
      </c>
      <c r="C127" t="s">
        <v>48</v>
      </c>
      <c r="D127" t="s">
        <v>52</v>
      </c>
      <c r="E127" s="1">
        <v>287.7</v>
      </c>
      <c r="F127" s="2">
        <v>19794</v>
      </c>
      <c r="G127" s="2">
        <v>32990</v>
      </c>
      <c r="H127" s="2">
        <v>9491223</v>
      </c>
      <c r="I127" s="2">
        <v>474561.15</v>
      </c>
      <c r="J127" s="2">
        <v>9016661.8499999996</v>
      </c>
      <c r="K127" s="2">
        <v>7032996.2429999998</v>
      </c>
      <c r="L127" s="2">
        <v>1983665.6069999998</v>
      </c>
      <c r="M127" s="7">
        <v>44470</v>
      </c>
      <c r="N127">
        <v>10</v>
      </c>
      <c r="O127" t="s">
        <v>43</v>
      </c>
      <c r="P127">
        <v>2021</v>
      </c>
    </row>
    <row r="128" spans="1:16" x14ac:dyDescent="0.25">
      <c r="A128" t="s">
        <v>35</v>
      </c>
      <c r="B128" t="s">
        <v>17</v>
      </c>
      <c r="C128" t="s">
        <v>48</v>
      </c>
      <c r="D128" t="s">
        <v>52</v>
      </c>
      <c r="E128" s="1">
        <v>80.900000000000006</v>
      </c>
      <c r="F128" s="2">
        <v>19794</v>
      </c>
      <c r="G128" s="2">
        <v>32990</v>
      </c>
      <c r="H128" s="2">
        <v>2668891</v>
      </c>
      <c r="I128" s="2">
        <v>133444.55000000002</v>
      </c>
      <c r="J128" s="2">
        <v>2535446.4500000002</v>
      </c>
      <c r="K128" s="2">
        <v>1977648.2310000001</v>
      </c>
      <c r="L128" s="2">
        <v>557798.21900000004</v>
      </c>
      <c r="M128" s="7">
        <v>44105</v>
      </c>
      <c r="N128">
        <v>10</v>
      </c>
      <c r="O128" t="s">
        <v>43</v>
      </c>
      <c r="P128">
        <v>2020</v>
      </c>
    </row>
    <row r="129" spans="1:16" x14ac:dyDescent="0.25">
      <c r="A129" t="s">
        <v>35</v>
      </c>
      <c r="B129" t="s">
        <v>21</v>
      </c>
      <c r="C129" t="s">
        <v>48</v>
      </c>
      <c r="D129" t="s">
        <v>52</v>
      </c>
      <c r="E129" s="1">
        <v>214.5</v>
      </c>
      <c r="F129" s="2">
        <v>19794</v>
      </c>
      <c r="G129" s="2">
        <v>32990</v>
      </c>
      <c r="H129" s="2">
        <v>7076355</v>
      </c>
      <c r="I129" s="2">
        <v>353817.75</v>
      </c>
      <c r="J129" s="2">
        <v>6722537.25</v>
      </c>
      <c r="K129" s="2">
        <v>5243579.0550000006</v>
      </c>
      <c r="L129" s="2">
        <v>1478958.1949999994</v>
      </c>
      <c r="M129" s="7">
        <v>44105</v>
      </c>
      <c r="N129">
        <v>10</v>
      </c>
      <c r="O129" t="s">
        <v>43</v>
      </c>
      <c r="P129">
        <v>2020</v>
      </c>
    </row>
    <row r="130" spans="1:16" x14ac:dyDescent="0.25">
      <c r="A130" t="s">
        <v>32</v>
      </c>
      <c r="B130" t="s">
        <v>23</v>
      </c>
      <c r="C130" t="s">
        <v>48</v>
      </c>
      <c r="D130" t="s">
        <v>52</v>
      </c>
      <c r="E130" s="1">
        <v>105.5</v>
      </c>
      <c r="F130" s="2">
        <v>19794</v>
      </c>
      <c r="G130" s="2">
        <v>32990</v>
      </c>
      <c r="H130" s="2">
        <v>3480445</v>
      </c>
      <c r="I130" s="2">
        <v>174022.25</v>
      </c>
      <c r="J130" s="2">
        <v>3306422.75</v>
      </c>
      <c r="K130" s="2">
        <v>1983853.65</v>
      </c>
      <c r="L130" s="2">
        <v>1322569.1000000001</v>
      </c>
      <c r="M130" s="7">
        <v>44531</v>
      </c>
      <c r="N130">
        <v>12</v>
      </c>
      <c r="O130" t="s">
        <v>28</v>
      </c>
      <c r="P130">
        <v>2021</v>
      </c>
    </row>
    <row r="131" spans="1:16" x14ac:dyDescent="0.25">
      <c r="A131" t="s">
        <v>16</v>
      </c>
      <c r="B131" t="s">
        <v>25</v>
      </c>
      <c r="C131" t="s">
        <v>48</v>
      </c>
      <c r="D131" t="s">
        <v>52</v>
      </c>
      <c r="E131" s="1">
        <v>54.400000000000006</v>
      </c>
      <c r="F131" s="2">
        <v>19794</v>
      </c>
      <c r="G131" s="2">
        <v>32990</v>
      </c>
      <c r="H131" s="2">
        <v>1794656.0000000002</v>
      </c>
      <c r="I131" s="2">
        <v>89732.800000000017</v>
      </c>
      <c r="J131" s="2">
        <v>1704923.2000000002</v>
      </c>
      <c r="K131" s="2">
        <v>1329840.0960000001</v>
      </c>
      <c r="L131" s="2">
        <v>375083.10400000005</v>
      </c>
      <c r="M131" s="7">
        <v>44166</v>
      </c>
      <c r="N131">
        <v>12</v>
      </c>
      <c r="O131" t="s">
        <v>28</v>
      </c>
      <c r="P131">
        <v>2020</v>
      </c>
    </row>
    <row r="132" spans="1:16" x14ac:dyDescent="0.25">
      <c r="A132" t="s">
        <v>32</v>
      </c>
      <c r="B132" t="s">
        <v>26</v>
      </c>
      <c r="C132" t="s">
        <v>48</v>
      </c>
      <c r="D132" t="s">
        <v>52</v>
      </c>
      <c r="E132" s="1">
        <v>108.4</v>
      </c>
      <c r="F132" s="2">
        <v>19794</v>
      </c>
      <c r="G132" s="2">
        <v>32990</v>
      </c>
      <c r="H132" s="2">
        <v>3576116</v>
      </c>
      <c r="I132" s="2">
        <v>178805.80000000002</v>
      </c>
      <c r="J132" s="2">
        <v>3397310.2</v>
      </c>
      <c r="K132" s="2">
        <v>2038386.12</v>
      </c>
      <c r="L132" s="2">
        <v>1358924.08</v>
      </c>
      <c r="M132" s="7">
        <v>44531</v>
      </c>
      <c r="N132">
        <v>12</v>
      </c>
      <c r="O132" t="s">
        <v>28</v>
      </c>
      <c r="P132">
        <v>2021</v>
      </c>
    </row>
    <row r="133" spans="1:16" x14ac:dyDescent="0.25">
      <c r="A133" t="s">
        <v>35</v>
      </c>
      <c r="B133" t="s">
        <v>27</v>
      </c>
      <c r="C133" t="s">
        <v>49</v>
      </c>
      <c r="D133" t="s">
        <v>52</v>
      </c>
      <c r="E133" s="1">
        <v>66.2</v>
      </c>
      <c r="F133" s="2">
        <v>13938</v>
      </c>
      <c r="G133" s="2">
        <v>23230</v>
      </c>
      <c r="H133" s="2">
        <v>1537826</v>
      </c>
      <c r="I133" s="2">
        <v>76891.3</v>
      </c>
      <c r="J133" s="2">
        <v>1460934.7</v>
      </c>
      <c r="K133" s="2">
        <v>1139529.0660000001</v>
      </c>
      <c r="L133" s="2">
        <v>321405.63399999985</v>
      </c>
      <c r="M133" s="7">
        <v>44348</v>
      </c>
      <c r="N133">
        <v>6</v>
      </c>
      <c r="O133" t="s">
        <v>24</v>
      </c>
      <c r="P133">
        <v>2021</v>
      </c>
    </row>
    <row r="134" spans="1:16" x14ac:dyDescent="0.25">
      <c r="A134" t="s">
        <v>38</v>
      </c>
      <c r="B134" t="s">
        <v>29</v>
      </c>
      <c r="C134" t="s">
        <v>49</v>
      </c>
      <c r="D134" t="s">
        <v>52</v>
      </c>
      <c r="E134" s="1">
        <v>21.400000000000002</v>
      </c>
      <c r="F134" s="2">
        <v>13938</v>
      </c>
      <c r="G134" s="2">
        <v>23230</v>
      </c>
      <c r="H134" s="2">
        <v>497122.00000000006</v>
      </c>
      <c r="I134" s="2">
        <v>24856.100000000006</v>
      </c>
      <c r="J134" s="2">
        <v>472265.9</v>
      </c>
      <c r="K134" s="2">
        <v>340031.44800000003</v>
      </c>
      <c r="L134" s="2">
        <v>132234.45199999999</v>
      </c>
      <c r="M134" s="7">
        <v>44105</v>
      </c>
      <c r="N134">
        <v>10</v>
      </c>
      <c r="O134" t="s">
        <v>43</v>
      </c>
      <c r="P134">
        <v>2020</v>
      </c>
    </row>
    <row r="135" spans="1:16" x14ac:dyDescent="0.25">
      <c r="A135" t="s">
        <v>16</v>
      </c>
      <c r="B135" t="s">
        <v>27</v>
      </c>
      <c r="C135" t="s">
        <v>49</v>
      </c>
      <c r="D135" t="s">
        <v>52</v>
      </c>
      <c r="E135" s="1">
        <v>287.7</v>
      </c>
      <c r="F135" s="2">
        <v>13938</v>
      </c>
      <c r="G135" s="2">
        <v>23230</v>
      </c>
      <c r="H135" s="2">
        <v>6683271</v>
      </c>
      <c r="I135" s="2">
        <v>334163.55000000005</v>
      </c>
      <c r="J135" s="2">
        <v>6349107.4500000002</v>
      </c>
      <c r="K135" s="2">
        <v>4952303.8110000007</v>
      </c>
      <c r="L135" s="2">
        <v>1396803.6389999995</v>
      </c>
      <c r="M135" s="7">
        <v>44470</v>
      </c>
      <c r="N135">
        <v>10</v>
      </c>
      <c r="O135" t="s">
        <v>43</v>
      </c>
      <c r="P135">
        <v>2021</v>
      </c>
    </row>
    <row r="136" spans="1:16" x14ac:dyDescent="0.25">
      <c r="A136" t="s">
        <v>35</v>
      </c>
      <c r="B136" t="s">
        <v>33</v>
      </c>
      <c r="C136" t="s">
        <v>49</v>
      </c>
      <c r="D136" t="s">
        <v>52</v>
      </c>
      <c r="E136" s="1">
        <v>272.90000000000003</v>
      </c>
      <c r="F136" s="2">
        <v>13938</v>
      </c>
      <c r="G136" s="2">
        <v>23230</v>
      </c>
      <c r="H136" s="2">
        <v>6339467.0000000009</v>
      </c>
      <c r="I136" s="2">
        <v>316973.35000000009</v>
      </c>
      <c r="J136" s="2">
        <v>6022493.6500000004</v>
      </c>
      <c r="K136" s="2">
        <v>4697545.0470000003</v>
      </c>
      <c r="L136" s="2">
        <v>1324948.6030000001</v>
      </c>
      <c r="M136" s="7">
        <v>44531</v>
      </c>
      <c r="N136">
        <v>12</v>
      </c>
      <c r="O136" t="s">
        <v>28</v>
      </c>
      <c r="P136">
        <v>2021</v>
      </c>
    </row>
    <row r="137" spans="1:16" x14ac:dyDescent="0.25">
      <c r="A137" t="s">
        <v>16</v>
      </c>
      <c r="B137" t="s">
        <v>26</v>
      </c>
      <c r="C137" t="s">
        <v>49</v>
      </c>
      <c r="D137" t="s">
        <v>52</v>
      </c>
      <c r="E137" s="1">
        <v>26.6</v>
      </c>
      <c r="F137" s="2">
        <v>13938</v>
      </c>
      <c r="G137" s="2">
        <v>23230</v>
      </c>
      <c r="H137" s="2">
        <v>617918</v>
      </c>
      <c r="I137" s="2">
        <v>30895.9</v>
      </c>
      <c r="J137" s="2">
        <v>587022.1</v>
      </c>
      <c r="K137" s="2">
        <v>457877.23800000001</v>
      </c>
      <c r="L137" s="2">
        <v>129144.86199999996</v>
      </c>
      <c r="M137" s="7">
        <v>44166</v>
      </c>
      <c r="N137">
        <v>12</v>
      </c>
      <c r="O137" t="s">
        <v>28</v>
      </c>
      <c r="P137">
        <v>2020</v>
      </c>
    </row>
    <row r="138" spans="1:16" x14ac:dyDescent="0.25">
      <c r="A138" t="s">
        <v>16</v>
      </c>
      <c r="B138" t="s">
        <v>34</v>
      </c>
      <c r="C138" t="s">
        <v>49</v>
      </c>
      <c r="D138" t="s">
        <v>52</v>
      </c>
      <c r="E138" s="1">
        <v>194</v>
      </c>
      <c r="F138" s="2">
        <v>13938</v>
      </c>
      <c r="G138" s="2">
        <v>23230</v>
      </c>
      <c r="H138" s="2">
        <v>4506620</v>
      </c>
      <c r="I138" s="2">
        <v>225331</v>
      </c>
      <c r="J138" s="2">
        <v>4281289</v>
      </c>
      <c r="K138" s="2">
        <v>3339405.42</v>
      </c>
      <c r="L138" s="2">
        <v>941883.58000000007</v>
      </c>
      <c r="M138" s="7">
        <v>44166</v>
      </c>
      <c r="N138">
        <v>12</v>
      </c>
      <c r="O138" t="s">
        <v>28</v>
      </c>
      <c r="P138">
        <v>2020</v>
      </c>
    </row>
    <row r="139" spans="1:16" x14ac:dyDescent="0.25">
      <c r="A139" t="s">
        <v>38</v>
      </c>
      <c r="B139" t="s">
        <v>36</v>
      </c>
      <c r="C139" t="s">
        <v>51</v>
      </c>
      <c r="D139" t="s">
        <v>52</v>
      </c>
      <c r="E139" s="1">
        <v>25.900000000000002</v>
      </c>
      <c r="F139" s="2">
        <v>11999.4</v>
      </c>
      <c r="G139" s="2">
        <v>19999</v>
      </c>
      <c r="H139" s="2">
        <v>517974.10000000003</v>
      </c>
      <c r="I139" s="2">
        <v>25898.705000000002</v>
      </c>
      <c r="J139" s="2">
        <v>492075.39500000002</v>
      </c>
      <c r="K139" s="2">
        <v>354294.2844</v>
      </c>
      <c r="L139" s="2">
        <v>137781.11060000001</v>
      </c>
      <c r="M139" s="7">
        <v>44256</v>
      </c>
      <c r="N139">
        <v>3</v>
      </c>
      <c r="O139" t="s">
        <v>31</v>
      </c>
      <c r="P139">
        <v>2021</v>
      </c>
    </row>
    <row r="140" spans="1:16" x14ac:dyDescent="0.25">
      <c r="A140" t="s">
        <v>38</v>
      </c>
      <c r="B140" t="s">
        <v>39</v>
      </c>
      <c r="C140" t="s">
        <v>51</v>
      </c>
      <c r="D140" t="s">
        <v>52</v>
      </c>
      <c r="E140" s="1">
        <v>110.10000000000001</v>
      </c>
      <c r="F140" s="2">
        <v>11999.4</v>
      </c>
      <c r="G140" s="2">
        <v>19999</v>
      </c>
      <c r="H140" s="2">
        <v>2201889.9000000004</v>
      </c>
      <c r="I140" s="2">
        <v>110094.49500000002</v>
      </c>
      <c r="J140" s="2">
        <v>2091795.4050000003</v>
      </c>
      <c r="K140" s="2">
        <v>1506092.6916</v>
      </c>
      <c r="L140" s="2">
        <v>585702.71340000024</v>
      </c>
      <c r="M140" s="7">
        <v>44256</v>
      </c>
      <c r="N140">
        <v>3</v>
      </c>
      <c r="O140" t="s">
        <v>31</v>
      </c>
      <c r="P140">
        <v>2021</v>
      </c>
    </row>
    <row r="141" spans="1:16" x14ac:dyDescent="0.25">
      <c r="A141" t="s">
        <v>35</v>
      </c>
      <c r="B141" t="s">
        <v>23</v>
      </c>
      <c r="C141" t="s">
        <v>51</v>
      </c>
      <c r="D141" t="s">
        <v>52</v>
      </c>
      <c r="E141" s="1">
        <v>227.60000000000002</v>
      </c>
      <c r="F141" s="2">
        <v>11999.4</v>
      </c>
      <c r="G141" s="2">
        <v>19999</v>
      </c>
      <c r="H141" s="2">
        <v>4551772.4000000004</v>
      </c>
      <c r="I141" s="2">
        <v>227588.62000000002</v>
      </c>
      <c r="J141" s="2">
        <v>4324183.78</v>
      </c>
      <c r="K141" s="2">
        <v>3372863.3484000005</v>
      </c>
      <c r="L141" s="2">
        <v>951320.43159999978</v>
      </c>
      <c r="M141" s="7">
        <v>44317</v>
      </c>
      <c r="N141">
        <v>5</v>
      </c>
      <c r="O141" t="s">
        <v>53</v>
      </c>
      <c r="P141">
        <v>2021</v>
      </c>
    </row>
    <row r="142" spans="1:16" x14ac:dyDescent="0.25">
      <c r="A142" t="s">
        <v>16</v>
      </c>
      <c r="B142" t="s">
        <v>42</v>
      </c>
      <c r="C142" t="s">
        <v>51</v>
      </c>
      <c r="D142" t="s">
        <v>52</v>
      </c>
      <c r="E142" s="1">
        <v>296.60000000000002</v>
      </c>
      <c r="F142" s="2">
        <v>11999.4</v>
      </c>
      <c r="G142" s="2">
        <v>19999</v>
      </c>
      <c r="H142" s="2">
        <v>5931703.4000000004</v>
      </c>
      <c r="I142" s="2">
        <v>296585.17000000004</v>
      </c>
      <c r="J142" s="2">
        <v>5635118.2300000004</v>
      </c>
      <c r="K142" s="2">
        <v>4395392.2194000008</v>
      </c>
      <c r="L142" s="2">
        <v>1239726.0105999997</v>
      </c>
      <c r="M142" s="7">
        <v>44105</v>
      </c>
      <c r="N142">
        <v>10</v>
      </c>
      <c r="O142" t="s">
        <v>43</v>
      </c>
      <c r="P142">
        <v>2020</v>
      </c>
    </row>
    <row r="143" spans="1:16" x14ac:dyDescent="0.25">
      <c r="A143" t="s">
        <v>16</v>
      </c>
      <c r="B143" t="s">
        <v>36</v>
      </c>
      <c r="C143" t="s">
        <v>51</v>
      </c>
      <c r="D143" t="s">
        <v>52</v>
      </c>
      <c r="E143" s="1">
        <v>123.60000000000001</v>
      </c>
      <c r="F143" s="2">
        <v>11999.4</v>
      </c>
      <c r="G143" s="2">
        <v>19999</v>
      </c>
      <c r="H143" s="2">
        <v>2471876.4000000004</v>
      </c>
      <c r="I143" s="2">
        <v>123593.82000000002</v>
      </c>
      <c r="J143" s="2">
        <v>2348282.5800000005</v>
      </c>
      <c r="K143" s="2">
        <v>1831660.4124000005</v>
      </c>
      <c r="L143" s="2">
        <v>516622.16760000004</v>
      </c>
      <c r="M143" s="7">
        <v>44501</v>
      </c>
      <c r="N143">
        <v>11</v>
      </c>
      <c r="O143" t="s">
        <v>47</v>
      </c>
      <c r="P143">
        <v>2021</v>
      </c>
    </row>
    <row r="144" spans="1:16" x14ac:dyDescent="0.25">
      <c r="A144" t="s">
        <v>16</v>
      </c>
      <c r="B144" t="s">
        <v>21</v>
      </c>
      <c r="C144" t="s">
        <v>51</v>
      </c>
      <c r="D144" t="s">
        <v>52</v>
      </c>
      <c r="E144" s="1">
        <v>94.100000000000009</v>
      </c>
      <c r="F144" s="2">
        <v>11999.4</v>
      </c>
      <c r="G144" s="2">
        <v>19999</v>
      </c>
      <c r="H144" s="2">
        <v>1881905.9000000001</v>
      </c>
      <c r="I144" s="2">
        <v>94095.295000000013</v>
      </c>
      <c r="J144" s="2">
        <v>1787810.6050000002</v>
      </c>
      <c r="K144" s="2">
        <v>1394492.2719000003</v>
      </c>
      <c r="L144" s="2">
        <v>393318.33309999993</v>
      </c>
      <c r="M144" s="7">
        <v>44501</v>
      </c>
      <c r="N144">
        <v>11</v>
      </c>
      <c r="O144" t="s">
        <v>47</v>
      </c>
      <c r="P144">
        <v>2021</v>
      </c>
    </row>
    <row r="145" spans="1:16" x14ac:dyDescent="0.25">
      <c r="A145" t="s">
        <v>38</v>
      </c>
      <c r="B145" t="s">
        <v>46</v>
      </c>
      <c r="C145" t="s">
        <v>51</v>
      </c>
      <c r="D145" t="s">
        <v>52</v>
      </c>
      <c r="E145" s="1">
        <v>191.60000000000002</v>
      </c>
      <c r="F145" s="2">
        <v>11999.4</v>
      </c>
      <c r="G145" s="2">
        <v>19999</v>
      </c>
      <c r="H145" s="2">
        <v>3831808.4000000004</v>
      </c>
      <c r="I145" s="2">
        <v>191590.42000000004</v>
      </c>
      <c r="J145" s="2">
        <v>3640217.9800000004</v>
      </c>
      <c r="K145" s="2">
        <v>2620956.9456000002</v>
      </c>
      <c r="L145" s="2">
        <v>1019261.0344000002</v>
      </c>
      <c r="M145" s="7">
        <v>44531</v>
      </c>
      <c r="N145">
        <v>12</v>
      </c>
      <c r="O145" t="s">
        <v>28</v>
      </c>
      <c r="P145">
        <v>2021</v>
      </c>
    </row>
    <row r="146" spans="1:16" x14ac:dyDescent="0.25">
      <c r="A146" t="s">
        <v>35</v>
      </c>
      <c r="B146" t="s">
        <v>17</v>
      </c>
      <c r="C146" t="s">
        <v>18</v>
      </c>
      <c r="D146" t="s">
        <v>52</v>
      </c>
      <c r="E146" s="1">
        <v>424.35</v>
      </c>
      <c r="F146" s="2">
        <v>5579.4</v>
      </c>
      <c r="G146" s="2">
        <v>9299</v>
      </c>
      <c r="H146" s="2">
        <v>3946030.6500000004</v>
      </c>
      <c r="I146" s="2">
        <v>197301.53250000003</v>
      </c>
      <c r="J146" s="2">
        <v>3748729.1175000002</v>
      </c>
      <c r="K146" s="2">
        <v>2924008.7116500004</v>
      </c>
      <c r="L146" s="2">
        <v>824720.40584999975</v>
      </c>
      <c r="M146" s="7">
        <v>44287</v>
      </c>
      <c r="N146">
        <v>4</v>
      </c>
      <c r="O146" t="s">
        <v>50</v>
      </c>
      <c r="P146">
        <v>2021</v>
      </c>
    </row>
    <row r="147" spans="1:16" x14ac:dyDescent="0.25">
      <c r="A147" t="s">
        <v>16</v>
      </c>
      <c r="B147" t="s">
        <v>21</v>
      </c>
      <c r="C147" t="s">
        <v>18</v>
      </c>
      <c r="D147" t="s">
        <v>52</v>
      </c>
      <c r="E147" s="1">
        <v>258</v>
      </c>
      <c r="F147" s="2">
        <v>5579.4</v>
      </c>
      <c r="G147" s="2">
        <v>9299</v>
      </c>
      <c r="H147" s="2">
        <v>2399142</v>
      </c>
      <c r="I147" s="2">
        <v>119957.1</v>
      </c>
      <c r="J147" s="2">
        <v>2279184.9</v>
      </c>
      <c r="K147" s="2">
        <v>1777764.2220000001</v>
      </c>
      <c r="L147" s="2">
        <v>501420.67799999984</v>
      </c>
      <c r="M147" s="7">
        <v>44287</v>
      </c>
      <c r="N147">
        <v>4</v>
      </c>
      <c r="O147" t="s">
        <v>50</v>
      </c>
      <c r="P147">
        <v>2021</v>
      </c>
    </row>
    <row r="148" spans="1:16" x14ac:dyDescent="0.25">
      <c r="A148" t="s">
        <v>38</v>
      </c>
      <c r="B148" t="s">
        <v>23</v>
      </c>
      <c r="C148" t="s">
        <v>18</v>
      </c>
      <c r="D148" t="s">
        <v>52</v>
      </c>
      <c r="E148" s="1">
        <v>68.900000000000006</v>
      </c>
      <c r="F148" s="2">
        <v>5579.4</v>
      </c>
      <c r="G148" s="2">
        <v>9299</v>
      </c>
      <c r="H148" s="2">
        <v>640701.10000000009</v>
      </c>
      <c r="I148" s="2">
        <v>32035.055000000008</v>
      </c>
      <c r="J148" s="2">
        <v>608666.04500000004</v>
      </c>
      <c r="K148" s="2">
        <v>438239.55239999999</v>
      </c>
      <c r="L148" s="2">
        <v>170426.49260000006</v>
      </c>
      <c r="M148" s="7">
        <v>44348</v>
      </c>
      <c r="N148">
        <v>6</v>
      </c>
      <c r="O148" t="s">
        <v>24</v>
      </c>
      <c r="P148">
        <v>2021</v>
      </c>
    </row>
    <row r="149" spans="1:16" x14ac:dyDescent="0.25">
      <c r="A149" t="s">
        <v>32</v>
      </c>
      <c r="B149" t="s">
        <v>25</v>
      </c>
      <c r="C149" t="s">
        <v>18</v>
      </c>
      <c r="D149" t="s">
        <v>52</v>
      </c>
      <c r="E149" s="1">
        <v>194.70000000000002</v>
      </c>
      <c r="F149" s="2">
        <v>5579.4</v>
      </c>
      <c r="G149" s="2">
        <v>9299</v>
      </c>
      <c r="H149" s="2">
        <v>1810515.3</v>
      </c>
      <c r="I149" s="2">
        <v>90525.765000000014</v>
      </c>
      <c r="J149" s="2">
        <v>1719989.5350000001</v>
      </c>
      <c r="K149" s="2">
        <v>1031993.721</v>
      </c>
      <c r="L149" s="2">
        <v>687995.81400000013</v>
      </c>
      <c r="M149" s="7">
        <v>44440</v>
      </c>
      <c r="N149">
        <v>9</v>
      </c>
      <c r="O149" t="s">
        <v>41</v>
      </c>
      <c r="P149">
        <v>2021</v>
      </c>
    </row>
    <row r="150" spans="1:16" x14ac:dyDescent="0.25">
      <c r="A150" t="s">
        <v>32</v>
      </c>
      <c r="B150" t="s">
        <v>26</v>
      </c>
      <c r="C150" t="s">
        <v>18</v>
      </c>
      <c r="D150" t="s">
        <v>52</v>
      </c>
      <c r="E150" s="1">
        <v>90.800000000000011</v>
      </c>
      <c r="F150" s="2">
        <v>5579.4</v>
      </c>
      <c r="G150" s="2">
        <v>9299</v>
      </c>
      <c r="H150" s="2">
        <v>844349.20000000007</v>
      </c>
      <c r="I150" s="2">
        <v>42217.460000000006</v>
      </c>
      <c r="J150" s="2">
        <v>802131.74000000011</v>
      </c>
      <c r="K150" s="2">
        <v>481279.04400000005</v>
      </c>
      <c r="L150" s="2">
        <v>320852.69600000005</v>
      </c>
      <c r="M150" s="7">
        <v>44166</v>
      </c>
      <c r="N150">
        <v>12</v>
      </c>
      <c r="O150" t="s">
        <v>28</v>
      </c>
      <c r="P150">
        <v>2020</v>
      </c>
    </row>
    <row r="151" spans="1:16" x14ac:dyDescent="0.25">
      <c r="A151" t="s">
        <v>16</v>
      </c>
      <c r="B151" t="s">
        <v>27</v>
      </c>
      <c r="C151" t="s">
        <v>30</v>
      </c>
      <c r="D151" t="s">
        <v>52</v>
      </c>
      <c r="E151" s="1">
        <v>195.8</v>
      </c>
      <c r="F151" s="2">
        <v>8999.4</v>
      </c>
      <c r="G151" s="2">
        <v>14999</v>
      </c>
      <c r="H151" s="2">
        <v>2936804.2</v>
      </c>
      <c r="I151" s="2">
        <v>146840.21000000002</v>
      </c>
      <c r="J151" s="2">
        <v>2789963.99</v>
      </c>
      <c r="K151" s="2">
        <v>2176171.9122000001</v>
      </c>
      <c r="L151" s="2">
        <v>613792.07780000009</v>
      </c>
      <c r="M151" s="7">
        <v>44228</v>
      </c>
      <c r="N151">
        <v>2</v>
      </c>
      <c r="O151" t="s">
        <v>45</v>
      </c>
      <c r="P151">
        <v>2021</v>
      </c>
    </row>
    <row r="152" spans="1:16" x14ac:dyDescent="0.25">
      <c r="A152" t="s">
        <v>32</v>
      </c>
      <c r="B152" t="s">
        <v>29</v>
      </c>
      <c r="C152" t="s">
        <v>30</v>
      </c>
      <c r="D152" t="s">
        <v>52</v>
      </c>
      <c r="E152" s="1">
        <v>190.10000000000002</v>
      </c>
      <c r="F152" s="2">
        <v>8999.4</v>
      </c>
      <c r="G152" s="2">
        <v>14999</v>
      </c>
      <c r="H152" s="2">
        <v>2851309.9000000004</v>
      </c>
      <c r="I152" s="2">
        <v>142565.49500000002</v>
      </c>
      <c r="J152" s="2">
        <v>2708744.4050000003</v>
      </c>
      <c r="K152" s="2">
        <v>1625246.6430000002</v>
      </c>
      <c r="L152" s="2">
        <v>1083497.7620000001</v>
      </c>
      <c r="M152" s="7">
        <v>44348</v>
      </c>
      <c r="N152">
        <v>6</v>
      </c>
      <c r="O152" t="s">
        <v>24</v>
      </c>
      <c r="P152">
        <v>2021</v>
      </c>
    </row>
    <row r="153" spans="1:16" x14ac:dyDescent="0.25">
      <c r="A153" t="s">
        <v>16</v>
      </c>
      <c r="B153" t="s">
        <v>27</v>
      </c>
      <c r="C153" t="s">
        <v>30</v>
      </c>
      <c r="D153" t="s">
        <v>52</v>
      </c>
      <c r="E153" s="1">
        <v>54.400000000000006</v>
      </c>
      <c r="F153" s="2">
        <v>8999.4</v>
      </c>
      <c r="G153" s="2">
        <v>14999</v>
      </c>
      <c r="H153" s="2">
        <v>815945.60000000009</v>
      </c>
      <c r="I153" s="2">
        <v>40797.280000000006</v>
      </c>
      <c r="J153" s="2">
        <v>775148.32000000007</v>
      </c>
      <c r="K153" s="2">
        <v>604615.68960000004</v>
      </c>
      <c r="L153" s="2">
        <v>170532.63040000002</v>
      </c>
      <c r="M153" s="7">
        <v>44440</v>
      </c>
      <c r="N153">
        <v>9</v>
      </c>
      <c r="O153" t="s">
        <v>41</v>
      </c>
      <c r="P153">
        <v>2021</v>
      </c>
    </row>
    <row r="154" spans="1:16" x14ac:dyDescent="0.25">
      <c r="A154" t="s">
        <v>16</v>
      </c>
      <c r="B154" t="s">
        <v>33</v>
      </c>
      <c r="C154" t="s">
        <v>30</v>
      </c>
      <c r="D154" t="s">
        <v>52</v>
      </c>
      <c r="E154" s="1">
        <v>179.70000000000002</v>
      </c>
      <c r="F154" s="2">
        <v>8999.4</v>
      </c>
      <c r="G154" s="2">
        <v>14999</v>
      </c>
      <c r="H154" s="2">
        <v>2695320.3000000003</v>
      </c>
      <c r="I154" s="2">
        <v>134766.01500000001</v>
      </c>
      <c r="J154" s="2">
        <v>2560554.2850000001</v>
      </c>
      <c r="K154" s="2">
        <v>1997232.3423000001</v>
      </c>
      <c r="L154" s="2">
        <v>563321.94270000001</v>
      </c>
      <c r="M154" s="7">
        <v>44075</v>
      </c>
      <c r="N154">
        <v>9</v>
      </c>
      <c r="O154" t="s">
        <v>41</v>
      </c>
      <c r="P154">
        <v>2020</v>
      </c>
    </row>
    <row r="155" spans="1:16" x14ac:dyDescent="0.25">
      <c r="A155" t="s">
        <v>35</v>
      </c>
      <c r="B155" t="s">
        <v>26</v>
      </c>
      <c r="C155" t="s">
        <v>30</v>
      </c>
      <c r="D155" t="s">
        <v>52</v>
      </c>
      <c r="E155" s="1">
        <v>128.70000000000002</v>
      </c>
      <c r="F155" s="2">
        <v>8999.4</v>
      </c>
      <c r="G155" s="2">
        <v>14999</v>
      </c>
      <c r="H155" s="2">
        <v>1930371.3000000003</v>
      </c>
      <c r="I155" s="2">
        <v>96518.565000000017</v>
      </c>
      <c r="J155" s="2">
        <v>1833852.7350000003</v>
      </c>
      <c r="K155" s="2">
        <v>1430405.1333000003</v>
      </c>
      <c r="L155" s="2">
        <v>403447.6017</v>
      </c>
      <c r="M155" s="7">
        <v>44531</v>
      </c>
      <c r="N155">
        <v>12</v>
      </c>
      <c r="O155" t="s">
        <v>28</v>
      </c>
      <c r="P155">
        <v>2021</v>
      </c>
    </row>
    <row r="156" spans="1:16" x14ac:dyDescent="0.25">
      <c r="A156" t="s">
        <v>35</v>
      </c>
      <c r="B156" t="s">
        <v>34</v>
      </c>
      <c r="C156" t="s">
        <v>30</v>
      </c>
      <c r="D156" t="s">
        <v>52</v>
      </c>
      <c r="E156" s="1">
        <v>170.60000000000002</v>
      </c>
      <c r="F156" s="2">
        <v>8999.4</v>
      </c>
      <c r="G156" s="2">
        <v>14999</v>
      </c>
      <c r="H156" s="2">
        <v>2558829.4000000004</v>
      </c>
      <c r="I156" s="2">
        <v>127941.47000000003</v>
      </c>
      <c r="J156" s="2">
        <v>2430887.9300000002</v>
      </c>
      <c r="K156" s="2">
        <v>1896092.5854000002</v>
      </c>
      <c r="L156" s="2">
        <v>534795.34459999995</v>
      </c>
      <c r="M156" s="7">
        <v>44531</v>
      </c>
      <c r="N156">
        <v>12</v>
      </c>
      <c r="O156" t="s">
        <v>28</v>
      </c>
      <c r="P156">
        <v>2021</v>
      </c>
    </row>
    <row r="157" spans="1:16" x14ac:dyDescent="0.25">
      <c r="A157" t="s">
        <v>38</v>
      </c>
      <c r="B157" t="s">
        <v>36</v>
      </c>
      <c r="C157" t="s">
        <v>44</v>
      </c>
      <c r="D157" t="s">
        <v>52</v>
      </c>
      <c r="E157" s="1">
        <v>243.45000000000002</v>
      </c>
      <c r="F157" s="2">
        <v>11999.4</v>
      </c>
      <c r="G157" s="2">
        <v>19999</v>
      </c>
      <c r="H157" s="2">
        <v>4868756.5500000007</v>
      </c>
      <c r="I157" s="2">
        <v>243437.82750000004</v>
      </c>
      <c r="J157" s="2">
        <v>4625318.7225000011</v>
      </c>
      <c r="K157" s="2">
        <v>3330229.4802000006</v>
      </c>
      <c r="L157" s="2">
        <v>1295089.2423000005</v>
      </c>
      <c r="M157" s="7">
        <v>44197</v>
      </c>
      <c r="N157">
        <v>1</v>
      </c>
      <c r="O157" t="s">
        <v>20</v>
      </c>
      <c r="P157">
        <v>2021</v>
      </c>
    </row>
    <row r="158" spans="1:16" x14ac:dyDescent="0.25">
      <c r="A158" t="s">
        <v>35</v>
      </c>
      <c r="B158" t="s">
        <v>39</v>
      </c>
      <c r="C158" t="s">
        <v>44</v>
      </c>
      <c r="D158" t="s">
        <v>52</v>
      </c>
      <c r="E158" s="1">
        <v>177.4</v>
      </c>
      <c r="F158" s="2">
        <v>11999.4</v>
      </c>
      <c r="G158" s="2">
        <v>19999</v>
      </c>
      <c r="H158" s="2">
        <v>3547822.6</v>
      </c>
      <c r="I158" s="2">
        <v>177391.13</v>
      </c>
      <c r="J158" s="2">
        <v>3370431.47</v>
      </c>
      <c r="K158" s="2">
        <v>2628936.5466000005</v>
      </c>
      <c r="L158" s="2">
        <v>741494.92339999974</v>
      </c>
      <c r="M158" s="7">
        <v>44256</v>
      </c>
      <c r="N158">
        <v>3</v>
      </c>
      <c r="O158" t="s">
        <v>31</v>
      </c>
      <c r="P158">
        <v>2021</v>
      </c>
    </row>
    <row r="159" spans="1:16" x14ac:dyDescent="0.25">
      <c r="A159" t="s">
        <v>32</v>
      </c>
      <c r="B159" t="s">
        <v>23</v>
      </c>
      <c r="C159" t="s">
        <v>44</v>
      </c>
      <c r="D159" t="s">
        <v>52</v>
      </c>
      <c r="E159" s="1">
        <v>190.10000000000002</v>
      </c>
      <c r="F159" s="2">
        <v>11999.4</v>
      </c>
      <c r="G159" s="2">
        <v>19999</v>
      </c>
      <c r="H159" s="2">
        <v>3801809.9000000004</v>
      </c>
      <c r="I159" s="2">
        <v>190090.49500000002</v>
      </c>
      <c r="J159" s="2">
        <v>3611719.4050000003</v>
      </c>
      <c r="K159" s="2">
        <v>2167031.6430000002</v>
      </c>
      <c r="L159" s="2">
        <v>1444687.7620000001</v>
      </c>
      <c r="M159" s="7">
        <v>44348</v>
      </c>
      <c r="N159">
        <v>6</v>
      </c>
      <c r="O159" t="s">
        <v>24</v>
      </c>
      <c r="P159">
        <v>2021</v>
      </c>
    </row>
    <row r="160" spans="1:16" x14ac:dyDescent="0.25">
      <c r="A160" t="s">
        <v>38</v>
      </c>
      <c r="B160" t="s">
        <v>42</v>
      </c>
      <c r="C160" t="s">
        <v>44</v>
      </c>
      <c r="D160" t="s">
        <v>52</v>
      </c>
      <c r="E160" s="1">
        <v>68.900000000000006</v>
      </c>
      <c r="F160" s="2">
        <v>11999.4</v>
      </c>
      <c r="G160" s="2">
        <v>19999</v>
      </c>
      <c r="H160" s="2">
        <v>1377931.1</v>
      </c>
      <c r="I160" s="2">
        <v>68896.555000000008</v>
      </c>
      <c r="J160" s="2">
        <v>1309034.5450000002</v>
      </c>
      <c r="K160" s="2">
        <v>942504.87240000011</v>
      </c>
      <c r="L160" s="2">
        <v>366529.67260000005</v>
      </c>
      <c r="M160" s="7">
        <v>44348</v>
      </c>
      <c r="N160">
        <v>6</v>
      </c>
      <c r="O160" t="s">
        <v>24</v>
      </c>
      <c r="P160">
        <v>2021</v>
      </c>
    </row>
    <row r="161" spans="1:16" x14ac:dyDescent="0.25">
      <c r="A161" t="s">
        <v>35</v>
      </c>
      <c r="B161" t="s">
        <v>36</v>
      </c>
      <c r="C161" t="s">
        <v>44</v>
      </c>
      <c r="D161" t="s">
        <v>52</v>
      </c>
      <c r="E161" s="1">
        <v>157</v>
      </c>
      <c r="F161" s="2">
        <v>11999.4</v>
      </c>
      <c r="G161" s="2">
        <v>19999</v>
      </c>
      <c r="H161" s="2">
        <v>3139843</v>
      </c>
      <c r="I161" s="2">
        <v>156992.15</v>
      </c>
      <c r="J161" s="2">
        <v>2982850.85</v>
      </c>
      <c r="K161" s="2">
        <v>2326623.6630000002</v>
      </c>
      <c r="L161" s="2">
        <v>656227.18699999992</v>
      </c>
      <c r="M161" s="7">
        <v>44348</v>
      </c>
      <c r="N161">
        <v>6</v>
      </c>
      <c r="O161" t="s">
        <v>24</v>
      </c>
      <c r="P161">
        <v>2021</v>
      </c>
    </row>
    <row r="162" spans="1:16" x14ac:dyDescent="0.25">
      <c r="A162" t="s">
        <v>32</v>
      </c>
      <c r="B162" t="s">
        <v>21</v>
      </c>
      <c r="C162" t="s">
        <v>44</v>
      </c>
      <c r="D162" t="s">
        <v>52</v>
      </c>
      <c r="E162" s="1">
        <v>136.95000000000002</v>
      </c>
      <c r="F162" s="2">
        <v>11999.4</v>
      </c>
      <c r="G162" s="2">
        <v>19999</v>
      </c>
      <c r="H162" s="2">
        <v>2738863.0500000003</v>
      </c>
      <c r="I162" s="2">
        <v>136943.15250000003</v>
      </c>
      <c r="J162" s="2">
        <v>2601919.8975000004</v>
      </c>
      <c r="K162" s="2">
        <v>1561151.9385000002</v>
      </c>
      <c r="L162" s="2">
        <v>1040767.9590000003</v>
      </c>
      <c r="M162" s="7">
        <v>44378</v>
      </c>
      <c r="N162">
        <v>7</v>
      </c>
      <c r="O162" t="s">
        <v>37</v>
      </c>
      <c r="P162">
        <v>2021</v>
      </c>
    </row>
    <row r="163" spans="1:16" x14ac:dyDescent="0.25">
      <c r="A163" t="s">
        <v>35</v>
      </c>
      <c r="B163" t="s">
        <v>46</v>
      </c>
      <c r="C163" t="s">
        <v>44</v>
      </c>
      <c r="D163" t="s">
        <v>52</v>
      </c>
      <c r="E163" s="1">
        <v>200.9</v>
      </c>
      <c r="F163" s="2">
        <v>11999.4</v>
      </c>
      <c r="G163" s="2">
        <v>19999</v>
      </c>
      <c r="H163" s="2">
        <v>4017799.1</v>
      </c>
      <c r="I163" s="2">
        <v>200889.95500000002</v>
      </c>
      <c r="J163" s="2">
        <v>3816909.145</v>
      </c>
      <c r="K163" s="2">
        <v>2977189.1331000002</v>
      </c>
      <c r="L163" s="2">
        <v>839720.01189999981</v>
      </c>
      <c r="M163" s="7">
        <v>44470</v>
      </c>
      <c r="N163">
        <v>10</v>
      </c>
      <c r="O163" t="s">
        <v>43</v>
      </c>
      <c r="P163">
        <v>2021</v>
      </c>
    </row>
    <row r="164" spans="1:16" x14ac:dyDescent="0.25">
      <c r="A164" t="s">
        <v>22</v>
      </c>
      <c r="B164" t="s">
        <v>17</v>
      </c>
      <c r="C164" t="s">
        <v>44</v>
      </c>
      <c r="D164" t="s">
        <v>52</v>
      </c>
      <c r="E164" s="1">
        <v>194.5</v>
      </c>
      <c r="F164" s="2">
        <v>11999.4</v>
      </c>
      <c r="G164" s="2">
        <v>19999</v>
      </c>
      <c r="H164" s="2">
        <v>3889805.5</v>
      </c>
      <c r="I164" s="2">
        <v>194490.27500000002</v>
      </c>
      <c r="J164" s="2">
        <v>3695315.2250000001</v>
      </c>
      <c r="K164" s="2">
        <v>2401954.8962500002</v>
      </c>
      <c r="L164" s="2">
        <v>1293360.3287499999</v>
      </c>
      <c r="M164" s="7">
        <v>44105</v>
      </c>
      <c r="N164">
        <v>10</v>
      </c>
      <c r="O164" t="s">
        <v>43</v>
      </c>
      <c r="P164">
        <v>2020</v>
      </c>
    </row>
    <row r="165" spans="1:16" x14ac:dyDescent="0.25">
      <c r="A165" t="s">
        <v>35</v>
      </c>
      <c r="B165" t="s">
        <v>21</v>
      </c>
      <c r="C165" t="s">
        <v>44</v>
      </c>
      <c r="D165" t="s">
        <v>52</v>
      </c>
      <c r="E165" s="1">
        <v>128.70000000000002</v>
      </c>
      <c r="F165" s="2">
        <v>11999.4</v>
      </c>
      <c r="G165" s="2">
        <v>19999</v>
      </c>
      <c r="H165" s="2">
        <v>2573871.3000000003</v>
      </c>
      <c r="I165" s="2">
        <v>128693.56500000002</v>
      </c>
      <c r="J165" s="2">
        <v>2445177.7350000003</v>
      </c>
      <c r="K165" s="2">
        <v>1907238.6333000003</v>
      </c>
      <c r="L165" s="2">
        <v>537939.1017</v>
      </c>
      <c r="M165" s="7">
        <v>44531</v>
      </c>
      <c r="N165">
        <v>12</v>
      </c>
      <c r="O165" t="s">
        <v>28</v>
      </c>
      <c r="P165">
        <v>2021</v>
      </c>
    </row>
    <row r="166" spans="1:16" x14ac:dyDescent="0.25">
      <c r="A166" t="s">
        <v>35</v>
      </c>
      <c r="B166" t="s">
        <v>23</v>
      </c>
      <c r="C166" t="s">
        <v>44</v>
      </c>
      <c r="D166" t="s">
        <v>52</v>
      </c>
      <c r="E166" s="1">
        <v>170.60000000000002</v>
      </c>
      <c r="F166" s="2">
        <v>11999.4</v>
      </c>
      <c r="G166" s="2">
        <v>19999</v>
      </c>
      <c r="H166" s="2">
        <v>3411829.4000000004</v>
      </c>
      <c r="I166" s="2">
        <v>170591.47000000003</v>
      </c>
      <c r="J166" s="2">
        <v>3241237.93</v>
      </c>
      <c r="K166" s="2">
        <v>2528165.5854000002</v>
      </c>
      <c r="L166" s="2">
        <v>713072.34459999995</v>
      </c>
      <c r="M166" s="7">
        <v>44531</v>
      </c>
      <c r="N166">
        <v>12</v>
      </c>
      <c r="O166" t="s">
        <v>28</v>
      </c>
      <c r="P166">
        <v>2021</v>
      </c>
    </row>
    <row r="167" spans="1:16" x14ac:dyDescent="0.25">
      <c r="A167" t="s">
        <v>35</v>
      </c>
      <c r="B167" t="s">
        <v>25</v>
      </c>
      <c r="C167" t="s">
        <v>48</v>
      </c>
      <c r="D167" t="s">
        <v>52</v>
      </c>
      <c r="E167" s="1">
        <v>200.9</v>
      </c>
      <c r="F167" s="2">
        <v>19794</v>
      </c>
      <c r="G167" s="2">
        <v>32990</v>
      </c>
      <c r="H167" s="2">
        <v>6627691</v>
      </c>
      <c r="I167" s="2">
        <v>331384.55000000005</v>
      </c>
      <c r="J167" s="2">
        <v>6296306.4500000002</v>
      </c>
      <c r="K167" s="2">
        <v>4911119.0310000004</v>
      </c>
      <c r="L167" s="2">
        <v>1385187.4189999998</v>
      </c>
      <c r="M167" s="7">
        <v>44470</v>
      </c>
      <c r="N167">
        <v>10</v>
      </c>
      <c r="O167" t="s">
        <v>43</v>
      </c>
      <c r="P167">
        <v>2021</v>
      </c>
    </row>
    <row r="168" spans="1:16" x14ac:dyDescent="0.25">
      <c r="A168" t="s">
        <v>38</v>
      </c>
      <c r="B168" t="s">
        <v>26</v>
      </c>
      <c r="C168" t="s">
        <v>49</v>
      </c>
      <c r="D168" t="s">
        <v>52</v>
      </c>
      <c r="E168" s="1">
        <v>284.40000000000003</v>
      </c>
      <c r="F168" s="2">
        <v>13938</v>
      </c>
      <c r="G168" s="2">
        <v>23230</v>
      </c>
      <c r="H168" s="2">
        <v>6606612.0000000009</v>
      </c>
      <c r="I168" s="2">
        <v>330330.60000000009</v>
      </c>
      <c r="J168" s="2">
        <v>6276281.4000000004</v>
      </c>
      <c r="K168" s="2">
        <v>4518922.608</v>
      </c>
      <c r="L168" s="2">
        <v>1757358.7920000004</v>
      </c>
      <c r="M168" s="7">
        <v>44228</v>
      </c>
      <c r="N168">
        <v>2</v>
      </c>
      <c r="O168" t="s">
        <v>45</v>
      </c>
      <c r="P168">
        <v>2021</v>
      </c>
    </row>
    <row r="169" spans="1:16" x14ac:dyDescent="0.25">
      <c r="A169" t="s">
        <v>32</v>
      </c>
      <c r="B169" t="s">
        <v>27</v>
      </c>
      <c r="C169" t="s">
        <v>49</v>
      </c>
      <c r="D169" t="s">
        <v>52</v>
      </c>
      <c r="E169" s="1">
        <v>191.60000000000002</v>
      </c>
      <c r="F169" s="2">
        <v>13938</v>
      </c>
      <c r="G169" s="2">
        <v>23230</v>
      </c>
      <c r="H169" s="2">
        <v>4450868.0000000009</v>
      </c>
      <c r="I169" s="2">
        <v>222543.40000000005</v>
      </c>
      <c r="J169" s="2">
        <v>4228324.6000000006</v>
      </c>
      <c r="K169" s="2">
        <v>2536994.7600000002</v>
      </c>
      <c r="L169" s="2">
        <v>1691329.8400000003</v>
      </c>
      <c r="M169" s="7">
        <v>44287</v>
      </c>
      <c r="N169">
        <v>4</v>
      </c>
      <c r="O169" t="s">
        <v>50</v>
      </c>
      <c r="P169">
        <v>2021</v>
      </c>
    </row>
    <row r="170" spans="1:16" x14ac:dyDescent="0.25">
      <c r="A170" t="s">
        <v>35</v>
      </c>
      <c r="B170" t="s">
        <v>29</v>
      </c>
      <c r="C170" t="s">
        <v>49</v>
      </c>
      <c r="D170" t="s">
        <v>52</v>
      </c>
      <c r="E170" s="1">
        <v>157</v>
      </c>
      <c r="F170" s="2">
        <v>13938</v>
      </c>
      <c r="G170" s="2">
        <v>23230</v>
      </c>
      <c r="H170" s="2">
        <v>3647110</v>
      </c>
      <c r="I170" s="2">
        <v>182355.5</v>
      </c>
      <c r="J170" s="2">
        <v>3464754.5</v>
      </c>
      <c r="K170" s="2">
        <v>2702508.5100000002</v>
      </c>
      <c r="L170" s="2">
        <v>762245.98999999976</v>
      </c>
      <c r="M170" s="7">
        <v>44348</v>
      </c>
      <c r="N170">
        <v>6</v>
      </c>
      <c r="O170" t="s">
        <v>24</v>
      </c>
      <c r="P170">
        <v>2021</v>
      </c>
    </row>
    <row r="171" spans="1:16" x14ac:dyDescent="0.25">
      <c r="A171" t="s">
        <v>38</v>
      </c>
      <c r="B171" t="s">
        <v>27</v>
      </c>
      <c r="C171" t="s">
        <v>49</v>
      </c>
      <c r="D171" t="s">
        <v>52</v>
      </c>
      <c r="E171" s="1">
        <v>187.4</v>
      </c>
      <c r="F171" s="2">
        <v>13938</v>
      </c>
      <c r="G171" s="2">
        <v>23230</v>
      </c>
      <c r="H171" s="2">
        <v>4353302</v>
      </c>
      <c r="I171" s="2">
        <v>217665.1</v>
      </c>
      <c r="J171" s="2">
        <v>4135636.9</v>
      </c>
      <c r="K171" s="2">
        <v>2977658.568</v>
      </c>
      <c r="L171" s="2">
        <v>1157978.3319999999</v>
      </c>
      <c r="M171" s="7">
        <v>44409</v>
      </c>
      <c r="N171">
        <v>8</v>
      </c>
      <c r="O171" t="s">
        <v>40</v>
      </c>
      <c r="P171">
        <v>2021</v>
      </c>
    </row>
    <row r="172" spans="1:16" x14ac:dyDescent="0.25">
      <c r="A172" t="s">
        <v>16</v>
      </c>
      <c r="B172" t="s">
        <v>33</v>
      </c>
      <c r="C172" t="s">
        <v>49</v>
      </c>
      <c r="D172" t="s">
        <v>52</v>
      </c>
      <c r="E172" s="1">
        <v>164.20000000000002</v>
      </c>
      <c r="F172" s="2">
        <v>13938</v>
      </c>
      <c r="G172" s="2">
        <v>23230</v>
      </c>
      <c r="H172" s="2">
        <v>3814366.0000000005</v>
      </c>
      <c r="I172" s="2">
        <v>190718.30000000005</v>
      </c>
      <c r="J172" s="2">
        <v>3623647.7</v>
      </c>
      <c r="K172" s="2">
        <v>2826445.2060000002</v>
      </c>
      <c r="L172" s="2">
        <v>797202.49399999995</v>
      </c>
      <c r="M172" s="7">
        <v>44409</v>
      </c>
      <c r="N172">
        <v>8</v>
      </c>
      <c r="O172" t="s">
        <v>40</v>
      </c>
      <c r="P172">
        <v>2021</v>
      </c>
    </row>
    <row r="173" spans="1:16" x14ac:dyDescent="0.25">
      <c r="A173" t="s">
        <v>22</v>
      </c>
      <c r="B173" t="s">
        <v>26</v>
      </c>
      <c r="C173" t="s">
        <v>49</v>
      </c>
      <c r="D173" t="s">
        <v>52</v>
      </c>
      <c r="E173" s="1">
        <v>194.5</v>
      </c>
      <c r="F173" s="2">
        <v>13938</v>
      </c>
      <c r="G173" s="2">
        <v>23230</v>
      </c>
      <c r="H173" s="2">
        <v>4518235</v>
      </c>
      <c r="I173" s="2">
        <v>225911.75</v>
      </c>
      <c r="J173" s="2">
        <v>4292323.25</v>
      </c>
      <c r="K173" s="2">
        <v>2790010.1125000003</v>
      </c>
      <c r="L173" s="2">
        <v>1502313.1374999997</v>
      </c>
      <c r="M173" s="7">
        <v>44105</v>
      </c>
      <c r="N173">
        <v>10</v>
      </c>
      <c r="O173" t="s">
        <v>43</v>
      </c>
      <c r="P173">
        <v>2020</v>
      </c>
    </row>
    <row r="174" spans="1:16" x14ac:dyDescent="0.25">
      <c r="A174" t="s">
        <v>16</v>
      </c>
      <c r="B174" t="s">
        <v>34</v>
      </c>
      <c r="C174" t="s">
        <v>18</v>
      </c>
      <c r="D174" t="s">
        <v>52</v>
      </c>
      <c r="E174" s="1">
        <v>83.100000000000009</v>
      </c>
      <c r="F174" s="2">
        <v>5579.4</v>
      </c>
      <c r="G174" s="2">
        <v>9299</v>
      </c>
      <c r="H174" s="2">
        <v>772746.9</v>
      </c>
      <c r="I174" s="2">
        <v>38637.345000000001</v>
      </c>
      <c r="J174" s="2">
        <v>734109.55500000005</v>
      </c>
      <c r="K174" s="2">
        <v>572605.45290000003</v>
      </c>
      <c r="L174" s="2">
        <v>161504.10210000002</v>
      </c>
      <c r="M174" s="7">
        <v>44317</v>
      </c>
      <c r="N174">
        <v>5</v>
      </c>
      <c r="O174" t="s">
        <v>53</v>
      </c>
      <c r="P174">
        <v>2021</v>
      </c>
    </row>
    <row r="175" spans="1:16" x14ac:dyDescent="0.25">
      <c r="A175" t="s">
        <v>16</v>
      </c>
      <c r="B175" t="s">
        <v>36</v>
      </c>
      <c r="C175" t="s">
        <v>44</v>
      </c>
      <c r="D175" t="s">
        <v>52</v>
      </c>
      <c r="E175" s="1">
        <v>176</v>
      </c>
      <c r="F175" s="2">
        <v>11999.4</v>
      </c>
      <c r="G175" s="2">
        <v>19999</v>
      </c>
      <c r="H175" s="2">
        <v>3519824</v>
      </c>
      <c r="I175" s="2">
        <v>175991.2</v>
      </c>
      <c r="J175" s="2">
        <v>3343832.8</v>
      </c>
      <c r="K175" s="2">
        <v>2608189.5839999998</v>
      </c>
      <c r="L175" s="2">
        <v>735643.21600000001</v>
      </c>
      <c r="M175" s="7">
        <v>44075</v>
      </c>
      <c r="N175">
        <v>9</v>
      </c>
      <c r="O175" t="s">
        <v>41</v>
      </c>
      <c r="P175">
        <v>2020</v>
      </c>
    </row>
    <row r="176" spans="1:16" x14ac:dyDescent="0.25">
      <c r="A176" t="s">
        <v>16</v>
      </c>
      <c r="B176" t="s">
        <v>39</v>
      </c>
      <c r="C176" t="s">
        <v>48</v>
      </c>
      <c r="D176" t="s">
        <v>52</v>
      </c>
      <c r="E176" s="1">
        <v>385.05</v>
      </c>
      <c r="F176" s="2">
        <v>19794</v>
      </c>
      <c r="G176" s="2">
        <v>32990</v>
      </c>
      <c r="H176" s="2">
        <v>12702799.5</v>
      </c>
      <c r="I176" s="2">
        <v>635139.97500000009</v>
      </c>
      <c r="J176" s="2">
        <v>12067659.525</v>
      </c>
      <c r="K176" s="2">
        <v>9412774.4295000006</v>
      </c>
      <c r="L176" s="2">
        <v>2654885.0954999998</v>
      </c>
      <c r="M176" s="7">
        <v>44287</v>
      </c>
      <c r="N176">
        <v>4</v>
      </c>
      <c r="O176" t="s">
        <v>50</v>
      </c>
      <c r="P176">
        <v>2021</v>
      </c>
    </row>
    <row r="177" spans="1:16" x14ac:dyDescent="0.25">
      <c r="A177" t="s">
        <v>32</v>
      </c>
      <c r="B177" t="s">
        <v>23</v>
      </c>
      <c r="C177" t="s">
        <v>49</v>
      </c>
      <c r="D177" t="s">
        <v>52</v>
      </c>
      <c r="E177" s="1">
        <v>247.9</v>
      </c>
      <c r="F177" s="2">
        <v>13938</v>
      </c>
      <c r="G177" s="2">
        <v>23230</v>
      </c>
      <c r="H177" s="2">
        <v>5758717</v>
      </c>
      <c r="I177" s="2">
        <v>287935.85000000003</v>
      </c>
      <c r="J177" s="2">
        <v>5470781.1500000004</v>
      </c>
      <c r="K177" s="2">
        <v>3282468.69</v>
      </c>
      <c r="L177" s="2">
        <v>2188312.4600000004</v>
      </c>
      <c r="M177" s="7">
        <v>44197</v>
      </c>
      <c r="N177">
        <v>1</v>
      </c>
      <c r="O177" t="s">
        <v>20</v>
      </c>
      <c r="P177">
        <v>2021</v>
      </c>
    </row>
    <row r="178" spans="1:16" x14ac:dyDescent="0.25">
      <c r="A178" t="s">
        <v>22</v>
      </c>
      <c r="B178" t="s">
        <v>42</v>
      </c>
      <c r="C178" t="s">
        <v>30</v>
      </c>
      <c r="D178" t="s">
        <v>52</v>
      </c>
      <c r="E178" s="1">
        <v>203.10000000000002</v>
      </c>
      <c r="F178" s="2">
        <v>8999.4</v>
      </c>
      <c r="G178" s="2">
        <v>14999</v>
      </c>
      <c r="H178" s="2">
        <v>3046296.9000000004</v>
      </c>
      <c r="I178" s="2">
        <v>152314.84500000003</v>
      </c>
      <c r="J178" s="2">
        <v>2893982.0550000002</v>
      </c>
      <c r="K178" s="2">
        <v>1881088.3357500001</v>
      </c>
      <c r="L178" s="2">
        <v>1012893.7192500001</v>
      </c>
      <c r="M178" s="7">
        <v>44470</v>
      </c>
      <c r="N178">
        <v>10</v>
      </c>
      <c r="O178" t="s">
        <v>43</v>
      </c>
      <c r="P178">
        <v>2021</v>
      </c>
    </row>
    <row r="179" spans="1:16" x14ac:dyDescent="0.25">
      <c r="A179" t="s">
        <v>22</v>
      </c>
      <c r="B179" t="s">
        <v>36</v>
      </c>
      <c r="C179" t="s">
        <v>44</v>
      </c>
      <c r="D179" t="s">
        <v>52</v>
      </c>
      <c r="E179" s="1">
        <v>203.10000000000002</v>
      </c>
      <c r="F179" s="2">
        <v>11999.4</v>
      </c>
      <c r="G179" s="2">
        <v>19999</v>
      </c>
      <c r="H179" s="2">
        <v>4061796.9000000004</v>
      </c>
      <c r="I179" s="2">
        <v>203089.84500000003</v>
      </c>
      <c r="J179" s="2">
        <v>3858707.0550000002</v>
      </c>
      <c r="K179" s="2">
        <v>2508159.5857500001</v>
      </c>
      <c r="L179" s="2">
        <v>1350547.4692500001</v>
      </c>
      <c r="M179" s="7">
        <v>44470</v>
      </c>
      <c r="N179">
        <v>10</v>
      </c>
      <c r="O179" t="s">
        <v>43</v>
      </c>
      <c r="P179">
        <v>2021</v>
      </c>
    </row>
    <row r="180" spans="1:16" x14ac:dyDescent="0.25">
      <c r="A180" t="s">
        <v>22</v>
      </c>
      <c r="B180" t="s">
        <v>21</v>
      </c>
      <c r="C180" t="s">
        <v>44</v>
      </c>
      <c r="D180" t="s">
        <v>52</v>
      </c>
      <c r="E180" s="1">
        <v>226.10000000000002</v>
      </c>
      <c r="F180" s="2">
        <v>11999.4</v>
      </c>
      <c r="G180" s="2">
        <v>19999</v>
      </c>
      <c r="H180" s="2">
        <v>4521773.9000000004</v>
      </c>
      <c r="I180" s="2">
        <v>226088.69500000004</v>
      </c>
      <c r="J180" s="2">
        <v>4295685.2050000001</v>
      </c>
      <c r="K180" s="2">
        <v>2792195.38325</v>
      </c>
      <c r="L180" s="2">
        <v>1503489.8217500001</v>
      </c>
      <c r="M180" s="7">
        <v>44166</v>
      </c>
      <c r="N180">
        <v>12</v>
      </c>
      <c r="O180" t="s">
        <v>28</v>
      </c>
      <c r="P180">
        <v>2020</v>
      </c>
    </row>
    <row r="181" spans="1:16" x14ac:dyDescent="0.25">
      <c r="A181" t="s">
        <v>16</v>
      </c>
      <c r="B181" t="s">
        <v>46</v>
      </c>
      <c r="C181" t="s">
        <v>48</v>
      </c>
      <c r="D181" t="s">
        <v>52</v>
      </c>
      <c r="E181" s="1">
        <v>73.600000000000009</v>
      </c>
      <c r="F181" s="2">
        <v>19794</v>
      </c>
      <c r="G181" s="2">
        <v>32990</v>
      </c>
      <c r="H181" s="2">
        <v>2428064.0000000005</v>
      </c>
      <c r="I181" s="2">
        <v>121403.20000000003</v>
      </c>
      <c r="J181" s="2">
        <v>2306660.8000000003</v>
      </c>
      <c r="K181" s="2">
        <v>1799195.4240000003</v>
      </c>
      <c r="L181" s="2">
        <v>507465.37599999993</v>
      </c>
      <c r="M181" s="7">
        <v>44075</v>
      </c>
      <c r="N181">
        <v>9</v>
      </c>
      <c r="O181" t="s">
        <v>41</v>
      </c>
      <c r="P181">
        <v>2020</v>
      </c>
    </row>
    <row r="182" spans="1:16" x14ac:dyDescent="0.25">
      <c r="A182" t="s">
        <v>16</v>
      </c>
      <c r="B182" t="s">
        <v>17</v>
      </c>
      <c r="C182" t="s">
        <v>18</v>
      </c>
      <c r="D182" t="s">
        <v>52</v>
      </c>
      <c r="E182" s="1">
        <v>285.10000000000002</v>
      </c>
      <c r="F182" s="2">
        <v>5579.4</v>
      </c>
      <c r="G182" s="2">
        <v>9299</v>
      </c>
      <c r="H182" s="2">
        <v>2651144.9000000004</v>
      </c>
      <c r="I182" s="2">
        <v>132557.24500000002</v>
      </c>
      <c r="J182" s="2">
        <v>2518587.6550000003</v>
      </c>
      <c r="K182" s="2">
        <v>1964498.3709000002</v>
      </c>
      <c r="L182" s="2">
        <v>554089.28410000005</v>
      </c>
      <c r="M182" s="7">
        <v>44105</v>
      </c>
      <c r="N182">
        <v>10</v>
      </c>
      <c r="O182" t="s">
        <v>43</v>
      </c>
      <c r="P182">
        <v>2020</v>
      </c>
    </row>
    <row r="183" spans="1:16" x14ac:dyDescent="0.25">
      <c r="A183" t="s">
        <v>38</v>
      </c>
      <c r="B183" t="s">
        <v>21</v>
      </c>
      <c r="C183" t="s">
        <v>18</v>
      </c>
      <c r="D183" t="s">
        <v>52</v>
      </c>
      <c r="E183" s="1">
        <v>202.10000000000002</v>
      </c>
      <c r="F183" s="2">
        <v>5579.4</v>
      </c>
      <c r="G183" s="2">
        <v>9299</v>
      </c>
      <c r="H183" s="2">
        <v>1879327.9000000001</v>
      </c>
      <c r="I183" s="2">
        <v>93966.395000000019</v>
      </c>
      <c r="J183" s="2">
        <v>1785361.5050000001</v>
      </c>
      <c r="K183" s="2">
        <v>1285460.2836</v>
      </c>
      <c r="L183" s="2">
        <v>499901.22140000015</v>
      </c>
      <c r="M183" s="7">
        <v>44470</v>
      </c>
      <c r="N183">
        <v>10</v>
      </c>
      <c r="O183" t="s">
        <v>43</v>
      </c>
      <c r="P183">
        <v>2021</v>
      </c>
    </row>
    <row r="184" spans="1:16" x14ac:dyDescent="0.25">
      <c r="A184" t="s">
        <v>16</v>
      </c>
      <c r="B184" t="s">
        <v>23</v>
      </c>
      <c r="C184" t="s">
        <v>18</v>
      </c>
      <c r="D184" t="s">
        <v>52</v>
      </c>
      <c r="E184" s="1">
        <v>27.400000000000002</v>
      </c>
      <c r="F184" s="2">
        <v>5579.4</v>
      </c>
      <c r="G184" s="2">
        <v>9299</v>
      </c>
      <c r="H184" s="2">
        <v>254792.6</v>
      </c>
      <c r="I184" s="2">
        <v>12739.630000000001</v>
      </c>
      <c r="J184" s="2">
        <v>242052.97</v>
      </c>
      <c r="K184" s="2">
        <v>188801.31660000002</v>
      </c>
      <c r="L184" s="2">
        <v>53251.653399999981</v>
      </c>
      <c r="M184" s="7">
        <v>44531</v>
      </c>
      <c r="N184">
        <v>12</v>
      </c>
      <c r="O184" t="s">
        <v>28</v>
      </c>
      <c r="P184">
        <v>2021</v>
      </c>
    </row>
    <row r="185" spans="1:16" x14ac:dyDescent="0.25">
      <c r="A185" t="s">
        <v>22</v>
      </c>
      <c r="B185" t="s">
        <v>25</v>
      </c>
      <c r="C185" t="s">
        <v>30</v>
      </c>
      <c r="D185" t="s">
        <v>52</v>
      </c>
      <c r="E185" s="1">
        <v>196.70000000000002</v>
      </c>
      <c r="F185" s="2">
        <v>8999.4</v>
      </c>
      <c r="G185" s="2">
        <v>14999</v>
      </c>
      <c r="H185" s="2">
        <v>2950303.3000000003</v>
      </c>
      <c r="I185" s="2">
        <v>147515.16500000001</v>
      </c>
      <c r="J185" s="2">
        <v>2802788.1350000002</v>
      </c>
      <c r="K185" s="2">
        <v>1821812.2877500001</v>
      </c>
      <c r="L185" s="2">
        <v>980975.84725000011</v>
      </c>
      <c r="M185" s="7">
        <v>44256</v>
      </c>
      <c r="N185">
        <v>3</v>
      </c>
      <c r="O185" t="s">
        <v>31</v>
      </c>
      <c r="P185">
        <v>2021</v>
      </c>
    </row>
    <row r="186" spans="1:16" x14ac:dyDescent="0.25">
      <c r="A186" t="s">
        <v>38</v>
      </c>
      <c r="B186" t="s">
        <v>26</v>
      </c>
      <c r="C186" t="s">
        <v>30</v>
      </c>
      <c r="D186" t="s">
        <v>52</v>
      </c>
      <c r="E186" s="1">
        <v>185.9</v>
      </c>
      <c r="F186" s="2">
        <v>8999.4</v>
      </c>
      <c r="G186" s="2">
        <v>14999</v>
      </c>
      <c r="H186" s="2">
        <v>2788314.1</v>
      </c>
      <c r="I186" s="2">
        <v>139415.70500000002</v>
      </c>
      <c r="J186" s="2">
        <v>2648898.395</v>
      </c>
      <c r="K186" s="2">
        <v>1907206.8443999998</v>
      </c>
      <c r="L186" s="2">
        <v>741691.55060000019</v>
      </c>
      <c r="M186" s="7">
        <v>44409</v>
      </c>
      <c r="N186">
        <v>8</v>
      </c>
      <c r="O186" t="s">
        <v>40</v>
      </c>
      <c r="P186">
        <v>2021</v>
      </c>
    </row>
    <row r="187" spans="1:16" x14ac:dyDescent="0.25">
      <c r="A187" t="s">
        <v>16</v>
      </c>
      <c r="B187" t="s">
        <v>27</v>
      </c>
      <c r="C187" t="s">
        <v>30</v>
      </c>
      <c r="D187" t="s">
        <v>52</v>
      </c>
      <c r="E187" s="1">
        <v>285.10000000000002</v>
      </c>
      <c r="F187" s="2">
        <v>8999.4</v>
      </c>
      <c r="G187" s="2">
        <v>14999</v>
      </c>
      <c r="H187" s="2">
        <v>4276214.9000000004</v>
      </c>
      <c r="I187" s="2">
        <v>213810.74500000002</v>
      </c>
      <c r="J187" s="2">
        <v>4062404.1550000003</v>
      </c>
      <c r="K187" s="2">
        <v>3168675.2409000001</v>
      </c>
      <c r="L187" s="2">
        <v>893728.91410000017</v>
      </c>
      <c r="M187" s="7">
        <v>44105</v>
      </c>
      <c r="N187">
        <v>10</v>
      </c>
      <c r="O187" t="s">
        <v>43</v>
      </c>
      <c r="P187">
        <v>2020</v>
      </c>
    </row>
    <row r="188" spans="1:16" x14ac:dyDescent="0.25">
      <c r="A188" t="s">
        <v>38</v>
      </c>
      <c r="B188" t="s">
        <v>29</v>
      </c>
      <c r="C188" t="s">
        <v>30</v>
      </c>
      <c r="D188" t="s">
        <v>52</v>
      </c>
      <c r="E188" s="1">
        <v>202.10000000000002</v>
      </c>
      <c r="F188" s="2">
        <v>8999.4</v>
      </c>
      <c r="G188" s="2">
        <v>14999</v>
      </c>
      <c r="H188" s="2">
        <v>3031297.9000000004</v>
      </c>
      <c r="I188" s="2">
        <v>151564.89500000002</v>
      </c>
      <c r="J188" s="2">
        <v>2879733.0050000004</v>
      </c>
      <c r="K188" s="2">
        <v>2073407.7636000002</v>
      </c>
      <c r="L188" s="2">
        <v>806325.24140000017</v>
      </c>
      <c r="M188" s="7">
        <v>44470</v>
      </c>
      <c r="N188">
        <v>10</v>
      </c>
      <c r="O188" t="s">
        <v>43</v>
      </c>
      <c r="P188">
        <v>2021</v>
      </c>
    </row>
    <row r="189" spans="1:16" x14ac:dyDescent="0.25">
      <c r="A189" t="s">
        <v>35</v>
      </c>
      <c r="B189" t="s">
        <v>27</v>
      </c>
      <c r="C189" t="s">
        <v>30</v>
      </c>
      <c r="D189" t="s">
        <v>52</v>
      </c>
      <c r="E189" s="1">
        <v>113.80000000000001</v>
      </c>
      <c r="F189" s="2">
        <v>8999.4</v>
      </c>
      <c r="G189" s="2">
        <v>14999</v>
      </c>
      <c r="H189" s="2">
        <v>1706886.2000000002</v>
      </c>
      <c r="I189" s="2">
        <v>85344.310000000012</v>
      </c>
      <c r="J189" s="2">
        <v>1621541.8900000001</v>
      </c>
      <c r="K189" s="2">
        <v>1264802.6742000002</v>
      </c>
      <c r="L189" s="2">
        <v>356739.21579999989</v>
      </c>
      <c r="M189" s="7">
        <v>44531</v>
      </c>
      <c r="N189">
        <v>12</v>
      </c>
      <c r="O189" t="s">
        <v>28</v>
      </c>
      <c r="P189">
        <v>2021</v>
      </c>
    </row>
    <row r="190" spans="1:16" x14ac:dyDescent="0.25">
      <c r="A190" t="s">
        <v>16</v>
      </c>
      <c r="B190" t="s">
        <v>33</v>
      </c>
      <c r="C190" t="s">
        <v>44</v>
      </c>
      <c r="D190" t="s">
        <v>52</v>
      </c>
      <c r="E190" s="1">
        <v>425.1</v>
      </c>
      <c r="F190" s="2">
        <v>11999.4</v>
      </c>
      <c r="G190" s="2">
        <v>19999</v>
      </c>
      <c r="H190" s="2">
        <v>8501574.9000000004</v>
      </c>
      <c r="I190" s="2">
        <v>425078.74500000005</v>
      </c>
      <c r="J190" s="2">
        <v>8076496.1550000003</v>
      </c>
      <c r="K190" s="2">
        <v>6299667.0009000003</v>
      </c>
      <c r="L190" s="2">
        <v>1776829.1540999999</v>
      </c>
      <c r="M190" s="7">
        <v>44197</v>
      </c>
      <c r="N190">
        <v>1</v>
      </c>
      <c r="O190" t="s">
        <v>20</v>
      </c>
      <c r="P190">
        <v>2021</v>
      </c>
    </row>
    <row r="191" spans="1:16" x14ac:dyDescent="0.25">
      <c r="A191" t="s">
        <v>35</v>
      </c>
      <c r="B191" t="s">
        <v>26</v>
      </c>
      <c r="C191" t="s">
        <v>44</v>
      </c>
      <c r="D191" t="s">
        <v>52</v>
      </c>
      <c r="E191" s="1">
        <v>79.5</v>
      </c>
      <c r="F191" s="2">
        <v>11999.4</v>
      </c>
      <c r="G191" s="2">
        <v>19999</v>
      </c>
      <c r="H191" s="2">
        <v>1589920.5</v>
      </c>
      <c r="I191" s="2">
        <v>79496.025000000009</v>
      </c>
      <c r="J191" s="2">
        <v>1510424.4750000001</v>
      </c>
      <c r="K191" s="2">
        <v>1178131.0905000002</v>
      </c>
      <c r="L191" s="2">
        <v>332293.38449999993</v>
      </c>
      <c r="M191" s="7">
        <v>44256</v>
      </c>
      <c r="N191">
        <v>3</v>
      </c>
      <c r="O191" t="s">
        <v>31</v>
      </c>
      <c r="P191">
        <v>2021</v>
      </c>
    </row>
    <row r="192" spans="1:16" x14ac:dyDescent="0.25">
      <c r="A192" t="s">
        <v>38</v>
      </c>
      <c r="B192" t="s">
        <v>34</v>
      </c>
      <c r="C192" t="s">
        <v>44</v>
      </c>
      <c r="D192" t="s">
        <v>52</v>
      </c>
      <c r="E192" s="1">
        <v>141.45000000000002</v>
      </c>
      <c r="F192" s="2">
        <v>11999.4</v>
      </c>
      <c r="G192" s="2">
        <v>19999</v>
      </c>
      <c r="H192" s="2">
        <v>2828858.5500000003</v>
      </c>
      <c r="I192" s="2">
        <v>141442.92750000002</v>
      </c>
      <c r="J192" s="2">
        <v>2687415.6225000001</v>
      </c>
      <c r="K192" s="2">
        <v>1934939.2482</v>
      </c>
      <c r="L192" s="2">
        <v>752476.37430000002</v>
      </c>
      <c r="M192" s="7">
        <v>44287</v>
      </c>
      <c r="N192">
        <v>4</v>
      </c>
      <c r="O192" t="s">
        <v>50</v>
      </c>
      <c r="P192">
        <v>2021</v>
      </c>
    </row>
    <row r="193" spans="1:16" x14ac:dyDescent="0.25">
      <c r="A193" t="s">
        <v>38</v>
      </c>
      <c r="B193" t="s">
        <v>36</v>
      </c>
      <c r="C193" t="s">
        <v>44</v>
      </c>
      <c r="D193" t="s">
        <v>52</v>
      </c>
      <c r="E193" s="1">
        <v>291.8</v>
      </c>
      <c r="F193" s="2">
        <v>11999.4</v>
      </c>
      <c r="G193" s="2">
        <v>19999</v>
      </c>
      <c r="H193" s="2">
        <v>5835708.2000000002</v>
      </c>
      <c r="I193" s="2">
        <v>291785.41000000003</v>
      </c>
      <c r="J193" s="2">
        <v>5543922.79</v>
      </c>
      <c r="K193" s="2">
        <v>3991624.4087999999</v>
      </c>
      <c r="L193" s="2">
        <v>1552298.3812000002</v>
      </c>
      <c r="M193" s="7">
        <v>44317</v>
      </c>
      <c r="N193">
        <v>5</v>
      </c>
      <c r="O193" t="s">
        <v>53</v>
      </c>
      <c r="P193">
        <v>2021</v>
      </c>
    </row>
    <row r="194" spans="1:16" x14ac:dyDescent="0.25">
      <c r="A194" t="s">
        <v>16</v>
      </c>
      <c r="B194" t="s">
        <v>39</v>
      </c>
      <c r="C194" t="s">
        <v>44</v>
      </c>
      <c r="D194" t="s">
        <v>52</v>
      </c>
      <c r="E194" s="1">
        <v>345</v>
      </c>
      <c r="F194" s="2">
        <v>11999.4</v>
      </c>
      <c r="G194" s="2">
        <v>19999</v>
      </c>
      <c r="H194" s="2">
        <v>6899655</v>
      </c>
      <c r="I194" s="2">
        <v>344982.75</v>
      </c>
      <c r="J194" s="2">
        <v>6554672.25</v>
      </c>
      <c r="K194" s="2">
        <v>5112644.3550000004</v>
      </c>
      <c r="L194" s="2">
        <v>1442027.8949999996</v>
      </c>
      <c r="M194" s="7">
        <v>44378</v>
      </c>
      <c r="N194">
        <v>7</v>
      </c>
      <c r="O194" t="s">
        <v>37</v>
      </c>
      <c r="P194">
        <v>2021</v>
      </c>
    </row>
    <row r="195" spans="1:16" x14ac:dyDescent="0.25">
      <c r="A195" t="s">
        <v>35</v>
      </c>
      <c r="B195" t="s">
        <v>23</v>
      </c>
      <c r="C195" t="s">
        <v>44</v>
      </c>
      <c r="D195" t="s">
        <v>52</v>
      </c>
      <c r="E195" s="1">
        <v>298.8</v>
      </c>
      <c r="F195" s="2">
        <v>11999.4</v>
      </c>
      <c r="G195" s="2">
        <v>19999</v>
      </c>
      <c r="H195" s="2">
        <v>5975701.2000000002</v>
      </c>
      <c r="I195" s="2">
        <v>298785.06</v>
      </c>
      <c r="J195" s="2">
        <v>5676916.1400000006</v>
      </c>
      <c r="K195" s="2">
        <v>4427994.5892000003</v>
      </c>
      <c r="L195" s="2">
        <v>1248921.5508000003</v>
      </c>
      <c r="M195" s="7">
        <v>44378</v>
      </c>
      <c r="N195">
        <v>7</v>
      </c>
      <c r="O195" t="s">
        <v>37</v>
      </c>
      <c r="P195">
        <v>2021</v>
      </c>
    </row>
    <row r="196" spans="1:16" x14ac:dyDescent="0.25">
      <c r="A196" t="s">
        <v>22</v>
      </c>
      <c r="B196" t="s">
        <v>42</v>
      </c>
      <c r="C196" t="s">
        <v>44</v>
      </c>
      <c r="D196" t="s">
        <v>52</v>
      </c>
      <c r="E196" s="1">
        <v>21.8</v>
      </c>
      <c r="F196" s="2">
        <v>11999.4</v>
      </c>
      <c r="G196" s="2">
        <v>19999</v>
      </c>
      <c r="H196" s="2">
        <v>435978.2</v>
      </c>
      <c r="I196" s="2">
        <v>21798.910000000003</v>
      </c>
      <c r="J196" s="2">
        <v>414179.29000000004</v>
      </c>
      <c r="K196" s="2">
        <v>269216.53850000002</v>
      </c>
      <c r="L196" s="2">
        <v>144962.75150000001</v>
      </c>
      <c r="M196" s="7">
        <v>44440</v>
      </c>
      <c r="N196">
        <v>9</v>
      </c>
      <c r="O196" t="s">
        <v>41</v>
      </c>
      <c r="P196">
        <v>2021</v>
      </c>
    </row>
    <row r="197" spans="1:16" x14ac:dyDescent="0.25">
      <c r="A197" t="s">
        <v>16</v>
      </c>
      <c r="B197" t="s">
        <v>36</v>
      </c>
      <c r="C197" t="s">
        <v>44</v>
      </c>
      <c r="D197" t="s">
        <v>52</v>
      </c>
      <c r="E197" s="1">
        <v>207.4</v>
      </c>
      <c r="F197" s="2">
        <v>11999.4</v>
      </c>
      <c r="G197" s="2">
        <v>19999</v>
      </c>
      <c r="H197" s="2">
        <v>4147792.6</v>
      </c>
      <c r="I197" s="2">
        <v>207389.63</v>
      </c>
      <c r="J197" s="2">
        <v>3940402.97</v>
      </c>
      <c r="K197" s="2">
        <v>3073514.3166000005</v>
      </c>
      <c r="L197" s="2">
        <v>866888.65339999972</v>
      </c>
      <c r="M197" s="7">
        <v>44440</v>
      </c>
      <c r="N197">
        <v>9</v>
      </c>
      <c r="O197" t="s">
        <v>41</v>
      </c>
      <c r="P197">
        <v>2021</v>
      </c>
    </row>
    <row r="198" spans="1:16" x14ac:dyDescent="0.25">
      <c r="A198" t="s">
        <v>16</v>
      </c>
      <c r="B198" t="s">
        <v>21</v>
      </c>
      <c r="C198" t="s">
        <v>44</v>
      </c>
      <c r="D198" t="s">
        <v>52</v>
      </c>
      <c r="E198" s="1">
        <v>105.60000000000001</v>
      </c>
      <c r="F198" s="2">
        <v>11999.4</v>
      </c>
      <c r="G198" s="2">
        <v>19999</v>
      </c>
      <c r="H198" s="2">
        <v>2111894.4000000004</v>
      </c>
      <c r="I198" s="2">
        <v>105594.72000000003</v>
      </c>
      <c r="J198" s="2">
        <v>2006299.6800000004</v>
      </c>
      <c r="K198" s="2">
        <v>1564913.7504000003</v>
      </c>
      <c r="L198" s="2">
        <v>441385.92960000015</v>
      </c>
      <c r="M198" s="7">
        <v>44440</v>
      </c>
      <c r="N198">
        <v>9</v>
      </c>
      <c r="O198" t="s">
        <v>41</v>
      </c>
      <c r="P198">
        <v>2021</v>
      </c>
    </row>
    <row r="199" spans="1:16" x14ac:dyDescent="0.25">
      <c r="A199" t="s">
        <v>22</v>
      </c>
      <c r="B199" t="s">
        <v>46</v>
      </c>
      <c r="C199" t="s">
        <v>44</v>
      </c>
      <c r="D199" t="s">
        <v>52</v>
      </c>
      <c r="E199" s="1">
        <v>67.100000000000009</v>
      </c>
      <c r="F199" s="2">
        <v>11999.4</v>
      </c>
      <c r="G199" s="2">
        <v>19999</v>
      </c>
      <c r="H199" s="2">
        <v>1341932.9000000001</v>
      </c>
      <c r="I199" s="2">
        <v>67096.645000000004</v>
      </c>
      <c r="J199" s="2">
        <v>1274836.2550000001</v>
      </c>
      <c r="K199" s="2">
        <v>828643.56575000007</v>
      </c>
      <c r="L199" s="2">
        <v>446192.68925000005</v>
      </c>
      <c r="M199" s="7">
        <v>44105</v>
      </c>
      <c r="N199">
        <v>10</v>
      </c>
      <c r="O199" t="s">
        <v>43</v>
      </c>
      <c r="P199">
        <v>2020</v>
      </c>
    </row>
    <row r="200" spans="1:16" x14ac:dyDescent="0.25">
      <c r="A200" t="s">
        <v>22</v>
      </c>
      <c r="B200" t="s">
        <v>17</v>
      </c>
      <c r="C200" t="s">
        <v>44</v>
      </c>
      <c r="D200" t="s">
        <v>52</v>
      </c>
      <c r="E200" s="1">
        <v>151.4</v>
      </c>
      <c r="F200" s="2">
        <v>11999.4</v>
      </c>
      <c r="G200" s="2">
        <v>19999</v>
      </c>
      <c r="H200" s="2">
        <v>3027848.6</v>
      </c>
      <c r="I200" s="2">
        <v>151392.43000000002</v>
      </c>
      <c r="J200" s="2">
        <v>2876456.17</v>
      </c>
      <c r="K200" s="2">
        <v>1869696.5105000001</v>
      </c>
      <c r="L200" s="2">
        <v>1006759.6594999998</v>
      </c>
      <c r="M200" s="7">
        <v>44105</v>
      </c>
      <c r="N200">
        <v>10</v>
      </c>
      <c r="O200" t="s">
        <v>43</v>
      </c>
      <c r="P200">
        <v>2020</v>
      </c>
    </row>
    <row r="201" spans="1:16" x14ac:dyDescent="0.25">
      <c r="A201" t="s">
        <v>16</v>
      </c>
      <c r="B201" t="s">
        <v>21</v>
      </c>
      <c r="C201" t="s">
        <v>44</v>
      </c>
      <c r="D201" t="s">
        <v>52</v>
      </c>
      <c r="E201" s="1">
        <v>27.400000000000002</v>
      </c>
      <c r="F201" s="2">
        <v>11999.4</v>
      </c>
      <c r="G201" s="2">
        <v>19999</v>
      </c>
      <c r="H201" s="2">
        <v>547972.60000000009</v>
      </c>
      <c r="I201" s="2">
        <v>27398.630000000005</v>
      </c>
      <c r="J201" s="2">
        <v>520573.97000000009</v>
      </c>
      <c r="K201" s="2">
        <v>406047.69660000008</v>
      </c>
      <c r="L201" s="2">
        <v>114526.27340000001</v>
      </c>
      <c r="M201" s="7">
        <v>44531</v>
      </c>
      <c r="N201">
        <v>12</v>
      </c>
      <c r="O201" t="s">
        <v>28</v>
      </c>
      <c r="P201">
        <v>2021</v>
      </c>
    </row>
    <row r="202" spans="1:16" x14ac:dyDescent="0.25">
      <c r="A202" t="s">
        <v>35</v>
      </c>
      <c r="B202" t="s">
        <v>23</v>
      </c>
      <c r="C202" t="s">
        <v>44</v>
      </c>
      <c r="D202" t="s">
        <v>52</v>
      </c>
      <c r="E202" s="1">
        <v>113.80000000000001</v>
      </c>
      <c r="F202" s="2">
        <v>11999.4</v>
      </c>
      <c r="G202" s="2">
        <v>19999</v>
      </c>
      <c r="H202" s="2">
        <v>2275886.2000000002</v>
      </c>
      <c r="I202" s="2">
        <v>113794.31000000001</v>
      </c>
      <c r="J202" s="2">
        <v>2162091.89</v>
      </c>
      <c r="K202" s="2">
        <v>1686431.6742000002</v>
      </c>
      <c r="L202" s="2">
        <v>475660.21579999989</v>
      </c>
      <c r="M202" s="7">
        <v>44531</v>
      </c>
      <c r="N202">
        <v>12</v>
      </c>
      <c r="O202" t="s">
        <v>28</v>
      </c>
      <c r="P202">
        <v>2021</v>
      </c>
    </row>
    <row r="203" spans="1:16" x14ac:dyDescent="0.25">
      <c r="A203" t="s">
        <v>32</v>
      </c>
      <c r="B203" t="s">
        <v>25</v>
      </c>
      <c r="C203" t="s">
        <v>48</v>
      </c>
      <c r="D203" t="s">
        <v>52</v>
      </c>
      <c r="E203" s="1">
        <v>146.5</v>
      </c>
      <c r="F203" s="2">
        <v>19794</v>
      </c>
      <c r="G203" s="2">
        <v>32990</v>
      </c>
      <c r="H203" s="2">
        <v>4833035</v>
      </c>
      <c r="I203" s="2">
        <v>241651.75</v>
      </c>
      <c r="J203" s="2">
        <v>4591383.25</v>
      </c>
      <c r="K203" s="2">
        <v>2754829.9499999997</v>
      </c>
      <c r="L203" s="2">
        <v>1836553.3000000003</v>
      </c>
      <c r="M203" s="7">
        <v>44256</v>
      </c>
      <c r="N203">
        <v>3</v>
      </c>
      <c r="O203" t="s">
        <v>31</v>
      </c>
      <c r="P203">
        <v>2021</v>
      </c>
    </row>
    <row r="204" spans="1:16" x14ac:dyDescent="0.25">
      <c r="A204" t="s">
        <v>16</v>
      </c>
      <c r="B204" t="s">
        <v>26</v>
      </c>
      <c r="C204" t="s">
        <v>48</v>
      </c>
      <c r="D204" t="s">
        <v>52</v>
      </c>
      <c r="E204" s="1">
        <v>264.60000000000002</v>
      </c>
      <c r="F204" s="2">
        <v>19794</v>
      </c>
      <c r="G204" s="2">
        <v>32990</v>
      </c>
      <c r="H204" s="2">
        <v>8729154</v>
      </c>
      <c r="I204" s="2">
        <v>436457.7</v>
      </c>
      <c r="J204" s="2">
        <v>8292696.2999999998</v>
      </c>
      <c r="K204" s="2">
        <v>6468303.1140000001</v>
      </c>
      <c r="L204" s="2">
        <v>1824393.1859999998</v>
      </c>
      <c r="M204" s="7">
        <v>44075</v>
      </c>
      <c r="N204">
        <v>9</v>
      </c>
      <c r="O204" t="s">
        <v>41</v>
      </c>
      <c r="P204">
        <v>2020</v>
      </c>
    </row>
    <row r="205" spans="1:16" x14ac:dyDescent="0.25">
      <c r="A205" t="s">
        <v>16</v>
      </c>
      <c r="B205" t="s">
        <v>27</v>
      </c>
      <c r="C205" t="s">
        <v>48</v>
      </c>
      <c r="D205" t="s">
        <v>52</v>
      </c>
      <c r="E205" s="1">
        <v>217.70000000000002</v>
      </c>
      <c r="F205" s="2">
        <v>19794</v>
      </c>
      <c r="G205" s="2">
        <v>32990</v>
      </c>
      <c r="H205" s="2">
        <v>7181923.0000000009</v>
      </c>
      <c r="I205" s="2">
        <v>359096.15000000008</v>
      </c>
      <c r="J205" s="2">
        <v>6822826.8500000006</v>
      </c>
      <c r="K205" s="2">
        <v>5321804.9430000009</v>
      </c>
      <c r="L205" s="2">
        <v>1501021.9069999997</v>
      </c>
      <c r="M205" s="7">
        <v>44470</v>
      </c>
      <c r="N205">
        <v>10</v>
      </c>
      <c r="O205" t="s">
        <v>43</v>
      </c>
      <c r="P205">
        <v>2021</v>
      </c>
    </row>
    <row r="206" spans="1:16" x14ac:dyDescent="0.25">
      <c r="A206" t="s">
        <v>32</v>
      </c>
      <c r="B206" t="s">
        <v>29</v>
      </c>
      <c r="C206" t="s">
        <v>49</v>
      </c>
      <c r="D206" t="s">
        <v>52</v>
      </c>
      <c r="E206" s="1">
        <v>86.600000000000009</v>
      </c>
      <c r="F206" s="2">
        <v>13938</v>
      </c>
      <c r="G206" s="2">
        <v>23230</v>
      </c>
      <c r="H206" s="2">
        <v>2011718.0000000002</v>
      </c>
      <c r="I206" s="2">
        <v>100585.90000000002</v>
      </c>
      <c r="J206" s="2">
        <v>1911132.1</v>
      </c>
      <c r="K206" s="2">
        <v>1146679.26</v>
      </c>
      <c r="L206" s="2">
        <v>764452.84000000008</v>
      </c>
      <c r="M206" s="7">
        <v>44317</v>
      </c>
      <c r="N206">
        <v>5</v>
      </c>
      <c r="O206" t="s">
        <v>53</v>
      </c>
      <c r="P206">
        <v>2021</v>
      </c>
    </row>
    <row r="207" spans="1:16" x14ac:dyDescent="0.25">
      <c r="A207" t="s">
        <v>16</v>
      </c>
      <c r="B207" t="s">
        <v>27</v>
      </c>
      <c r="C207" t="s">
        <v>49</v>
      </c>
      <c r="D207" t="s">
        <v>52</v>
      </c>
      <c r="E207" s="1">
        <v>34.9</v>
      </c>
      <c r="F207" s="2">
        <v>13938</v>
      </c>
      <c r="G207" s="2">
        <v>23230</v>
      </c>
      <c r="H207" s="2">
        <v>810727</v>
      </c>
      <c r="I207" s="2">
        <v>40536.350000000006</v>
      </c>
      <c r="J207" s="2">
        <v>770190.65</v>
      </c>
      <c r="K207" s="2">
        <v>600748.70700000005</v>
      </c>
      <c r="L207" s="2">
        <v>169441.94299999997</v>
      </c>
      <c r="M207" s="7">
        <v>44075</v>
      </c>
      <c r="N207">
        <v>9</v>
      </c>
      <c r="O207" t="s">
        <v>41</v>
      </c>
      <c r="P207">
        <v>2020</v>
      </c>
    </row>
    <row r="208" spans="1:16" x14ac:dyDescent="0.25">
      <c r="A208" t="s">
        <v>16</v>
      </c>
      <c r="B208" t="s">
        <v>33</v>
      </c>
      <c r="C208" t="s">
        <v>49</v>
      </c>
      <c r="D208" t="s">
        <v>52</v>
      </c>
      <c r="E208" s="1">
        <v>217.70000000000002</v>
      </c>
      <c r="F208" s="2">
        <v>13938</v>
      </c>
      <c r="G208" s="2">
        <v>23230</v>
      </c>
      <c r="H208" s="2">
        <v>5057171</v>
      </c>
      <c r="I208" s="2">
        <v>252858.55000000002</v>
      </c>
      <c r="J208" s="2">
        <v>4804312.45</v>
      </c>
      <c r="K208" s="2">
        <v>3747363.7110000001</v>
      </c>
      <c r="L208" s="2">
        <v>1056948.7390000001</v>
      </c>
      <c r="M208" s="7">
        <v>44470</v>
      </c>
      <c r="N208">
        <v>10</v>
      </c>
      <c r="O208" t="s">
        <v>43</v>
      </c>
      <c r="P208">
        <v>2021</v>
      </c>
    </row>
    <row r="209" spans="1:16" x14ac:dyDescent="0.25">
      <c r="A209" t="s">
        <v>22</v>
      </c>
      <c r="B209" t="s">
        <v>26</v>
      </c>
      <c r="C209" t="s">
        <v>49</v>
      </c>
      <c r="D209" t="s">
        <v>52</v>
      </c>
      <c r="E209" s="1">
        <v>151.4</v>
      </c>
      <c r="F209" s="2">
        <v>13938</v>
      </c>
      <c r="G209" s="2">
        <v>23230</v>
      </c>
      <c r="H209" s="2">
        <v>3517022</v>
      </c>
      <c r="I209" s="2">
        <v>175851.1</v>
      </c>
      <c r="J209" s="2">
        <v>3341170.9</v>
      </c>
      <c r="K209" s="2">
        <v>2171761.085</v>
      </c>
      <c r="L209" s="2">
        <v>1169409.8149999999</v>
      </c>
      <c r="M209" s="7">
        <v>44105</v>
      </c>
      <c r="N209">
        <v>10</v>
      </c>
      <c r="O209" t="s">
        <v>43</v>
      </c>
      <c r="P209">
        <v>2020</v>
      </c>
    </row>
    <row r="210" spans="1:16" x14ac:dyDescent="0.25">
      <c r="A210" t="s">
        <v>16</v>
      </c>
      <c r="B210" t="s">
        <v>34</v>
      </c>
      <c r="C210" t="s">
        <v>51</v>
      </c>
      <c r="D210" t="s">
        <v>52</v>
      </c>
      <c r="E210" s="1">
        <v>186.5</v>
      </c>
      <c r="F210" s="2">
        <v>11999.4</v>
      </c>
      <c r="G210" s="2">
        <v>19999</v>
      </c>
      <c r="H210" s="2">
        <v>3729813.5</v>
      </c>
      <c r="I210" s="2">
        <v>186490.67500000002</v>
      </c>
      <c r="J210" s="2">
        <v>3543322.8250000002</v>
      </c>
      <c r="K210" s="2">
        <v>2763791.8035000004</v>
      </c>
      <c r="L210" s="2">
        <v>779531.0214999998</v>
      </c>
      <c r="M210" s="7">
        <v>44228</v>
      </c>
      <c r="N210">
        <v>2</v>
      </c>
      <c r="O210" t="s">
        <v>45</v>
      </c>
      <c r="P210">
        <v>2021</v>
      </c>
    </row>
    <row r="211" spans="1:16" x14ac:dyDescent="0.25">
      <c r="A211" t="s">
        <v>35</v>
      </c>
      <c r="B211" t="s">
        <v>36</v>
      </c>
      <c r="C211" t="s">
        <v>51</v>
      </c>
      <c r="D211" t="s">
        <v>52</v>
      </c>
      <c r="E211" s="1">
        <v>107.4</v>
      </c>
      <c r="F211" s="2">
        <v>11999.4</v>
      </c>
      <c r="G211" s="2">
        <v>19999</v>
      </c>
      <c r="H211" s="2">
        <v>2147892.6</v>
      </c>
      <c r="I211" s="2">
        <v>107394.63</v>
      </c>
      <c r="J211" s="2">
        <v>2040497.9700000002</v>
      </c>
      <c r="K211" s="2">
        <v>1591588.4166000001</v>
      </c>
      <c r="L211" s="2">
        <v>448909.55340000009</v>
      </c>
      <c r="M211" s="7">
        <v>44287</v>
      </c>
      <c r="N211">
        <v>4</v>
      </c>
      <c r="O211" t="s">
        <v>50</v>
      </c>
      <c r="P211">
        <v>2021</v>
      </c>
    </row>
    <row r="212" spans="1:16" x14ac:dyDescent="0.25">
      <c r="A212" t="s">
        <v>16</v>
      </c>
      <c r="B212" t="s">
        <v>39</v>
      </c>
      <c r="C212" t="s">
        <v>51</v>
      </c>
      <c r="D212" t="s">
        <v>52</v>
      </c>
      <c r="E212" s="1">
        <v>190.70000000000002</v>
      </c>
      <c r="F212" s="2">
        <v>11999.4</v>
      </c>
      <c r="G212" s="2">
        <v>19999</v>
      </c>
      <c r="H212" s="2">
        <v>3813809.3000000003</v>
      </c>
      <c r="I212" s="2">
        <v>190690.46500000003</v>
      </c>
      <c r="J212" s="2">
        <v>3623118.8350000004</v>
      </c>
      <c r="K212" s="2">
        <v>2826032.6913000005</v>
      </c>
      <c r="L212" s="2">
        <v>797086.1436999999</v>
      </c>
      <c r="M212" s="7">
        <v>44440</v>
      </c>
      <c r="N212">
        <v>9</v>
      </c>
      <c r="O212" t="s">
        <v>41</v>
      </c>
      <c r="P212">
        <v>2021</v>
      </c>
    </row>
    <row r="213" spans="1:16" x14ac:dyDescent="0.25">
      <c r="A213" t="s">
        <v>22</v>
      </c>
      <c r="B213" t="s">
        <v>23</v>
      </c>
      <c r="C213" t="s">
        <v>51</v>
      </c>
      <c r="D213" t="s">
        <v>52</v>
      </c>
      <c r="E213" s="1">
        <v>67.100000000000009</v>
      </c>
      <c r="F213" s="2">
        <v>11999.4</v>
      </c>
      <c r="G213" s="2">
        <v>19999</v>
      </c>
      <c r="H213" s="2">
        <v>1341932.9000000001</v>
      </c>
      <c r="I213" s="2">
        <v>67096.645000000004</v>
      </c>
      <c r="J213" s="2">
        <v>1274836.2550000001</v>
      </c>
      <c r="K213" s="2">
        <v>828643.56575000007</v>
      </c>
      <c r="L213" s="2">
        <v>446192.68925000005</v>
      </c>
      <c r="M213" s="7">
        <v>44105</v>
      </c>
      <c r="N213">
        <v>10</v>
      </c>
      <c r="O213" t="s">
        <v>43</v>
      </c>
      <c r="P213">
        <v>2020</v>
      </c>
    </row>
    <row r="214" spans="1:16" x14ac:dyDescent="0.25">
      <c r="A214" t="s">
        <v>16</v>
      </c>
      <c r="B214" t="s">
        <v>42</v>
      </c>
      <c r="C214" t="s">
        <v>51</v>
      </c>
      <c r="D214" t="s">
        <v>52</v>
      </c>
      <c r="E214" s="1">
        <v>177.8</v>
      </c>
      <c r="F214" s="2">
        <v>11999.4</v>
      </c>
      <c r="G214" s="2">
        <v>19999</v>
      </c>
      <c r="H214" s="2">
        <v>3555822.2</v>
      </c>
      <c r="I214" s="2">
        <v>177791.11000000002</v>
      </c>
      <c r="J214" s="2">
        <v>3378031.0900000003</v>
      </c>
      <c r="K214" s="2">
        <v>2634864.2502000001</v>
      </c>
      <c r="L214" s="2">
        <v>743166.83980000019</v>
      </c>
      <c r="M214" s="7">
        <v>44166</v>
      </c>
      <c r="N214">
        <v>12</v>
      </c>
      <c r="O214" t="s">
        <v>28</v>
      </c>
      <c r="P214">
        <v>2020</v>
      </c>
    </row>
    <row r="215" spans="1:16" x14ac:dyDescent="0.25">
      <c r="A215" t="s">
        <v>16</v>
      </c>
      <c r="B215" t="s">
        <v>36</v>
      </c>
      <c r="C215" t="s">
        <v>30</v>
      </c>
      <c r="D215" t="s">
        <v>54</v>
      </c>
      <c r="E215" s="1">
        <v>115.9</v>
      </c>
      <c r="F215" s="2">
        <v>8999.4</v>
      </c>
      <c r="G215" s="2">
        <v>14999</v>
      </c>
      <c r="H215" s="2">
        <v>1738384.1</v>
      </c>
      <c r="I215" s="2">
        <v>173838.41000000003</v>
      </c>
      <c r="J215" s="2">
        <v>1564545.69</v>
      </c>
      <c r="K215" s="2">
        <v>1220345.6381999999</v>
      </c>
      <c r="L215" s="2">
        <v>344200.05180000002</v>
      </c>
      <c r="M215" s="7">
        <v>44105</v>
      </c>
      <c r="N215">
        <v>10</v>
      </c>
      <c r="O215" t="s">
        <v>43</v>
      </c>
      <c r="P215">
        <v>2020</v>
      </c>
    </row>
    <row r="216" spans="1:16" x14ac:dyDescent="0.25">
      <c r="A216" t="s">
        <v>16</v>
      </c>
      <c r="B216" t="s">
        <v>21</v>
      </c>
      <c r="C216" t="s">
        <v>44</v>
      </c>
      <c r="D216" t="s">
        <v>54</v>
      </c>
      <c r="E216" s="1">
        <v>137.20000000000002</v>
      </c>
      <c r="F216" s="2">
        <v>11999.4</v>
      </c>
      <c r="G216" s="2">
        <v>19999</v>
      </c>
      <c r="H216" s="2">
        <v>2743862.8000000003</v>
      </c>
      <c r="I216" s="2">
        <v>274386.28000000003</v>
      </c>
      <c r="J216" s="2">
        <v>2469476.5200000005</v>
      </c>
      <c r="K216" s="2">
        <v>1926191.6856000004</v>
      </c>
      <c r="L216" s="2">
        <v>543284.83440000005</v>
      </c>
      <c r="M216" s="7">
        <v>44197</v>
      </c>
      <c r="N216">
        <v>1</v>
      </c>
      <c r="O216" t="s">
        <v>20</v>
      </c>
      <c r="P216">
        <v>2021</v>
      </c>
    </row>
    <row r="217" spans="1:16" x14ac:dyDescent="0.25">
      <c r="A217" t="s">
        <v>16</v>
      </c>
      <c r="B217" t="s">
        <v>46</v>
      </c>
      <c r="C217" t="s">
        <v>44</v>
      </c>
      <c r="D217" t="s">
        <v>54</v>
      </c>
      <c r="E217" s="1">
        <v>234.9</v>
      </c>
      <c r="F217" s="2">
        <v>11999.4</v>
      </c>
      <c r="G217" s="2">
        <v>19999</v>
      </c>
      <c r="H217" s="2">
        <v>4697765.1000000006</v>
      </c>
      <c r="I217" s="2">
        <v>469776.51000000007</v>
      </c>
      <c r="J217" s="2">
        <v>4227988.5900000008</v>
      </c>
      <c r="K217" s="2">
        <v>3297831.1002000007</v>
      </c>
      <c r="L217" s="2">
        <v>930157.4898000001</v>
      </c>
      <c r="M217" s="7">
        <v>44075</v>
      </c>
      <c r="N217">
        <v>9</v>
      </c>
      <c r="O217" t="s">
        <v>41</v>
      </c>
      <c r="P217">
        <v>2020</v>
      </c>
    </row>
    <row r="218" spans="1:16" x14ac:dyDescent="0.25">
      <c r="A218" t="s">
        <v>16</v>
      </c>
      <c r="B218" t="s">
        <v>17</v>
      </c>
      <c r="C218" t="s">
        <v>44</v>
      </c>
      <c r="D218" t="s">
        <v>54</v>
      </c>
      <c r="E218" s="1">
        <v>268.90000000000003</v>
      </c>
      <c r="F218" s="2">
        <v>11999.4</v>
      </c>
      <c r="G218" s="2">
        <v>19999</v>
      </c>
      <c r="H218" s="2">
        <v>5377731.1000000006</v>
      </c>
      <c r="I218" s="2">
        <v>537773.1100000001</v>
      </c>
      <c r="J218" s="2">
        <v>4839957.99</v>
      </c>
      <c r="K218" s="2">
        <v>3775167.2322000004</v>
      </c>
      <c r="L218" s="2">
        <v>1064790.7577999998</v>
      </c>
      <c r="M218" s="7">
        <v>44470</v>
      </c>
      <c r="N218">
        <v>10</v>
      </c>
      <c r="O218" t="s">
        <v>43</v>
      </c>
      <c r="P218">
        <v>2021</v>
      </c>
    </row>
    <row r="219" spans="1:16" x14ac:dyDescent="0.25">
      <c r="A219" t="s">
        <v>32</v>
      </c>
      <c r="B219" t="s">
        <v>21</v>
      </c>
      <c r="C219" t="s">
        <v>44</v>
      </c>
      <c r="D219" t="s">
        <v>54</v>
      </c>
      <c r="E219" s="1">
        <v>243.10000000000002</v>
      </c>
      <c r="F219" s="2">
        <v>11999.4</v>
      </c>
      <c r="G219" s="2">
        <v>19999</v>
      </c>
      <c r="H219" s="2">
        <v>4861756.9000000004</v>
      </c>
      <c r="I219" s="2">
        <v>486175.69000000006</v>
      </c>
      <c r="J219" s="2">
        <v>4375581.21</v>
      </c>
      <c r="K219" s="2">
        <v>2625348.7259999998</v>
      </c>
      <c r="L219" s="2">
        <v>1750232.4840000002</v>
      </c>
      <c r="M219" s="7">
        <v>44531</v>
      </c>
      <c r="N219">
        <v>12</v>
      </c>
      <c r="O219" t="s">
        <v>28</v>
      </c>
      <c r="P219">
        <v>2021</v>
      </c>
    </row>
    <row r="220" spans="1:16" x14ac:dyDescent="0.25">
      <c r="A220" t="s">
        <v>32</v>
      </c>
      <c r="B220" t="s">
        <v>23</v>
      </c>
      <c r="C220" t="s">
        <v>48</v>
      </c>
      <c r="D220" t="s">
        <v>54</v>
      </c>
      <c r="E220" s="1">
        <v>243.10000000000002</v>
      </c>
      <c r="F220" s="2">
        <v>19794</v>
      </c>
      <c r="G220" s="2">
        <v>32990</v>
      </c>
      <c r="H220" s="2">
        <v>8019869.0000000009</v>
      </c>
      <c r="I220" s="2">
        <v>801986.90000000014</v>
      </c>
      <c r="J220" s="2">
        <v>7217882.1000000006</v>
      </c>
      <c r="K220" s="2">
        <v>4330729.26</v>
      </c>
      <c r="L220" s="2">
        <v>2887152.8400000008</v>
      </c>
      <c r="M220" s="7">
        <v>44531</v>
      </c>
      <c r="N220">
        <v>12</v>
      </c>
      <c r="O220" t="s">
        <v>28</v>
      </c>
      <c r="P220">
        <v>2021</v>
      </c>
    </row>
    <row r="221" spans="1:16" x14ac:dyDescent="0.25">
      <c r="A221" t="s">
        <v>16</v>
      </c>
      <c r="B221" t="s">
        <v>25</v>
      </c>
      <c r="C221" t="s">
        <v>49</v>
      </c>
      <c r="D221" t="s">
        <v>54</v>
      </c>
      <c r="E221" s="1">
        <v>268.90000000000003</v>
      </c>
      <c r="F221" s="2">
        <v>13938</v>
      </c>
      <c r="G221" s="2">
        <v>23230</v>
      </c>
      <c r="H221" s="2">
        <v>6246547.0000000009</v>
      </c>
      <c r="I221" s="2">
        <v>624654.70000000007</v>
      </c>
      <c r="J221" s="2">
        <v>5621892.3000000007</v>
      </c>
      <c r="K221" s="2">
        <v>4385075.9940000009</v>
      </c>
      <c r="L221" s="2">
        <v>1236816.3059999999</v>
      </c>
      <c r="M221" s="7">
        <v>44470</v>
      </c>
      <c r="N221">
        <v>10</v>
      </c>
      <c r="O221" t="s">
        <v>43</v>
      </c>
      <c r="P221">
        <v>2021</v>
      </c>
    </row>
    <row r="222" spans="1:16" x14ac:dyDescent="0.25">
      <c r="A222" t="s">
        <v>16</v>
      </c>
      <c r="B222" t="s">
        <v>26</v>
      </c>
      <c r="C222" t="s">
        <v>51</v>
      </c>
      <c r="D222" t="s">
        <v>54</v>
      </c>
      <c r="E222" s="1">
        <v>168.3</v>
      </c>
      <c r="F222" s="2">
        <v>11999.4</v>
      </c>
      <c r="G222" s="2">
        <v>19999</v>
      </c>
      <c r="H222" s="2">
        <v>3365831.7</v>
      </c>
      <c r="I222" s="2">
        <v>336583.17000000004</v>
      </c>
      <c r="J222" s="2">
        <v>3029248.5300000003</v>
      </c>
      <c r="K222" s="2">
        <v>2362813.8534000004</v>
      </c>
      <c r="L222" s="2">
        <v>666434.67659999989</v>
      </c>
      <c r="M222" s="7">
        <v>44378</v>
      </c>
      <c r="N222">
        <v>7</v>
      </c>
      <c r="O222" t="s">
        <v>37</v>
      </c>
      <c r="P222">
        <v>2021</v>
      </c>
    </row>
    <row r="223" spans="1:16" x14ac:dyDescent="0.25">
      <c r="A223" t="s">
        <v>32</v>
      </c>
      <c r="B223" t="s">
        <v>27</v>
      </c>
      <c r="C223" t="s">
        <v>51</v>
      </c>
      <c r="D223" t="s">
        <v>54</v>
      </c>
      <c r="E223" s="1">
        <v>112.30000000000001</v>
      </c>
      <c r="F223" s="2">
        <v>11999.4</v>
      </c>
      <c r="G223" s="2">
        <v>19999</v>
      </c>
      <c r="H223" s="2">
        <v>2245887.7000000002</v>
      </c>
      <c r="I223" s="2">
        <v>224588.77000000002</v>
      </c>
      <c r="J223" s="2">
        <v>2021298.9300000002</v>
      </c>
      <c r="K223" s="2">
        <v>1212779.358</v>
      </c>
      <c r="L223" s="2">
        <v>808519.57200000016</v>
      </c>
      <c r="M223" s="7">
        <v>44409</v>
      </c>
      <c r="N223">
        <v>8</v>
      </c>
      <c r="O223" t="s">
        <v>40</v>
      </c>
      <c r="P223">
        <v>2021</v>
      </c>
    </row>
    <row r="224" spans="1:16" x14ac:dyDescent="0.25">
      <c r="A224" t="s">
        <v>16</v>
      </c>
      <c r="B224" t="s">
        <v>29</v>
      </c>
      <c r="C224" t="s">
        <v>51</v>
      </c>
      <c r="D224" t="s">
        <v>54</v>
      </c>
      <c r="E224" s="1">
        <v>115.9</v>
      </c>
      <c r="F224" s="2">
        <v>11999.4</v>
      </c>
      <c r="G224" s="2">
        <v>19999</v>
      </c>
      <c r="H224" s="2">
        <v>2317884.1</v>
      </c>
      <c r="I224" s="2">
        <v>231788.41000000003</v>
      </c>
      <c r="J224" s="2">
        <v>2086095.69</v>
      </c>
      <c r="K224" s="2">
        <v>1627154.6381999999</v>
      </c>
      <c r="L224" s="2">
        <v>458941.05180000002</v>
      </c>
      <c r="M224" s="7">
        <v>44105</v>
      </c>
      <c r="N224">
        <v>10</v>
      </c>
      <c r="O224" t="s">
        <v>43</v>
      </c>
      <c r="P224">
        <v>2020</v>
      </c>
    </row>
    <row r="225" spans="1:16" x14ac:dyDescent="0.25">
      <c r="A225" t="s">
        <v>32</v>
      </c>
      <c r="B225" t="s">
        <v>27</v>
      </c>
      <c r="C225" t="s">
        <v>18</v>
      </c>
      <c r="D225" t="s">
        <v>54</v>
      </c>
      <c r="E225" s="1">
        <v>186.5</v>
      </c>
      <c r="F225" s="2">
        <v>5579.4</v>
      </c>
      <c r="G225" s="2">
        <v>9299</v>
      </c>
      <c r="H225" s="2">
        <v>1734263.5</v>
      </c>
      <c r="I225" s="2">
        <v>173426.35</v>
      </c>
      <c r="J225" s="2">
        <v>1560837.15</v>
      </c>
      <c r="K225" s="2">
        <v>936502.28999999992</v>
      </c>
      <c r="L225" s="2">
        <v>624334.86</v>
      </c>
      <c r="M225" s="7">
        <v>44228</v>
      </c>
      <c r="N225">
        <v>2</v>
      </c>
      <c r="O225" t="s">
        <v>45</v>
      </c>
      <c r="P225">
        <v>2021</v>
      </c>
    </row>
    <row r="226" spans="1:16" x14ac:dyDescent="0.25">
      <c r="A226" t="s">
        <v>32</v>
      </c>
      <c r="B226" t="s">
        <v>33</v>
      </c>
      <c r="C226" t="s">
        <v>18</v>
      </c>
      <c r="D226" t="s">
        <v>54</v>
      </c>
      <c r="E226" s="1">
        <v>111.60000000000001</v>
      </c>
      <c r="F226" s="2">
        <v>5579.4</v>
      </c>
      <c r="G226" s="2">
        <v>9299</v>
      </c>
      <c r="H226" s="2">
        <v>1037768.4</v>
      </c>
      <c r="I226" s="2">
        <v>103776.84000000001</v>
      </c>
      <c r="J226" s="2">
        <v>933991.56</v>
      </c>
      <c r="K226" s="2">
        <v>560394.93599999999</v>
      </c>
      <c r="L226" s="2">
        <v>373596.62400000007</v>
      </c>
      <c r="M226" s="7">
        <v>44228</v>
      </c>
      <c r="N226">
        <v>2</v>
      </c>
      <c r="O226" t="s">
        <v>45</v>
      </c>
      <c r="P226">
        <v>2021</v>
      </c>
    </row>
    <row r="227" spans="1:16" x14ac:dyDescent="0.25">
      <c r="A227" t="s">
        <v>16</v>
      </c>
      <c r="B227" t="s">
        <v>26</v>
      </c>
      <c r="C227" t="s">
        <v>18</v>
      </c>
      <c r="D227" t="s">
        <v>54</v>
      </c>
      <c r="E227" s="1">
        <v>156.30000000000001</v>
      </c>
      <c r="F227" s="2">
        <v>5579.4</v>
      </c>
      <c r="G227" s="2">
        <v>9299</v>
      </c>
      <c r="H227" s="2">
        <v>1453433.7000000002</v>
      </c>
      <c r="I227" s="2">
        <v>145343.37000000002</v>
      </c>
      <c r="J227" s="2">
        <v>1308090.33</v>
      </c>
      <c r="K227" s="2">
        <v>1020310.4574000001</v>
      </c>
      <c r="L227" s="2">
        <v>287779.8726</v>
      </c>
      <c r="M227" s="7">
        <v>44317</v>
      </c>
      <c r="N227">
        <v>5</v>
      </c>
      <c r="O227" t="s">
        <v>53</v>
      </c>
      <c r="P227">
        <v>2021</v>
      </c>
    </row>
    <row r="228" spans="1:16" x14ac:dyDescent="0.25">
      <c r="A228" t="s">
        <v>38</v>
      </c>
      <c r="B228" t="s">
        <v>34</v>
      </c>
      <c r="C228" t="s">
        <v>18</v>
      </c>
      <c r="D228" t="s">
        <v>54</v>
      </c>
      <c r="E228" s="1">
        <v>99.100000000000009</v>
      </c>
      <c r="F228" s="2">
        <v>5579.4</v>
      </c>
      <c r="G228" s="2">
        <v>9299</v>
      </c>
      <c r="H228" s="2">
        <v>921530.9</v>
      </c>
      <c r="I228" s="2">
        <v>92153.090000000011</v>
      </c>
      <c r="J228" s="2">
        <v>829377.81</v>
      </c>
      <c r="K228" s="2">
        <v>597152.02320000005</v>
      </c>
      <c r="L228" s="2">
        <v>232225.7868</v>
      </c>
      <c r="M228" s="7">
        <v>44348</v>
      </c>
      <c r="N228">
        <v>6</v>
      </c>
      <c r="O228" t="s">
        <v>24</v>
      </c>
      <c r="P228">
        <v>2021</v>
      </c>
    </row>
    <row r="229" spans="1:16" x14ac:dyDescent="0.25">
      <c r="A229" t="s">
        <v>16</v>
      </c>
      <c r="B229" t="s">
        <v>36</v>
      </c>
      <c r="C229" t="s">
        <v>18</v>
      </c>
      <c r="D229" t="s">
        <v>54</v>
      </c>
      <c r="E229" s="1">
        <v>101.60000000000001</v>
      </c>
      <c r="F229" s="2">
        <v>5579.4</v>
      </c>
      <c r="G229" s="2">
        <v>9299</v>
      </c>
      <c r="H229" s="2">
        <v>944778.4</v>
      </c>
      <c r="I229" s="2">
        <v>94477.840000000011</v>
      </c>
      <c r="J229" s="2">
        <v>850300.56</v>
      </c>
      <c r="K229" s="2">
        <v>663234.43680000002</v>
      </c>
      <c r="L229" s="2">
        <v>187066.12320000003</v>
      </c>
      <c r="M229" s="7">
        <v>44136</v>
      </c>
      <c r="N229">
        <v>11</v>
      </c>
      <c r="O229" t="s">
        <v>47</v>
      </c>
      <c r="P229">
        <v>2020</v>
      </c>
    </row>
    <row r="230" spans="1:16" x14ac:dyDescent="0.25">
      <c r="A230" t="s">
        <v>22</v>
      </c>
      <c r="B230" t="s">
        <v>39</v>
      </c>
      <c r="C230" t="s">
        <v>18</v>
      </c>
      <c r="D230" t="s">
        <v>54</v>
      </c>
      <c r="E230" s="1">
        <v>279.10000000000002</v>
      </c>
      <c r="F230" s="2">
        <v>5579.4</v>
      </c>
      <c r="G230" s="2">
        <v>9299</v>
      </c>
      <c r="H230" s="2">
        <v>2595350.9000000004</v>
      </c>
      <c r="I230" s="2">
        <v>259535.09000000005</v>
      </c>
      <c r="J230" s="2">
        <v>2335815.8100000005</v>
      </c>
      <c r="K230" s="2">
        <v>1518280.2765000004</v>
      </c>
      <c r="L230" s="2">
        <v>817535.53350000014</v>
      </c>
      <c r="M230" s="7">
        <v>44501</v>
      </c>
      <c r="N230">
        <v>11</v>
      </c>
      <c r="O230" t="s">
        <v>47</v>
      </c>
      <c r="P230">
        <v>2021</v>
      </c>
    </row>
    <row r="231" spans="1:16" x14ac:dyDescent="0.25">
      <c r="A231" t="s">
        <v>16</v>
      </c>
      <c r="B231" t="s">
        <v>23</v>
      </c>
      <c r="C231" t="s">
        <v>18</v>
      </c>
      <c r="D231" t="s">
        <v>54</v>
      </c>
      <c r="E231" s="1">
        <v>57</v>
      </c>
      <c r="F231" s="2">
        <v>5579.4</v>
      </c>
      <c r="G231" s="2">
        <v>9299</v>
      </c>
      <c r="H231" s="2">
        <v>530043</v>
      </c>
      <c r="I231" s="2">
        <v>53004.3</v>
      </c>
      <c r="J231" s="2">
        <v>477038.7</v>
      </c>
      <c r="K231" s="2">
        <v>372090.18600000005</v>
      </c>
      <c r="L231" s="2">
        <v>104948.51399999997</v>
      </c>
      <c r="M231" s="7">
        <v>44531</v>
      </c>
      <c r="N231">
        <v>12</v>
      </c>
      <c r="O231" t="s">
        <v>28</v>
      </c>
      <c r="P231">
        <v>2021</v>
      </c>
    </row>
    <row r="232" spans="1:16" x14ac:dyDescent="0.25">
      <c r="A232" t="s">
        <v>16</v>
      </c>
      <c r="B232" t="s">
        <v>42</v>
      </c>
      <c r="C232" t="s">
        <v>18</v>
      </c>
      <c r="D232" t="s">
        <v>54</v>
      </c>
      <c r="E232" s="1">
        <v>248.70000000000002</v>
      </c>
      <c r="F232" s="2">
        <v>5579.4</v>
      </c>
      <c r="G232" s="2">
        <v>9299</v>
      </c>
      <c r="H232" s="2">
        <v>2312661.3000000003</v>
      </c>
      <c r="I232" s="2">
        <v>231266.13000000003</v>
      </c>
      <c r="J232" s="2">
        <v>2081395.1700000002</v>
      </c>
      <c r="K232" s="2">
        <v>1623488.2326000002</v>
      </c>
      <c r="L232" s="2">
        <v>457906.93739999994</v>
      </c>
      <c r="M232" s="7">
        <v>44531</v>
      </c>
      <c r="N232">
        <v>12</v>
      </c>
      <c r="O232" t="s">
        <v>28</v>
      </c>
      <c r="P232">
        <v>2021</v>
      </c>
    </row>
    <row r="233" spans="1:16" x14ac:dyDescent="0.25">
      <c r="A233" t="s">
        <v>16</v>
      </c>
      <c r="B233" t="s">
        <v>36</v>
      </c>
      <c r="C233" t="s">
        <v>30</v>
      </c>
      <c r="D233" t="s">
        <v>54</v>
      </c>
      <c r="E233" s="1">
        <v>138.45000000000002</v>
      </c>
      <c r="F233" s="2">
        <v>8999.4</v>
      </c>
      <c r="G233" s="2">
        <v>14999</v>
      </c>
      <c r="H233" s="2">
        <v>2076611.5500000003</v>
      </c>
      <c r="I233" s="2">
        <v>207661.15500000003</v>
      </c>
      <c r="J233" s="2">
        <v>1868950.3950000003</v>
      </c>
      <c r="K233" s="2">
        <v>1457781.3081000003</v>
      </c>
      <c r="L233" s="2">
        <v>411169.08689999999</v>
      </c>
      <c r="M233" s="7">
        <v>44197</v>
      </c>
      <c r="N233">
        <v>1</v>
      </c>
      <c r="O233" t="s">
        <v>20</v>
      </c>
      <c r="P233">
        <v>2021</v>
      </c>
    </row>
    <row r="234" spans="1:16" x14ac:dyDescent="0.25">
      <c r="A234" t="s">
        <v>35</v>
      </c>
      <c r="B234" t="s">
        <v>21</v>
      </c>
      <c r="C234" t="s">
        <v>30</v>
      </c>
      <c r="D234" t="s">
        <v>54</v>
      </c>
      <c r="E234" s="1">
        <v>362.70000000000005</v>
      </c>
      <c r="F234" s="2">
        <v>8999.4</v>
      </c>
      <c r="G234" s="2">
        <v>14999</v>
      </c>
      <c r="H234" s="2">
        <v>5440137.3000000007</v>
      </c>
      <c r="I234" s="2">
        <v>544013.7300000001</v>
      </c>
      <c r="J234" s="2">
        <v>4896123.57</v>
      </c>
      <c r="K234" s="2">
        <v>3818976.3846000005</v>
      </c>
      <c r="L234" s="2">
        <v>1077147.1853999998</v>
      </c>
      <c r="M234" s="7">
        <v>44378</v>
      </c>
      <c r="N234">
        <v>7</v>
      </c>
      <c r="O234" t="s">
        <v>37</v>
      </c>
      <c r="P234">
        <v>2021</v>
      </c>
    </row>
    <row r="235" spans="1:16" x14ac:dyDescent="0.25">
      <c r="A235" t="s">
        <v>16</v>
      </c>
      <c r="B235" t="s">
        <v>46</v>
      </c>
      <c r="C235" t="s">
        <v>30</v>
      </c>
      <c r="D235" t="s">
        <v>54</v>
      </c>
      <c r="E235" s="1">
        <v>72</v>
      </c>
      <c r="F235" s="2">
        <v>8999.4</v>
      </c>
      <c r="G235" s="2">
        <v>14999</v>
      </c>
      <c r="H235" s="2">
        <v>1079928</v>
      </c>
      <c r="I235" s="2">
        <v>107992.8</v>
      </c>
      <c r="J235" s="2">
        <v>971935.2</v>
      </c>
      <c r="K235" s="2">
        <v>758109.45600000001</v>
      </c>
      <c r="L235" s="2">
        <v>213825.74399999995</v>
      </c>
      <c r="M235" s="7">
        <v>44075</v>
      </c>
      <c r="N235">
        <v>9</v>
      </c>
      <c r="O235" t="s">
        <v>41</v>
      </c>
      <c r="P235">
        <v>2020</v>
      </c>
    </row>
    <row r="236" spans="1:16" x14ac:dyDescent="0.25">
      <c r="A236" t="s">
        <v>32</v>
      </c>
      <c r="B236" t="s">
        <v>17</v>
      </c>
      <c r="C236" t="s">
        <v>30</v>
      </c>
      <c r="D236" t="s">
        <v>54</v>
      </c>
      <c r="E236" s="1">
        <v>234.20000000000002</v>
      </c>
      <c r="F236" s="2">
        <v>8999.4</v>
      </c>
      <c r="G236" s="2">
        <v>14999</v>
      </c>
      <c r="H236" s="2">
        <v>3512765.8000000003</v>
      </c>
      <c r="I236" s="2">
        <v>351276.58000000007</v>
      </c>
      <c r="J236" s="2">
        <v>3161489.22</v>
      </c>
      <c r="K236" s="2">
        <v>1896893.5320000001</v>
      </c>
      <c r="L236" s="2">
        <v>1264595.6880000001</v>
      </c>
      <c r="M236" s="7">
        <v>44501</v>
      </c>
      <c r="N236">
        <v>11</v>
      </c>
      <c r="O236" t="s">
        <v>47</v>
      </c>
      <c r="P236">
        <v>2021</v>
      </c>
    </row>
    <row r="237" spans="1:16" x14ac:dyDescent="0.25">
      <c r="A237" t="s">
        <v>38</v>
      </c>
      <c r="B237" t="s">
        <v>21</v>
      </c>
      <c r="C237" t="s">
        <v>30</v>
      </c>
      <c r="D237" t="s">
        <v>54</v>
      </c>
      <c r="E237" s="1">
        <v>110</v>
      </c>
      <c r="F237" s="2">
        <v>8999.4</v>
      </c>
      <c r="G237" s="2">
        <v>14999</v>
      </c>
      <c r="H237" s="2">
        <v>1649890</v>
      </c>
      <c r="I237" s="2">
        <v>164989</v>
      </c>
      <c r="J237" s="2">
        <v>1484901</v>
      </c>
      <c r="K237" s="2">
        <v>1069128.72</v>
      </c>
      <c r="L237" s="2">
        <v>415772.28</v>
      </c>
      <c r="M237" s="7">
        <v>44166</v>
      </c>
      <c r="N237">
        <v>12</v>
      </c>
      <c r="O237" t="s">
        <v>28</v>
      </c>
      <c r="P237">
        <v>2020</v>
      </c>
    </row>
    <row r="238" spans="1:16" x14ac:dyDescent="0.25">
      <c r="A238" t="s">
        <v>16</v>
      </c>
      <c r="B238" t="s">
        <v>23</v>
      </c>
      <c r="C238" t="s">
        <v>44</v>
      </c>
      <c r="D238" t="s">
        <v>54</v>
      </c>
      <c r="E238" s="1">
        <v>130.30000000000001</v>
      </c>
      <c r="F238" s="2">
        <v>11999.4</v>
      </c>
      <c r="G238" s="2">
        <v>19999</v>
      </c>
      <c r="H238" s="2">
        <v>2605869.7000000002</v>
      </c>
      <c r="I238" s="2">
        <v>260586.97000000003</v>
      </c>
      <c r="J238" s="2">
        <v>2345282.73</v>
      </c>
      <c r="K238" s="2">
        <v>1829320.5294000001</v>
      </c>
      <c r="L238" s="2">
        <v>515962.20059999987</v>
      </c>
      <c r="M238" s="7">
        <v>44228</v>
      </c>
      <c r="N238">
        <v>2</v>
      </c>
      <c r="O238" t="s">
        <v>45</v>
      </c>
      <c r="P238">
        <v>2021</v>
      </c>
    </row>
    <row r="239" spans="1:16" x14ac:dyDescent="0.25">
      <c r="A239" t="s">
        <v>35</v>
      </c>
      <c r="B239" t="s">
        <v>25</v>
      </c>
      <c r="C239" t="s">
        <v>44</v>
      </c>
      <c r="D239" t="s">
        <v>54</v>
      </c>
      <c r="E239" s="1">
        <v>299.2</v>
      </c>
      <c r="F239" s="2">
        <v>11999.4</v>
      </c>
      <c r="G239" s="2">
        <v>19999</v>
      </c>
      <c r="H239" s="2">
        <v>5983700.7999999998</v>
      </c>
      <c r="I239" s="2">
        <v>598370.07999999996</v>
      </c>
      <c r="J239" s="2">
        <v>5385330.7199999997</v>
      </c>
      <c r="K239" s="2">
        <v>4200557.9616</v>
      </c>
      <c r="L239" s="2">
        <v>1184772.7583999997</v>
      </c>
      <c r="M239" s="7">
        <v>44256</v>
      </c>
      <c r="N239">
        <v>3</v>
      </c>
      <c r="O239" t="s">
        <v>31</v>
      </c>
      <c r="P239">
        <v>2021</v>
      </c>
    </row>
    <row r="240" spans="1:16" x14ac:dyDescent="0.25">
      <c r="A240" t="s">
        <v>35</v>
      </c>
      <c r="B240" t="s">
        <v>26</v>
      </c>
      <c r="C240" t="s">
        <v>44</v>
      </c>
      <c r="D240" t="s">
        <v>54</v>
      </c>
      <c r="E240" s="1">
        <v>238.5</v>
      </c>
      <c r="F240" s="2">
        <v>11999.4</v>
      </c>
      <c r="G240" s="2">
        <v>19999</v>
      </c>
      <c r="H240" s="2">
        <v>4769761.5</v>
      </c>
      <c r="I240" s="2">
        <v>476976.15</v>
      </c>
      <c r="J240" s="2">
        <v>4292785.3499999996</v>
      </c>
      <c r="K240" s="2">
        <v>3348372.5729999999</v>
      </c>
      <c r="L240" s="2">
        <v>944412.77699999977</v>
      </c>
      <c r="M240" s="7">
        <v>44256</v>
      </c>
      <c r="N240">
        <v>3</v>
      </c>
      <c r="O240" t="s">
        <v>31</v>
      </c>
      <c r="P240">
        <v>2021</v>
      </c>
    </row>
    <row r="241" spans="1:16" x14ac:dyDescent="0.25">
      <c r="A241" t="s">
        <v>38</v>
      </c>
      <c r="B241" t="s">
        <v>27</v>
      </c>
      <c r="C241" t="s">
        <v>44</v>
      </c>
      <c r="D241" t="s">
        <v>54</v>
      </c>
      <c r="E241" s="1">
        <v>160.70000000000002</v>
      </c>
      <c r="F241" s="2">
        <v>11999.4</v>
      </c>
      <c r="G241" s="2">
        <v>19999</v>
      </c>
      <c r="H241" s="2">
        <v>3213839.3000000003</v>
      </c>
      <c r="I241" s="2">
        <v>321383.93000000005</v>
      </c>
      <c r="J241" s="2">
        <v>2892455.37</v>
      </c>
      <c r="K241" s="2">
        <v>2082567.8663999999</v>
      </c>
      <c r="L241" s="2">
        <v>809887.50360000017</v>
      </c>
      <c r="M241" s="7">
        <v>44287</v>
      </c>
      <c r="N241">
        <v>4</v>
      </c>
      <c r="O241" t="s">
        <v>50</v>
      </c>
      <c r="P241">
        <v>2021</v>
      </c>
    </row>
    <row r="242" spans="1:16" x14ac:dyDescent="0.25">
      <c r="A242" t="s">
        <v>16</v>
      </c>
      <c r="B242" t="s">
        <v>29</v>
      </c>
      <c r="C242" t="s">
        <v>44</v>
      </c>
      <c r="D242" t="s">
        <v>54</v>
      </c>
      <c r="E242" s="1">
        <v>232.70000000000002</v>
      </c>
      <c r="F242" s="2">
        <v>11999.4</v>
      </c>
      <c r="G242" s="2">
        <v>19999</v>
      </c>
      <c r="H242" s="2">
        <v>4653767.3000000007</v>
      </c>
      <c r="I242" s="2">
        <v>465376.7300000001</v>
      </c>
      <c r="J242" s="2">
        <v>4188390.5700000008</v>
      </c>
      <c r="K242" s="2">
        <v>3266944.6446000007</v>
      </c>
      <c r="L242" s="2">
        <v>921445.92540000007</v>
      </c>
      <c r="M242" s="7">
        <v>44317</v>
      </c>
      <c r="N242">
        <v>5</v>
      </c>
      <c r="O242" t="s">
        <v>53</v>
      </c>
      <c r="P242">
        <v>2021</v>
      </c>
    </row>
    <row r="243" spans="1:16" x14ac:dyDescent="0.25">
      <c r="A243" t="s">
        <v>38</v>
      </c>
      <c r="B243" t="s">
        <v>27</v>
      </c>
      <c r="C243" t="s">
        <v>44</v>
      </c>
      <c r="D243" t="s">
        <v>54</v>
      </c>
      <c r="E243" s="1">
        <v>99.100000000000009</v>
      </c>
      <c r="F243" s="2">
        <v>11999.4</v>
      </c>
      <c r="G243" s="2">
        <v>19999</v>
      </c>
      <c r="H243" s="2">
        <v>1981900.9000000001</v>
      </c>
      <c r="I243" s="2">
        <v>198190.09000000003</v>
      </c>
      <c r="J243" s="2">
        <v>1783710.81</v>
      </c>
      <c r="K243" s="2">
        <v>1284271.7831999999</v>
      </c>
      <c r="L243" s="2">
        <v>499439.02680000011</v>
      </c>
      <c r="M243" s="7">
        <v>44348</v>
      </c>
      <c r="N243">
        <v>6</v>
      </c>
      <c r="O243" t="s">
        <v>24</v>
      </c>
      <c r="P243">
        <v>2021</v>
      </c>
    </row>
    <row r="244" spans="1:16" x14ac:dyDescent="0.25">
      <c r="A244" t="s">
        <v>16</v>
      </c>
      <c r="B244" t="s">
        <v>33</v>
      </c>
      <c r="C244" t="s">
        <v>44</v>
      </c>
      <c r="D244" t="s">
        <v>54</v>
      </c>
      <c r="E244" s="1">
        <v>60.2</v>
      </c>
      <c r="F244" s="2">
        <v>11999.4</v>
      </c>
      <c r="G244" s="2">
        <v>19999</v>
      </c>
      <c r="H244" s="2">
        <v>1203939.8</v>
      </c>
      <c r="I244" s="2">
        <v>120393.98000000001</v>
      </c>
      <c r="J244" s="2">
        <v>1083545.82</v>
      </c>
      <c r="K244" s="2">
        <v>845165.73960000009</v>
      </c>
      <c r="L244" s="2">
        <v>238380.08039999998</v>
      </c>
      <c r="M244" s="7">
        <v>44348</v>
      </c>
      <c r="N244">
        <v>6</v>
      </c>
      <c r="O244" t="s">
        <v>24</v>
      </c>
      <c r="P244">
        <v>2021</v>
      </c>
    </row>
    <row r="245" spans="1:16" x14ac:dyDescent="0.25">
      <c r="A245" t="s">
        <v>22</v>
      </c>
      <c r="B245" t="s">
        <v>26</v>
      </c>
      <c r="C245" t="s">
        <v>44</v>
      </c>
      <c r="D245" t="s">
        <v>54</v>
      </c>
      <c r="E245" s="1">
        <v>262</v>
      </c>
      <c r="F245" s="2">
        <v>11999.4</v>
      </c>
      <c r="G245" s="2">
        <v>19999</v>
      </c>
      <c r="H245" s="2">
        <v>5239738</v>
      </c>
      <c r="I245" s="2">
        <v>523973.80000000005</v>
      </c>
      <c r="J245" s="2">
        <v>4715764.2</v>
      </c>
      <c r="K245" s="2">
        <v>3065246.7300000004</v>
      </c>
      <c r="L245" s="2">
        <v>1650517.4699999997</v>
      </c>
      <c r="M245" s="7">
        <v>44440</v>
      </c>
      <c r="N245">
        <v>9</v>
      </c>
      <c r="O245" t="s">
        <v>41</v>
      </c>
      <c r="P245">
        <v>2021</v>
      </c>
    </row>
    <row r="246" spans="1:16" x14ac:dyDescent="0.25">
      <c r="A246" t="s">
        <v>16</v>
      </c>
      <c r="B246" t="s">
        <v>34</v>
      </c>
      <c r="C246" t="s">
        <v>44</v>
      </c>
      <c r="D246" t="s">
        <v>54</v>
      </c>
      <c r="E246" s="1">
        <v>122.80000000000001</v>
      </c>
      <c r="F246" s="2">
        <v>11999.4</v>
      </c>
      <c r="G246" s="2">
        <v>19999</v>
      </c>
      <c r="H246" s="2">
        <v>2455877.2000000002</v>
      </c>
      <c r="I246" s="2">
        <v>245587.72000000003</v>
      </c>
      <c r="J246" s="2">
        <v>2210289.48</v>
      </c>
      <c r="K246" s="2">
        <v>1724025.7944</v>
      </c>
      <c r="L246" s="2">
        <v>486263.68559999997</v>
      </c>
      <c r="M246" s="7">
        <v>44105</v>
      </c>
      <c r="N246">
        <v>10</v>
      </c>
      <c r="O246" t="s">
        <v>43</v>
      </c>
      <c r="P246">
        <v>2020</v>
      </c>
    </row>
    <row r="247" spans="1:16" x14ac:dyDescent="0.25">
      <c r="A247" t="s">
        <v>16</v>
      </c>
      <c r="B247" t="s">
        <v>36</v>
      </c>
      <c r="C247" t="s">
        <v>44</v>
      </c>
      <c r="D247" t="s">
        <v>54</v>
      </c>
      <c r="E247" s="1">
        <v>138.9</v>
      </c>
      <c r="F247" s="2">
        <v>11999.4</v>
      </c>
      <c r="G247" s="2">
        <v>19999</v>
      </c>
      <c r="H247" s="2">
        <v>2777861.1</v>
      </c>
      <c r="I247" s="2">
        <v>277786.11000000004</v>
      </c>
      <c r="J247" s="2">
        <v>2500074.9900000002</v>
      </c>
      <c r="K247" s="2">
        <v>1950058.4922000002</v>
      </c>
      <c r="L247" s="2">
        <v>550016.49780000001</v>
      </c>
      <c r="M247" s="7">
        <v>44105</v>
      </c>
      <c r="N247">
        <v>10</v>
      </c>
      <c r="O247" t="s">
        <v>43</v>
      </c>
      <c r="P247">
        <v>2020</v>
      </c>
    </row>
    <row r="248" spans="1:16" x14ac:dyDescent="0.25">
      <c r="A248" t="s">
        <v>35</v>
      </c>
      <c r="B248" t="s">
        <v>39</v>
      </c>
      <c r="C248" t="s">
        <v>44</v>
      </c>
      <c r="D248" t="s">
        <v>54</v>
      </c>
      <c r="E248" s="1">
        <v>86.100000000000009</v>
      </c>
      <c r="F248" s="2">
        <v>11999.4</v>
      </c>
      <c r="G248" s="2">
        <v>19999</v>
      </c>
      <c r="H248" s="2">
        <v>1721913.9000000001</v>
      </c>
      <c r="I248" s="2">
        <v>172191.39</v>
      </c>
      <c r="J248" s="2">
        <v>1549722.5100000002</v>
      </c>
      <c r="K248" s="2">
        <v>1208783.5578000003</v>
      </c>
      <c r="L248" s="2">
        <v>340938.95219999994</v>
      </c>
      <c r="M248" s="7">
        <v>44470</v>
      </c>
      <c r="N248">
        <v>10</v>
      </c>
      <c r="O248" t="s">
        <v>43</v>
      </c>
      <c r="P248">
        <v>2021</v>
      </c>
    </row>
    <row r="249" spans="1:16" x14ac:dyDescent="0.25">
      <c r="A249" t="s">
        <v>35</v>
      </c>
      <c r="B249" t="s">
        <v>23</v>
      </c>
      <c r="C249" t="s">
        <v>44</v>
      </c>
      <c r="D249" t="s">
        <v>54</v>
      </c>
      <c r="E249" s="1">
        <v>70.400000000000006</v>
      </c>
      <c r="F249" s="2">
        <v>11999.4</v>
      </c>
      <c r="G249" s="2">
        <v>19999</v>
      </c>
      <c r="H249" s="2">
        <v>1407929.6</v>
      </c>
      <c r="I249" s="2">
        <v>140792.96000000002</v>
      </c>
      <c r="J249" s="2">
        <v>1267136.6400000001</v>
      </c>
      <c r="K249" s="2">
        <v>988366.57920000015</v>
      </c>
      <c r="L249" s="2">
        <v>278770.06079999998</v>
      </c>
      <c r="M249" s="7">
        <v>44105</v>
      </c>
      <c r="N249">
        <v>10</v>
      </c>
      <c r="O249" t="s">
        <v>43</v>
      </c>
      <c r="P249">
        <v>2020</v>
      </c>
    </row>
    <row r="250" spans="1:16" x14ac:dyDescent="0.25">
      <c r="A250" t="s">
        <v>16</v>
      </c>
      <c r="B250" t="s">
        <v>42</v>
      </c>
      <c r="C250" t="s">
        <v>44</v>
      </c>
      <c r="D250" t="s">
        <v>54</v>
      </c>
      <c r="E250" s="1">
        <v>180.20000000000002</v>
      </c>
      <c r="F250" s="2">
        <v>11999.4</v>
      </c>
      <c r="G250" s="2">
        <v>19999</v>
      </c>
      <c r="H250" s="2">
        <v>3603819.8000000003</v>
      </c>
      <c r="I250" s="2">
        <v>360381.98000000004</v>
      </c>
      <c r="J250" s="2">
        <v>3243437.8200000003</v>
      </c>
      <c r="K250" s="2">
        <v>2529881.4996000002</v>
      </c>
      <c r="L250" s="2">
        <v>713556.32040000008</v>
      </c>
      <c r="M250" s="7">
        <v>44166</v>
      </c>
      <c r="N250">
        <v>12</v>
      </c>
      <c r="O250" t="s">
        <v>28</v>
      </c>
      <c r="P250">
        <v>2020</v>
      </c>
    </row>
    <row r="251" spans="1:16" x14ac:dyDescent="0.25">
      <c r="A251" t="s">
        <v>16</v>
      </c>
      <c r="B251" t="s">
        <v>36</v>
      </c>
      <c r="C251" t="s">
        <v>44</v>
      </c>
      <c r="D251" t="s">
        <v>54</v>
      </c>
      <c r="E251" s="1">
        <v>266.3</v>
      </c>
      <c r="F251" s="2">
        <v>11999.4</v>
      </c>
      <c r="G251" s="2">
        <v>19999</v>
      </c>
      <c r="H251" s="2">
        <v>5325733.7</v>
      </c>
      <c r="I251" s="2">
        <v>532573.37</v>
      </c>
      <c r="J251" s="2">
        <v>4793160.33</v>
      </c>
      <c r="K251" s="2">
        <v>3738665.0574000003</v>
      </c>
      <c r="L251" s="2">
        <v>1054495.2725999998</v>
      </c>
      <c r="M251" s="7">
        <v>44531</v>
      </c>
      <c r="N251">
        <v>12</v>
      </c>
      <c r="O251" t="s">
        <v>28</v>
      </c>
      <c r="P251">
        <v>2021</v>
      </c>
    </row>
    <row r="252" spans="1:16" x14ac:dyDescent="0.25">
      <c r="A252" t="s">
        <v>16</v>
      </c>
      <c r="B252" t="s">
        <v>21</v>
      </c>
      <c r="C252" t="s">
        <v>44</v>
      </c>
      <c r="D252" t="s">
        <v>54</v>
      </c>
      <c r="E252" s="1">
        <v>213.60000000000002</v>
      </c>
      <c r="F252" s="2">
        <v>11999.4</v>
      </c>
      <c r="G252" s="2">
        <v>19999</v>
      </c>
      <c r="H252" s="2">
        <v>4271786.4000000004</v>
      </c>
      <c r="I252" s="2">
        <v>427178.64000000007</v>
      </c>
      <c r="J252" s="2">
        <v>3844607.7600000002</v>
      </c>
      <c r="K252" s="2">
        <v>2998794.0528000002</v>
      </c>
      <c r="L252" s="2">
        <v>845813.70720000006</v>
      </c>
      <c r="M252" s="7">
        <v>44166</v>
      </c>
      <c r="N252">
        <v>12</v>
      </c>
      <c r="O252" t="s">
        <v>28</v>
      </c>
      <c r="P252">
        <v>2020</v>
      </c>
    </row>
    <row r="253" spans="1:16" x14ac:dyDescent="0.25">
      <c r="A253" t="s">
        <v>22</v>
      </c>
      <c r="B253" t="s">
        <v>46</v>
      </c>
      <c r="C253" t="s">
        <v>44</v>
      </c>
      <c r="D253" t="s">
        <v>54</v>
      </c>
      <c r="E253" s="1">
        <v>211.60000000000002</v>
      </c>
      <c r="F253" s="2">
        <v>11999.4</v>
      </c>
      <c r="G253" s="2">
        <v>19999</v>
      </c>
      <c r="H253" s="2">
        <v>4231788.4000000004</v>
      </c>
      <c r="I253" s="2">
        <v>423178.84000000008</v>
      </c>
      <c r="J253" s="2">
        <v>3808609.5600000005</v>
      </c>
      <c r="K253" s="2">
        <v>2475596.2140000006</v>
      </c>
      <c r="L253" s="2">
        <v>1333013.3459999999</v>
      </c>
      <c r="M253" s="7">
        <v>44166</v>
      </c>
      <c r="N253">
        <v>12</v>
      </c>
      <c r="O253" t="s">
        <v>28</v>
      </c>
      <c r="P253">
        <v>2020</v>
      </c>
    </row>
    <row r="254" spans="1:16" x14ac:dyDescent="0.25">
      <c r="A254" t="s">
        <v>22</v>
      </c>
      <c r="B254" t="s">
        <v>17</v>
      </c>
      <c r="C254" t="s">
        <v>48</v>
      </c>
      <c r="D254" t="s">
        <v>54</v>
      </c>
      <c r="E254" s="1">
        <v>55.5</v>
      </c>
      <c r="F254" s="2">
        <v>19794</v>
      </c>
      <c r="G254" s="2">
        <v>32990</v>
      </c>
      <c r="H254" s="2">
        <v>1830945</v>
      </c>
      <c r="I254" s="2">
        <v>183094.5</v>
      </c>
      <c r="J254" s="2">
        <v>1647850.5</v>
      </c>
      <c r="K254" s="2">
        <v>1071102.825</v>
      </c>
      <c r="L254" s="2">
        <v>576747.67500000005</v>
      </c>
      <c r="M254" s="7">
        <v>44197</v>
      </c>
      <c r="N254">
        <v>1</v>
      </c>
      <c r="O254" t="s">
        <v>20</v>
      </c>
      <c r="P254">
        <v>2021</v>
      </c>
    </row>
    <row r="255" spans="1:16" x14ac:dyDescent="0.25">
      <c r="A255" t="s">
        <v>22</v>
      </c>
      <c r="B255" t="s">
        <v>21</v>
      </c>
      <c r="C255" t="s">
        <v>48</v>
      </c>
      <c r="D255" t="s">
        <v>54</v>
      </c>
      <c r="E255" s="1">
        <v>286.10000000000002</v>
      </c>
      <c r="F255" s="2">
        <v>19794</v>
      </c>
      <c r="G255" s="2">
        <v>32990</v>
      </c>
      <c r="H255" s="2">
        <v>9438439</v>
      </c>
      <c r="I255" s="2">
        <v>943843.9</v>
      </c>
      <c r="J255" s="2">
        <v>8494595.0999999996</v>
      </c>
      <c r="K255" s="2">
        <v>5521486.8150000004</v>
      </c>
      <c r="L255" s="2">
        <v>2973108.2849999992</v>
      </c>
      <c r="M255" s="7">
        <v>44197</v>
      </c>
      <c r="N255">
        <v>1</v>
      </c>
      <c r="O255" t="s">
        <v>20</v>
      </c>
      <c r="P255">
        <v>2021</v>
      </c>
    </row>
    <row r="256" spans="1:16" x14ac:dyDescent="0.25">
      <c r="A256" t="s">
        <v>35</v>
      </c>
      <c r="B256" t="s">
        <v>23</v>
      </c>
      <c r="C256" t="s">
        <v>48</v>
      </c>
      <c r="D256" t="s">
        <v>54</v>
      </c>
      <c r="E256" s="1">
        <v>80.7</v>
      </c>
      <c r="F256" s="2">
        <v>19794</v>
      </c>
      <c r="G256" s="2">
        <v>32990</v>
      </c>
      <c r="H256" s="2">
        <v>2662293</v>
      </c>
      <c r="I256" s="2">
        <v>266229.3</v>
      </c>
      <c r="J256" s="2">
        <v>2396063.7000000002</v>
      </c>
      <c r="K256" s="2">
        <v>1868929.6860000002</v>
      </c>
      <c r="L256" s="2">
        <v>527134.01399999997</v>
      </c>
      <c r="M256" s="7">
        <v>44228</v>
      </c>
      <c r="N256">
        <v>2</v>
      </c>
      <c r="O256" t="s">
        <v>45</v>
      </c>
      <c r="P256">
        <v>2021</v>
      </c>
    </row>
    <row r="257" spans="1:16" x14ac:dyDescent="0.25">
      <c r="A257" t="s">
        <v>16</v>
      </c>
      <c r="B257" t="s">
        <v>25</v>
      </c>
      <c r="C257" t="s">
        <v>48</v>
      </c>
      <c r="D257" t="s">
        <v>54</v>
      </c>
      <c r="E257" s="1">
        <v>60.2</v>
      </c>
      <c r="F257" s="2">
        <v>19794</v>
      </c>
      <c r="G257" s="2">
        <v>32990</v>
      </c>
      <c r="H257" s="2">
        <v>1985998</v>
      </c>
      <c r="I257" s="2">
        <v>198599.80000000002</v>
      </c>
      <c r="J257" s="2">
        <v>1787398.2</v>
      </c>
      <c r="K257" s="2">
        <v>1394170.5959999999</v>
      </c>
      <c r="L257" s="2">
        <v>393227.60400000005</v>
      </c>
      <c r="M257" s="7">
        <v>44348</v>
      </c>
      <c r="N257">
        <v>6</v>
      </c>
      <c r="O257" t="s">
        <v>24</v>
      </c>
      <c r="P257">
        <v>2021</v>
      </c>
    </row>
    <row r="258" spans="1:16" x14ac:dyDescent="0.25">
      <c r="A258" t="s">
        <v>16</v>
      </c>
      <c r="B258" t="s">
        <v>26</v>
      </c>
      <c r="C258" t="s">
        <v>48</v>
      </c>
      <c r="D258" t="s">
        <v>54</v>
      </c>
      <c r="E258" s="1">
        <v>283.2</v>
      </c>
      <c r="F258" s="2">
        <v>19794</v>
      </c>
      <c r="G258" s="2">
        <v>32990</v>
      </c>
      <c r="H258" s="2">
        <v>9342768</v>
      </c>
      <c r="I258" s="2">
        <v>934276.8</v>
      </c>
      <c r="J258" s="2">
        <v>8408491.1999999993</v>
      </c>
      <c r="K258" s="2">
        <v>6558623.1359999999</v>
      </c>
      <c r="L258" s="2">
        <v>1849868.0639999993</v>
      </c>
      <c r="M258" s="7">
        <v>44409</v>
      </c>
      <c r="N258">
        <v>8</v>
      </c>
      <c r="O258" t="s">
        <v>40</v>
      </c>
      <c r="P258">
        <v>2021</v>
      </c>
    </row>
    <row r="259" spans="1:16" x14ac:dyDescent="0.25">
      <c r="A259" t="s">
        <v>16</v>
      </c>
      <c r="B259" t="s">
        <v>27</v>
      </c>
      <c r="C259" t="s">
        <v>48</v>
      </c>
      <c r="D259" t="s">
        <v>54</v>
      </c>
      <c r="E259" s="1">
        <v>157.9</v>
      </c>
      <c r="F259" s="2">
        <v>19794</v>
      </c>
      <c r="G259" s="2">
        <v>32990</v>
      </c>
      <c r="H259" s="2">
        <v>5209121</v>
      </c>
      <c r="I259" s="2">
        <v>520912.10000000003</v>
      </c>
      <c r="J259" s="2">
        <v>4688208.9000000004</v>
      </c>
      <c r="K259" s="2">
        <v>3656802.9420000003</v>
      </c>
      <c r="L259" s="2">
        <v>1031405.9580000001</v>
      </c>
      <c r="M259" s="7">
        <v>44409</v>
      </c>
      <c r="N259">
        <v>8</v>
      </c>
      <c r="O259" t="s">
        <v>40</v>
      </c>
      <c r="P259">
        <v>2021</v>
      </c>
    </row>
    <row r="260" spans="1:16" x14ac:dyDescent="0.25">
      <c r="A260" t="s">
        <v>35</v>
      </c>
      <c r="B260" t="s">
        <v>29</v>
      </c>
      <c r="C260" t="s">
        <v>48</v>
      </c>
      <c r="D260" t="s">
        <v>54</v>
      </c>
      <c r="E260" s="1">
        <v>86.100000000000009</v>
      </c>
      <c r="F260" s="2">
        <v>19794</v>
      </c>
      <c r="G260" s="2">
        <v>32990</v>
      </c>
      <c r="H260" s="2">
        <v>2840439.0000000005</v>
      </c>
      <c r="I260" s="2">
        <v>284043.90000000008</v>
      </c>
      <c r="J260" s="2">
        <v>2556395.1000000006</v>
      </c>
      <c r="K260" s="2">
        <v>1993988.1780000005</v>
      </c>
      <c r="L260" s="2">
        <v>562406.92200000002</v>
      </c>
      <c r="M260" s="7">
        <v>44470</v>
      </c>
      <c r="N260">
        <v>10</v>
      </c>
      <c r="O260" t="s">
        <v>43</v>
      </c>
      <c r="P260">
        <v>2021</v>
      </c>
    </row>
    <row r="261" spans="1:16" x14ac:dyDescent="0.25">
      <c r="A261" t="s">
        <v>35</v>
      </c>
      <c r="B261" t="s">
        <v>55</v>
      </c>
      <c r="C261" t="s">
        <v>48</v>
      </c>
      <c r="D261" t="s">
        <v>54</v>
      </c>
      <c r="E261" s="1">
        <v>70.400000000000006</v>
      </c>
      <c r="F261" s="2">
        <v>19794</v>
      </c>
      <c r="G261" s="2">
        <v>32990</v>
      </c>
      <c r="H261" s="2">
        <v>2322496</v>
      </c>
      <c r="I261" s="2">
        <v>232249.60000000001</v>
      </c>
      <c r="J261" s="2">
        <v>2090246.4</v>
      </c>
      <c r="K261" s="2">
        <v>1630392.192</v>
      </c>
      <c r="L261" s="2">
        <v>459854.20799999987</v>
      </c>
      <c r="M261" s="7">
        <v>44105</v>
      </c>
      <c r="N261">
        <v>10</v>
      </c>
      <c r="O261" t="s">
        <v>43</v>
      </c>
      <c r="P261">
        <v>2020</v>
      </c>
    </row>
    <row r="262" spans="1:16" x14ac:dyDescent="0.25">
      <c r="A262" t="s">
        <v>16</v>
      </c>
      <c r="B262" t="s">
        <v>33</v>
      </c>
      <c r="C262" t="s">
        <v>48</v>
      </c>
      <c r="D262" t="s">
        <v>54</v>
      </c>
      <c r="E262" s="1">
        <v>103.30000000000001</v>
      </c>
      <c r="F262" s="2">
        <v>19794</v>
      </c>
      <c r="G262" s="2">
        <v>32990</v>
      </c>
      <c r="H262" s="2">
        <v>3407867.0000000005</v>
      </c>
      <c r="I262" s="2">
        <v>340786.70000000007</v>
      </c>
      <c r="J262" s="2">
        <v>3067080.3000000003</v>
      </c>
      <c r="K262" s="2">
        <v>2392322.6340000001</v>
      </c>
      <c r="L262" s="2">
        <v>674757.6660000002</v>
      </c>
      <c r="M262" s="7">
        <v>44166</v>
      </c>
      <c r="N262">
        <v>12</v>
      </c>
      <c r="O262" t="s">
        <v>28</v>
      </c>
      <c r="P262">
        <v>2020</v>
      </c>
    </row>
    <row r="263" spans="1:16" x14ac:dyDescent="0.25">
      <c r="A263" t="s">
        <v>38</v>
      </c>
      <c r="B263" t="s">
        <v>26</v>
      </c>
      <c r="C263" t="s">
        <v>48</v>
      </c>
      <c r="D263" t="s">
        <v>54</v>
      </c>
      <c r="E263" s="1">
        <v>125</v>
      </c>
      <c r="F263" s="2">
        <v>19794</v>
      </c>
      <c r="G263" s="2">
        <v>32990</v>
      </c>
      <c r="H263" s="2">
        <v>4123750</v>
      </c>
      <c r="I263" s="2">
        <v>412375</v>
      </c>
      <c r="J263" s="2">
        <v>3711375</v>
      </c>
      <c r="K263" s="2">
        <v>2672190</v>
      </c>
      <c r="L263" s="2">
        <v>1039185</v>
      </c>
      <c r="M263" s="7">
        <v>44531</v>
      </c>
      <c r="N263">
        <v>12</v>
      </c>
      <c r="O263" t="s">
        <v>28</v>
      </c>
      <c r="P263">
        <v>2021</v>
      </c>
    </row>
    <row r="264" spans="1:16" x14ac:dyDescent="0.25">
      <c r="A264" t="s">
        <v>16</v>
      </c>
      <c r="B264" t="s">
        <v>34</v>
      </c>
      <c r="C264" t="s">
        <v>49</v>
      </c>
      <c r="D264" t="s">
        <v>54</v>
      </c>
      <c r="E264" s="1">
        <v>138.9</v>
      </c>
      <c r="F264" s="2">
        <v>13938</v>
      </c>
      <c r="G264" s="2">
        <v>23230</v>
      </c>
      <c r="H264" s="2">
        <v>3226647</v>
      </c>
      <c r="I264" s="2">
        <v>322664.7</v>
      </c>
      <c r="J264" s="2">
        <v>2903982.3</v>
      </c>
      <c r="K264" s="2">
        <v>2265106.1940000001</v>
      </c>
      <c r="L264" s="2">
        <v>638876.10599999968</v>
      </c>
      <c r="M264" s="7">
        <v>44105</v>
      </c>
      <c r="N264">
        <v>10</v>
      </c>
      <c r="O264" t="s">
        <v>43</v>
      </c>
      <c r="P264">
        <v>2020</v>
      </c>
    </row>
    <row r="265" spans="1:16" x14ac:dyDescent="0.25">
      <c r="A265" t="s">
        <v>16</v>
      </c>
      <c r="B265" t="s">
        <v>36</v>
      </c>
      <c r="C265" t="s">
        <v>49</v>
      </c>
      <c r="D265" t="s">
        <v>54</v>
      </c>
      <c r="E265" s="1">
        <v>126.5</v>
      </c>
      <c r="F265" s="2">
        <v>13938</v>
      </c>
      <c r="G265" s="2">
        <v>23230</v>
      </c>
      <c r="H265" s="2">
        <v>2938595</v>
      </c>
      <c r="I265" s="2">
        <v>293859.5</v>
      </c>
      <c r="J265" s="2">
        <v>2644735.5</v>
      </c>
      <c r="K265" s="2">
        <v>2062893.6900000002</v>
      </c>
      <c r="L265" s="2">
        <v>581841.80999999982</v>
      </c>
      <c r="M265" s="7">
        <v>44136</v>
      </c>
      <c r="N265">
        <v>11</v>
      </c>
      <c r="O265" t="s">
        <v>47</v>
      </c>
      <c r="P265">
        <v>2020</v>
      </c>
    </row>
    <row r="266" spans="1:16" x14ac:dyDescent="0.25">
      <c r="A266" t="s">
        <v>16</v>
      </c>
      <c r="B266" t="s">
        <v>39</v>
      </c>
      <c r="C266" t="s">
        <v>49</v>
      </c>
      <c r="D266" t="s">
        <v>54</v>
      </c>
      <c r="E266" s="1">
        <v>229.70000000000002</v>
      </c>
      <c r="F266" s="2">
        <v>13938</v>
      </c>
      <c r="G266" s="2">
        <v>23230</v>
      </c>
      <c r="H266" s="2">
        <v>5335931</v>
      </c>
      <c r="I266" s="2">
        <v>533593.1</v>
      </c>
      <c r="J266" s="2">
        <v>4802337.9000000004</v>
      </c>
      <c r="K266" s="2">
        <v>3745823.5620000004</v>
      </c>
      <c r="L266" s="2">
        <v>1056514.338</v>
      </c>
      <c r="M266" s="7">
        <v>44136</v>
      </c>
      <c r="N266">
        <v>11</v>
      </c>
      <c r="O266" t="s">
        <v>47</v>
      </c>
      <c r="P266">
        <v>2020</v>
      </c>
    </row>
    <row r="267" spans="1:16" x14ac:dyDescent="0.25">
      <c r="A267" t="s">
        <v>16</v>
      </c>
      <c r="B267" t="s">
        <v>23</v>
      </c>
      <c r="C267" t="s">
        <v>49</v>
      </c>
      <c r="D267" t="s">
        <v>54</v>
      </c>
      <c r="E267" s="1">
        <v>266.3</v>
      </c>
      <c r="F267" s="2">
        <v>13938</v>
      </c>
      <c r="G267" s="2">
        <v>23230</v>
      </c>
      <c r="H267" s="2">
        <v>6186149</v>
      </c>
      <c r="I267" s="2">
        <v>618614.9</v>
      </c>
      <c r="J267" s="2">
        <v>5567534.0999999996</v>
      </c>
      <c r="K267" s="2">
        <v>4342676.5980000002</v>
      </c>
      <c r="L267" s="2">
        <v>1224857.5019999994</v>
      </c>
      <c r="M267" s="7">
        <v>44531</v>
      </c>
      <c r="N267">
        <v>12</v>
      </c>
      <c r="O267" t="s">
        <v>28</v>
      </c>
      <c r="P267">
        <v>2021</v>
      </c>
    </row>
    <row r="268" spans="1:16" x14ac:dyDescent="0.25">
      <c r="A268" t="s">
        <v>16</v>
      </c>
      <c r="B268" t="s">
        <v>42</v>
      </c>
      <c r="C268" t="s">
        <v>49</v>
      </c>
      <c r="D268" t="s">
        <v>54</v>
      </c>
      <c r="E268" s="1">
        <v>57</v>
      </c>
      <c r="F268" s="2">
        <v>13938</v>
      </c>
      <c r="G268" s="2">
        <v>23230</v>
      </c>
      <c r="H268" s="2">
        <v>1324110</v>
      </c>
      <c r="I268" s="2">
        <v>132411</v>
      </c>
      <c r="J268" s="2">
        <v>1191699</v>
      </c>
      <c r="K268" s="2">
        <v>929525.22000000009</v>
      </c>
      <c r="L268" s="2">
        <v>262173.77999999991</v>
      </c>
      <c r="M268" s="7">
        <v>44531</v>
      </c>
      <c r="N268">
        <v>12</v>
      </c>
      <c r="O268" t="s">
        <v>28</v>
      </c>
      <c r="P268">
        <v>2021</v>
      </c>
    </row>
    <row r="269" spans="1:16" x14ac:dyDescent="0.25">
      <c r="A269" t="s">
        <v>16</v>
      </c>
      <c r="B269" t="s">
        <v>36</v>
      </c>
      <c r="C269" t="s">
        <v>49</v>
      </c>
      <c r="D269" t="s">
        <v>54</v>
      </c>
      <c r="E269" s="1">
        <v>248.70000000000002</v>
      </c>
      <c r="F269" s="2">
        <v>13938</v>
      </c>
      <c r="G269" s="2">
        <v>23230</v>
      </c>
      <c r="H269" s="2">
        <v>5777301</v>
      </c>
      <c r="I269" s="2">
        <v>577730.1</v>
      </c>
      <c r="J269" s="2">
        <v>5199570.9000000004</v>
      </c>
      <c r="K269" s="2">
        <v>4055665.3020000006</v>
      </c>
      <c r="L269" s="2">
        <v>1143905.5979999998</v>
      </c>
      <c r="M269" s="7">
        <v>44531</v>
      </c>
      <c r="N269">
        <v>12</v>
      </c>
      <c r="O269" t="s">
        <v>28</v>
      </c>
      <c r="P269">
        <v>2021</v>
      </c>
    </row>
    <row r="270" spans="1:16" x14ac:dyDescent="0.25">
      <c r="A270" t="s">
        <v>16</v>
      </c>
      <c r="B270" t="s">
        <v>21</v>
      </c>
      <c r="C270" t="s">
        <v>51</v>
      </c>
      <c r="D270" t="s">
        <v>54</v>
      </c>
      <c r="E270" s="1">
        <v>135</v>
      </c>
      <c r="F270" s="2">
        <v>11999.4</v>
      </c>
      <c r="G270" s="2">
        <v>19999</v>
      </c>
      <c r="H270" s="2">
        <v>2699865</v>
      </c>
      <c r="I270" s="2">
        <v>269986.5</v>
      </c>
      <c r="J270" s="2">
        <v>2429878.5</v>
      </c>
      <c r="K270" s="2">
        <v>1895305.23</v>
      </c>
      <c r="L270" s="2">
        <v>534573.27</v>
      </c>
      <c r="M270" s="7">
        <v>44228</v>
      </c>
      <c r="N270">
        <v>2</v>
      </c>
      <c r="O270" t="s">
        <v>45</v>
      </c>
      <c r="P270">
        <v>2021</v>
      </c>
    </row>
    <row r="271" spans="1:16" x14ac:dyDescent="0.25">
      <c r="A271" t="s">
        <v>16</v>
      </c>
      <c r="B271" t="s">
        <v>46</v>
      </c>
      <c r="C271" t="s">
        <v>51</v>
      </c>
      <c r="D271" t="s">
        <v>54</v>
      </c>
      <c r="E271" s="1">
        <v>55.2</v>
      </c>
      <c r="F271" s="2">
        <v>11999.4</v>
      </c>
      <c r="G271" s="2">
        <v>19999</v>
      </c>
      <c r="H271" s="2">
        <v>1103944.8</v>
      </c>
      <c r="I271" s="2">
        <v>110394.48000000001</v>
      </c>
      <c r="J271" s="2">
        <v>993550.32000000007</v>
      </c>
      <c r="K271" s="2">
        <v>774969.2496000001</v>
      </c>
      <c r="L271" s="2">
        <v>218581.07039999997</v>
      </c>
      <c r="M271" s="7">
        <v>44409</v>
      </c>
      <c r="N271">
        <v>8</v>
      </c>
      <c r="O271" t="s">
        <v>40</v>
      </c>
      <c r="P271">
        <v>2021</v>
      </c>
    </row>
    <row r="272" spans="1:16" x14ac:dyDescent="0.25">
      <c r="A272" t="s">
        <v>16</v>
      </c>
      <c r="B272" t="s">
        <v>17</v>
      </c>
      <c r="C272" t="s">
        <v>51</v>
      </c>
      <c r="D272" t="s">
        <v>54</v>
      </c>
      <c r="E272" s="1">
        <v>122.80000000000001</v>
      </c>
      <c r="F272" s="2">
        <v>11999.4</v>
      </c>
      <c r="G272" s="2">
        <v>19999</v>
      </c>
      <c r="H272" s="2">
        <v>2455877.2000000002</v>
      </c>
      <c r="I272" s="2">
        <v>245587.72000000003</v>
      </c>
      <c r="J272" s="2">
        <v>2210289.48</v>
      </c>
      <c r="K272" s="2">
        <v>1724025.7944</v>
      </c>
      <c r="L272" s="2">
        <v>486263.68559999997</v>
      </c>
      <c r="M272" s="7">
        <v>44105</v>
      </c>
      <c r="N272">
        <v>10</v>
      </c>
      <c r="O272" t="s">
        <v>43</v>
      </c>
      <c r="P272">
        <v>2020</v>
      </c>
    </row>
    <row r="273" spans="1:16" x14ac:dyDescent="0.25">
      <c r="A273" t="s">
        <v>38</v>
      </c>
      <c r="B273" t="s">
        <v>21</v>
      </c>
      <c r="C273" t="s">
        <v>51</v>
      </c>
      <c r="D273" t="s">
        <v>54</v>
      </c>
      <c r="E273" s="1">
        <v>125</v>
      </c>
      <c r="F273" s="2">
        <v>11999.4</v>
      </c>
      <c r="G273" s="2">
        <v>19999</v>
      </c>
      <c r="H273" s="2">
        <v>2499875</v>
      </c>
      <c r="I273" s="2">
        <v>249987.5</v>
      </c>
      <c r="J273" s="2">
        <v>2249887.5</v>
      </c>
      <c r="K273" s="2">
        <v>1619919</v>
      </c>
      <c r="L273" s="2">
        <v>629968.5</v>
      </c>
      <c r="M273" s="7">
        <v>44531</v>
      </c>
      <c r="N273">
        <v>12</v>
      </c>
      <c r="O273" t="s">
        <v>28</v>
      </c>
      <c r="P273">
        <v>2021</v>
      </c>
    </row>
    <row r="274" spans="1:16" x14ac:dyDescent="0.25">
      <c r="A274" t="s">
        <v>22</v>
      </c>
      <c r="B274" t="s">
        <v>23</v>
      </c>
      <c r="C274" t="s">
        <v>44</v>
      </c>
      <c r="D274" t="s">
        <v>54</v>
      </c>
      <c r="E274" s="1">
        <v>380.1</v>
      </c>
      <c r="F274" s="2">
        <v>11999.4</v>
      </c>
      <c r="G274" s="2">
        <v>19999</v>
      </c>
      <c r="H274" s="2">
        <v>7601619.9000000004</v>
      </c>
      <c r="I274" s="2">
        <v>760161.99000000011</v>
      </c>
      <c r="J274" s="2">
        <v>6841457.9100000001</v>
      </c>
      <c r="K274" s="2">
        <v>4446947.6414999999</v>
      </c>
      <c r="L274" s="2">
        <v>2394510.2685000002</v>
      </c>
      <c r="M274" s="7">
        <v>44287</v>
      </c>
      <c r="N274">
        <v>4</v>
      </c>
      <c r="O274" t="s">
        <v>50</v>
      </c>
      <c r="P274">
        <v>2021</v>
      </c>
    </row>
    <row r="275" spans="1:16" x14ac:dyDescent="0.25">
      <c r="A275" t="s">
        <v>16</v>
      </c>
      <c r="B275" t="s">
        <v>25</v>
      </c>
      <c r="C275" t="s">
        <v>18</v>
      </c>
      <c r="D275" t="s">
        <v>54</v>
      </c>
      <c r="E275" s="1">
        <v>111.75</v>
      </c>
      <c r="F275" s="2">
        <v>5579.4</v>
      </c>
      <c r="G275" s="2">
        <v>9299</v>
      </c>
      <c r="H275" s="2">
        <v>1039163.25</v>
      </c>
      <c r="I275" s="2">
        <v>103916.32500000001</v>
      </c>
      <c r="J275" s="2">
        <v>935246.92500000005</v>
      </c>
      <c r="K275" s="2">
        <v>729492.60150000011</v>
      </c>
      <c r="L275" s="2">
        <v>205754.32349999994</v>
      </c>
      <c r="M275" s="7">
        <v>44197</v>
      </c>
      <c r="N275">
        <v>1</v>
      </c>
      <c r="O275" t="s">
        <v>20</v>
      </c>
      <c r="P275">
        <v>2021</v>
      </c>
    </row>
    <row r="276" spans="1:16" x14ac:dyDescent="0.25">
      <c r="A276" t="s">
        <v>22</v>
      </c>
      <c r="B276" t="s">
        <v>26</v>
      </c>
      <c r="C276" t="s">
        <v>18</v>
      </c>
      <c r="D276" t="s">
        <v>54</v>
      </c>
      <c r="E276" s="1">
        <v>284.40000000000003</v>
      </c>
      <c r="F276" s="2">
        <v>5579.4</v>
      </c>
      <c r="G276" s="2">
        <v>9299</v>
      </c>
      <c r="H276" s="2">
        <v>2644635.6</v>
      </c>
      <c r="I276" s="2">
        <v>264463.56</v>
      </c>
      <c r="J276" s="2">
        <v>2380172.04</v>
      </c>
      <c r="K276" s="2">
        <v>1547111.8260000001</v>
      </c>
      <c r="L276" s="2">
        <v>833060.21399999992</v>
      </c>
      <c r="M276" s="7">
        <v>44348</v>
      </c>
      <c r="N276">
        <v>6</v>
      </c>
      <c r="O276" t="s">
        <v>24</v>
      </c>
      <c r="P276">
        <v>2021</v>
      </c>
    </row>
    <row r="277" spans="1:16" x14ac:dyDescent="0.25">
      <c r="A277" t="s">
        <v>32</v>
      </c>
      <c r="B277" t="s">
        <v>27</v>
      </c>
      <c r="C277" t="s">
        <v>18</v>
      </c>
      <c r="D277" t="s">
        <v>54</v>
      </c>
      <c r="E277" s="1">
        <v>56.2</v>
      </c>
      <c r="F277" s="2">
        <v>5579.4</v>
      </c>
      <c r="G277" s="2">
        <v>9299</v>
      </c>
      <c r="H277" s="2">
        <v>522603.80000000005</v>
      </c>
      <c r="I277" s="2">
        <v>52260.380000000005</v>
      </c>
      <c r="J277" s="2">
        <v>470343.42000000004</v>
      </c>
      <c r="K277" s="2">
        <v>282206.05200000003</v>
      </c>
      <c r="L277" s="2">
        <v>188137.36800000002</v>
      </c>
      <c r="M277" s="7">
        <v>44440</v>
      </c>
      <c r="N277">
        <v>9</v>
      </c>
      <c r="O277" t="s">
        <v>41</v>
      </c>
      <c r="P277">
        <v>2021</v>
      </c>
    </row>
    <row r="278" spans="1:16" x14ac:dyDescent="0.25">
      <c r="A278" t="s">
        <v>32</v>
      </c>
      <c r="B278" t="s">
        <v>29</v>
      </c>
      <c r="C278" t="s">
        <v>18</v>
      </c>
      <c r="D278" t="s">
        <v>54</v>
      </c>
      <c r="E278" s="1">
        <v>229.9</v>
      </c>
      <c r="F278" s="2">
        <v>5579.4</v>
      </c>
      <c r="G278" s="2">
        <v>9299</v>
      </c>
      <c r="H278" s="2">
        <v>2137840.1</v>
      </c>
      <c r="I278" s="2">
        <v>213784.01</v>
      </c>
      <c r="J278" s="2">
        <v>1924056.09</v>
      </c>
      <c r="K278" s="2">
        <v>1154433.6540000001</v>
      </c>
      <c r="L278" s="2">
        <v>769622.43599999999</v>
      </c>
      <c r="M278" s="7">
        <v>44105</v>
      </c>
      <c r="N278">
        <v>10</v>
      </c>
      <c r="O278" t="s">
        <v>43</v>
      </c>
      <c r="P278">
        <v>2020</v>
      </c>
    </row>
    <row r="279" spans="1:16" x14ac:dyDescent="0.25">
      <c r="A279" t="s">
        <v>22</v>
      </c>
      <c r="B279" t="s">
        <v>55</v>
      </c>
      <c r="C279" t="s">
        <v>18</v>
      </c>
      <c r="D279" t="s">
        <v>54</v>
      </c>
      <c r="E279" s="1">
        <v>203</v>
      </c>
      <c r="F279" s="2">
        <v>5579.4</v>
      </c>
      <c r="G279" s="2">
        <v>9299</v>
      </c>
      <c r="H279" s="2">
        <v>1887697</v>
      </c>
      <c r="I279" s="2">
        <v>188769.7</v>
      </c>
      <c r="J279" s="2">
        <v>1698927.3</v>
      </c>
      <c r="K279" s="2">
        <v>1104302.7450000001</v>
      </c>
      <c r="L279" s="2">
        <v>594624.55499999993</v>
      </c>
      <c r="M279" s="7">
        <v>44501</v>
      </c>
      <c r="N279">
        <v>11</v>
      </c>
      <c r="O279" t="s">
        <v>47</v>
      </c>
      <c r="P279">
        <v>2021</v>
      </c>
    </row>
    <row r="280" spans="1:16" x14ac:dyDescent="0.25">
      <c r="A280" t="s">
        <v>16</v>
      </c>
      <c r="B280" t="s">
        <v>33</v>
      </c>
      <c r="C280" t="s">
        <v>18</v>
      </c>
      <c r="D280" t="s">
        <v>54</v>
      </c>
      <c r="E280" s="1">
        <v>26.3</v>
      </c>
      <c r="F280" s="2">
        <v>5579.4</v>
      </c>
      <c r="G280" s="2">
        <v>9299</v>
      </c>
      <c r="H280" s="2">
        <v>244563.7</v>
      </c>
      <c r="I280" s="2">
        <v>24456.370000000003</v>
      </c>
      <c r="J280" s="2">
        <v>220107.33000000002</v>
      </c>
      <c r="K280" s="2">
        <v>171683.71740000002</v>
      </c>
      <c r="L280" s="2">
        <v>48423.612599999993</v>
      </c>
      <c r="M280" s="7">
        <v>44136</v>
      </c>
      <c r="N280">
        <v>11</v>
      </c>
      <c r="O280" t="s">
        <v>47</v>
      </c>
      <c r="P280">
        <v>2020</v>
      </c>
    </row>
    <row r="281" spans="1:16" x14ac:dyDescent="0.25">
      <c r="A281" t="s">
        <v>35</v>
      </c>
      <c r="B281" t="s">
        <v>26</v>
      </c>
      <c r="C281" t="s">
        <v>18</v>
      </c>
      <c r="D281" t="s">
        <v>54</v>
      </c>
      <c r="E281" s="1">
        <v>88.7</v>
      </c>
      <c r="F281" s="2">
        <v>5579.4</v>
      </c>
      <c r="G281" s="2">
        <v>9299</v>
      </c>
      <c r="H281" s="2">
        <v>824821.3</v>
      </c>
      <c r="I281" s="2">
        <v>82482.13</v>
      </c>
      <c r="J281" s="2">
        <v>742339.17</v>
      </c>
      <c r="K281" s="2">
        <v>579024.55260000005</v>
      </c>
      <c r="L281" s="2">
        <v>163314.61739999999</v>
      </c>
      <c r="M281" s="7">
        <v>44166</v>
      </c>
      <c r="N281">
        <v>12</v>
      </c>
      <c r="O281" t="s">
        <v>28</v>
      </c>
      <c r="P281">
        <v>2020</v>
      </c>
    </row>
    <row r="282" spans="1:16" x14ac:dyDescent="0.25">
      <c r="A282" t="s">
        <v>16</v>
      </c>
      <c r="B282" t="s">
        <v>34</v>
      </c>
      <c r="C282" t="s">
        <v>30</v>
      </c>
      <c r="D282" t="s">
        <v>54</v>
      </c>
      <c r="E282" s="1">
        <v>98</v>
      </c>
      <c r="F282" s="2">
        <v>8999.4</v>
      </c>
      <c r="G282" s="2">
        <v>14999</v>
      </c>
      <c r="H282" s="2">
        <v>1469902</v>
      </c>
      <c r="I282" s="2">
        <v>146990.20000000001</v>
      </c>
      <c r="J282" s="2">
        <v>1322911.8</v>
      </c>
      <c r="K282" s="2">
        <v>1031871.204</v>
      </c>
      <c r="L282" s="2">
        <v>291040.59600000002</v>
      </c>
      <c r="M282" s="7">
        <v>44287</v>
      </c>
      <c r="N282">
        <v>4</v>
      </c>
      <c r="O282" t="s">
        <v>50</v>
      </c>
      <c r="P282">
        <v>2021</v>
      </c>
    </row>
    <row r="283" spans="1:16" x14ac:dyDescent="0.25">
      <c r="A283" t="s">
        <v>16</v>
      </c>
      <c r="B283" t="s">
        <v>36</v>
      </c>
      <c r="C283" t="s">
        <v>30</v>
      </c>
      <c r="D283" t="s">
        <v>54</v>
      </c>
      <c r="E283" s="1">
        <v>146</v>
      </c>
      <c r="F283" s="2">
        <v>8999.4</v>
      </c>
      <c r="G283" s="2">
        <v>14999</v>
      </c>
      <c r="H283" s="2">
        <v>2189854</v>
      </c>
      <c r="I283" s="2">
        <v>218985.40000000002</v>
      </c>
      <c r="J283" s="2">
        <v>1970868.6</v>
      </c>
      <c r="K283" s="2">
        <v>1537277.5080000001</v>
      </c>
      <c r="L283" s="2">
        <v>433591.09199999995</v>
      </c>
      <c r="M283" s="7">
        <v>44317</v>
      </c>
      <c r="N283">
        <v>5</v>
      </c>
      <c r="O283" t="s">
        <v>53</v>
      </c>
      <c r="P283">
        <v>2021</v>
      </c>
    </row>
    <row r="284" spans="1:16" x14ac:dyDescent="0.25">
      <c r="A284" t="s">
        <v>16</v>
      </c>
      <c r="B284" t="s">
        <v>39</v>
      </c>
      <c r="C284" t="s">
        <v>30</v>
      </c>
      <c r="D284" t="s">
        <v>54</v>
      </c>
      <c r="E284" s="1">
        <v>140.30000000000001</v>
      </c>
      <c r="F284" s="2">
        <v>8999.4</v>
      </c>
      <c r="G284" s="2">
        <v>14999</v>
      </c>
      <c r="H284" s="2">
        <v>2104359.7000000002</v>
      </c>
      <c r="I284" s="2">
        <v>210435.97000000003</v>
      </c>
      <c r="J284" s="2">
        <v>1893923.7300000002</v>
      </c>
      <c r="K284" s="2">
        <v>1477260.5094000003</v>
      </c>
      <c r="L284" s="2">
        <v>416663.22059999988</v>
      </c>
      <c r="M284" s="7">
        <v>44105</v>
      </c>
      <c r="N284">
        <v>10</v>
      </c>
      <c r="O284" t="s">
        <v>43</v>
      </c>
      <c r="P284">
        <v>2020</v>
      </c>
    </row>
    <row r="285" spans="1:16" x14ac:dyDescent="0.25">
      <c r="A285" t="s">
        <v>32</v>
      </c>
      <c r="B285" t="s">
        <v>23</v>
      </c>
      <c r="C285" t="s">
        <v>30</v>
      </c>
      <c r="D285" t="s">
        <v>54</v>
      </c>
      <c r="E285" s="1">
        <v>272.3</v>
      </c>
      <c r="F285" s="2">
        <v>8999.4</v>
      </c>
      <c r="G285" s="2">
        <v>14999</v>
      </c>
      <c r="H285" s="2">
        <v>4084227.7</v>
      </c>
      <c r="I285" s="2">
        <v>408422.77</v>
      </c>
      <c r="J285" s="2">
        <v>3675804.93</v>
      </c>
      <c r="K285" s="2">
        <v>2205482.9580000001</v>
      </c>
      <c r="L285" s="2">
        <v>1470321.9720000001</v>
      </c>
      <c r="M285" s="7">
        <v>44501</v>
      </c>
      <c r="N285">
        <v>11</v>
      </c>
      <c r="O285" t="s">
        <v>47</v>
      </c>
      <c r="P285">
        <v>2021</v>
      </c>
    </row>
    <row r="286" spans="1:16" x14ac:dyDescent="0.25">
      <c r="A286" t="s">
        <v>16</v>
      </c>
      <c r="B286" t="s">
        <v>42</v>
      </c>
      <c r="C286" t="s">
        <v>44</v>
      </c>
      <c r="D286" t="s">
        <v>54</v>
      </c>
      <c r="E286" s="1">
        <v>149.6</v>
      </c>
      <c r="F286" s="2">
        <v>11999.4</v>
      </c>
      <c r="G286" s="2">
        <v>19999</v>
      </c>
      <c r="H286" s="2">
        <v>2991850.4</v>
      </c>
      <c r="I286" s="2">
        <v>299185.03999999998</v>
      </c>
      <c r="J286" s="2">
        <v>2692665.36</v>
      </c>
      <c r="K286" s="2">
        <v>2100278.9808</v>
      </c>
      <c r="L286" s="2">
        <v>592386.37919999985</v>
      </c>
      <c r="M286" s="7">
        <v>44348</v>
      </c>
      <c r="N286">
        <v>6</v>
      </c>
      <c r="O286" t="s">
        <v>24</v>
      </c>
      <c r="P286">
        <v>2021</v>
      </c>
    </row>
    <row r="287" spans="1:16" x14ac:dyDescent="0.25">
      <c r="A287" t="s">
        <v>32</v>
      </c>
      <c r="B287" t="s">
        <v>36</v>
      </c>
      <c r="C287" t="s">
        <v>44</v>
      </c>
      <c r="D287" t="s">
        <v>54</v>
      </c>
      <c r="E287" s="1">
        <v>229.9</v>
      </c>
      <c r="F287" s="2">
        <v>11999.4</v>
      </c>
      <c r="G287" s="2">
        <v>19999</v>
      </c>
      <c r="H287" s="2">
        <v>4597770.1000000006</v>
      </c>
      <c r="I287" s="2">
        <v>459777.01000000007</v>
      </c>
      <c r="J287" s="2">
        <v>4137993.0900000003</v>
      </c>
      <c r="K287" s="2">
        <v>2482795.8540000003</v>
      </c>
      <c r="L287" s="2">
        <v>1655197.236</v>
      </c>
      <c r="M287" s="7">
        <v>44105</v>
      </c>
      <c r="N287">
        <v>10</v>
      </c>
      <c r="O287" t="s">
        <v>43</v>
      </c>
      <c r="P287">
        <v>2020</v>
      </c>
    </row>
    <row r="288" spans="1:16" x14ac:dyDescent="0.25">
      <c r="A288" t="s">
        <v>16</v>
      </c>
      <c r="B288" t="s">
        <v>21</v>
      </c>
      <c r="C288" t="s">
        <v>44</v>
      </c>
      <c r="D288" t="s">
        <v>54</v>
      </c>
      <c r="E288" s="1">
        <v>72.7</v>
      </c>
      <c r="F288" s="2">
        <v>11999.4</v>
      </c>
      <c r="G288" s="2">
        <v>19999</v>
      </c>
      <c r="H288" s="2">
        <v>1453927.3</v>
      </c>
      <c r="I288" s="2">
        <v>145392.73000000001</v>
      </c>
      <c r="J288" s="2">
        <v>1308534.57</v>
      </c>
      <c r="K288" s="2">
        <v>1020656.9646000001</v>
      </c>
      <c r="L288" s="2">
        <v>287877.6054</v>
      </c>
      <c r="M288" s="7">
        <v>44105</v>
      </c>
      <c r="N288">
        <v>10</v>
      </c>
      <c r="O288" t="s">
        <v>43</v>
      </c>
      <c r="P288">
        <v>2020</v>
      </c>
    </row>
    <row r="289" spans="1:16" x14ac:dyDescent="0.25">
      <c r="A289" t="s">
        <v>35</v>
      </c>
      <c r="B289" t="s">
        <v>46</v>
      </c>
      <c r="C289" t="s">
        <v>48</v>
      </c>
      <c r="D289" t="s">
        <v>54</v>
      </c>
      <c r="E289" s="1">
        <v>95.2</v>
      </c>
      <c r="F289" s="2">
        <v>19794</v>
      </c>
      <c r="G289" s="2">
        <v>32990</v>
      </c>
      <c r="H289" s="2">
        <v>3140648</v>
      </c>
      <c r="I289" s="2">
        <v>314064.8</v>
      </c>
      <c r="J289" s="2">
        <v>2826583.2</v>
      </c>
      <c r="K289" s="2">
        <v>2204734.8960000002</v>
      </c>
      <c r="L289" s="2">
        <v>621848.304</v>
      </c>
      <c r="M289" s="7">
        <v>44228</v>
      </c>
      <c r="N289">
        <v>2</v>
      </c>
      <c r="O289" t="s">
        <v>45</v>
      </c>
      <c r="P289">
        <v>2021</v>
      </c>
    </row>
    <row r="290" spans="1:16" x14ac:dyDescent="0.25">
      <c r="A290" t="s">
        <v>35</v>
      </c>
      <c r="B290" t="s">
        <v>17</v>
      </c>
      <c r="C290" t="s">
        <v>48</v>
      </c>
      <c r="D290" t="s">
        <v>54</v>
      </c>
      <c r="E290" s="1">
        <v>275.5</v>
      </c>
      <c r="F290" s="2">
        <v>19794</v>
      </c>
      <c r="G290" s="2">
        <v>32990</v>
      </c>
      <c r="H290" s="2">
        <v>9088745</v>
      </c>
      <c r="I290" s="2">
        <v>908874.5</v>
      </c>
      <c r="J290" s="2">
        <v>8179870.5</v>
      </c>
      <c r="K290" s="2">
        <v>6380298.9900000002</v>
      </c>
      <c r="L290" s="2">
        <v>1799571.5099999998</v>
      </c>
      <c r="M290" s="7">
        <v>44228</v>
      </c>
      <c r="N290">
        <v>2</v>
      </c>
      <c r="O290" t="s">
        <v>45</v>
      </c>
      <c r="P290">
        <v>2021</v>
      </c>
    </row>
    <row r="291" spans="1:16" x14ac:dyDescent="0.25">
      <c r="A291" t="s">
        <v>22</v>
      </c>
      <c r="B291" t="s">
        <v>21</v>
      </c>
      <c r="C291" t="s">
        <v>48</v>
      </c>
      <c r="D291" t="s">
        <v>54</v>
      </c>
      <c r="E291" s="1">
        <v>153</v>
      </c>
      <c r="F291" s="2">
        <v>19794</v>
      </c>
      <c r="G291" s="2">
        <v>32990</v>
      </c>
      <c r="H291" s="2">
        <v>5047470</v>
      </c>
      <c r="I291" s="2">
        <v>504747</v>
      </c>
      <c r="J291" s="2">
        <v>4542723</v>
      </c>
      <c r="K291" s="2">
        <v>2952769.95</v>
      </c>
      <c r="L291" s="2">
        <v>1589953.0499999998</v>
      </c>
      <c r="M291" s="7">
        <v>44317</v>
      </c>
      <c r="N291">
        <v>5</v>
      </c>
      <c r="O291" t="s">
        <v>53</v>
      </c>
      <c r="P291">
        <v>2021</v>
      </c>
    </row>
    <row r="292" spans="1:16" x14ac:dyDescent="0.25">
      <c r="A292" t="s">
        <v>16</v>
      </c>
      <c r="B292" t="s">
        <v>23</v>
      </c>
      <c r="C292" t="s">
        <v>48</v>
      </c>
      <c r="D292" t="s">
        <v>54</v>
      </c>
      <c r="E292" s="1">
        <v>149.6</v>
      </c>
      <c r="F292" s="2">
        <v>19794</v>
      </c>
      <c r="G292" s="2">
        <v>32990</v>
      </c>
      <c r="H292" s="2">
        <v>4935304</v>
      </c>
      <c r="I292" s="2">
        <v>493530.4</v>
      </c>
      <c r="J292" s="2">
        <v>4441773.5999999996</v>
      </c>
      <c r="K292" s="2">
        <v>3464583.4079999998</v>
      </c>
      <c r="L292" s="2">
        <v>977190.19199999981</v>
      </c>
      <c r="M292" s="7">
        <v>44348</v>
      </c>
      <c r="N292">
        <v>6</v>
      </c>
      <c r="O292" t="s">
        <v>24</v>
      </c>
      <c r="P292">
        <v>2021</v>
      </c>
    </row>
    <row r="293" spans="1:16" x14ac:dyDescent="0.25">
      <c r="A293" t="s">
        <v>16</v>
      </c>
      <c r="B293" t="s">
        <v>25</v>
      </c>
      <c r="C293" t="s">
        <v>48</v>
      </c>
      <c r="D293" t="s">
        <v>54</v>
      </c>
      <c r="E293" s="1">
        <v>149.80000000000001</v>
      </c>
      <c r="F293" s="2">
        <v>19794</v>
      </c>
      <c r="G293" s="2">
        <v>32990</v>
      </c>
      <c r="H293" s="2">
        <v>4941902</v>
      </c>
      <c r="I293" s="2">
        <v>494190.2</v>
      </c>
      <c r="J293" s="2">
        <v>4447711.8</v>
      </c>
      <c r="K293" s="2">
        <v>3469215.2039999999</v>
      </c>
      <c r="L293" s="2">
        <v>978496.5959999999</v>
      </c>
      <c r="M293" s="7">
        <v>44348</v>
      </c>
      <c r="N293">
        <v>6</v>
      </c>
      <c r="O293" t="s">
        <v>24</v>
      </c>
      <c r="P293">
        <v>2021</v>
      </c>
    </row>
    <row r="294" spans="1:16" x14ac:dyDescent="0.25">
      <c r="A294" t="s">
        <v>38</v>
      </c>
      <c r="B294" t="s">
        <v>26</v>
      </c>
      <c r="C294" t="s">
        <v>48</v>
      </c>
      <c r="D294" t="s">
        <v>54</v>
      </c>
      <c r="E294" s="1">
        <v>122.10000000000001</v>
      </c>
      <c r="F294" s="2">
        <v>19794</v>
      </c>
      <c r="G294" s="2">
        <v>32990</v>
      </c>
      <c r="H294" s="2">
        <v>4028079.0000000005</v>
      </c>
      <c r="I294" s="2">
        <v>402807.90000000008</v>
      </c>
      <c r="J294" s="2">
        <v>3625271.1000000006</v>
      </c>
      <c r="K294" s="2">
        <v>2610195.1920000003</v>
      </c>
      <c r="L294" s="2">
        <v>1015075.9080000003</v>
      </c>
      <c r="M294" s="7">
        <v>44105</v>
      </c>
      <c r="N294">
        <v>10</v>
      </c>
      <c r="O294" t="s">
        <v>43</v>
      </c>
      <c r="P294">
        <v>2020</v>
      </c>
    </row>
    <row r="295" spans="1:16" x14ac:dyDescent="0.25">
      <c r="A295" t="s">
        <v>16</v>
      </c>
      <c r="B295" t="s">
        <v>27</v>
      </c>
      <c r="C295" t="s">
        <v>48</v>
      </c>
      <c r="D295" t="s">
        <v>54</v>
      </c>
      <c r="E295" s="1">
        <v>207.60000000000002</v>
      </c>
      <c r="F295" s="2">
        <v>19794</v>
      </c>
      <c r="G295" s="2">
        <v>32990</v>
      </c>
      <c r="H295" s="2">
        <v>6848724.0000000009</v>
      </c>
      <c r="I295" s="2">
        <v>684872.40000000014</v>
      </c>
      <c r="J295" s="2">
        <v>6163851.6000000006</v>
      </c>
      <c r="K295" s="2">
        <v>4807804.2480000006</v>
      </c>
      <c r="L295" s="2">
        <v>1356047.352</v>
      </c>
      <c r="M295" s="7">
        <v>44105</v>
      </c>
      <c r="N295">
        <v>10</v>
      </c>
      <c r="O295" t="s">
        <v>43</v>
      </c>
      <c r="P295">
        <v>2020</v>
      </c>
    </row>
    <row r="296" spans="1:16" x14ac:dyDescent="0.25">
      <c r="A296" t="s">
        <v>22</v>
      </c>
      <c r="B296" t="s">
        <v>29</v>
      </c>
      <c r="C296" t="s">
        <v>49</v>
      </c>
      <c r="D296" t="s">
        <v>54</v>
      </c>
      <c r="E296" s="1">
        <v>284.40000000000003</v>
      </c>
      <c r="F296" s="2">
        <v>13938</v>
      </c>
      <c r="G296" s="2">
        <v>23230</v>
      </c>
      <c r="H296" s="2">
        <v>6606612.0000000009</v>
      </c>
      <c r="I296" s="2">
        <v>660661.20000000019</v>
      </c>
      <c r="J296" s="2">
        <v>5945950.8000000007</v>
      </c>
      <c r="K296" s="2">
        <v>3864868.0200000005</v>
      </c>
      <c r="L296" s="2">
        <v>2081082.7800000003</v>
      </c>
      <c r="M296" s="7">
        <v>44348</v>
      </c>
      <c r="N296">
        <v>6</v>
      </c>
      <c r="O296" t="s">
        <v>24</v>
      </c>
      <c r="P296">
        <v>2021</v>
      </c>
    </row>
    <row r="297" spans="1:16" x14ac:dyDescent="0.25">
      <c r="A297" t="s">
        <v>16</v>
      </c>
      <c r="B297" t="s">
        <v>55</v>
      </c>
      <c r="C297" t="s">
        <v>49</v>
      </c>
      <c r="D297" t="s">
        <v>54</v>
      </c>
      <c r="E297" s="1">
        <v>149.80000000000001</v>
      </c>
      <c r="F297" s="2">
        <v>13938</v>
      </c>
      <c r="G297" s="2">
        <v>23230</v>
      </c>
      <c r="H297" s="2">
        <v>3479854.0000000005</v>
      </c>
      <c r="I297" s="2">
        <v>347985.40000000008</v>
      </c>
      <c r="J297" s="2">
        <v>3131868.6000000006</v>
      </c>
      <c r="K297" s="2">
        <v>2442857.5080000004</v>
      </c>
      <c r="L297" s="2">
        <v>689011.09200000018</v>
      </c>
      <c r="M297" s="7">
        <v>44348</v>
      </c>
      <c r="N297">
        <v>6</v>
      </c>
      <c r="O297" t="s">
        <v>24</v>
      </c>
      <c r="P297">
        <v>2021</v>
      </c>
    </row>
    <row r="298" spans="1:16" x14ac:dyDescent="0.25">
      <c r="A298" t="s">
        <v>38</v>
      </c>
      <c r="B298" t="s">
        <v>33</v>
      </c>
      <c r="C298" t="s">
        <v>49</v>
      </c>
      <c r="D298" t="s">
        <v>54</v>
      </c>
      <c r="E298" s="1">
        <v>122.10000000000001</v>
      </c>
      <c r="F298" s="2">
        <v>13938</v>
      </c>
      <c r="G298" s="2">
        <v>23230</v>
      </c>
      <c r="H298" s="2">
        <v>2836383</v>
      </c>
      <c r="I298" s="2">
        <v>283638.3</v>
      </c>
      <c r="J298" s="2">
        <v>2552744.7000000002</v>
      </c>
      <c r="K298" s="2">
        <v>1837976.1840000001</v>
      </c>
      <c r="L298" s="2">
        <v>714768.51600000006</v>
      </c>
      <c r="M298" s="7">
        <v>44105</v>
      </c>
      <c r="N298">
        <v>10</v>
      </c>
      <c r="O298" t="s">
        <v>43</v>
      </c>
      <c r="P298">
        <v>2020</v>
      </c>
    </row>
    <row r="299" spans="1:16" x14ac:dyDescent="0.25">
      <c r="A299" t="s">
        <v>16</v>
      </c>
      <c r="B299" t="s">
        <v>26</v>
      </c>
      <c r="C299" t="s">
        <v>49</v>
      </c>
      <c r="D299" t="s">
        <v>54</v>
      </c>
      <c r="E299" s="1">
        <v>112.30000000000001</v>
      </c>
      <c r="F299" s="2">
        <v>13938</v>
      </c>
      <c r="G299" s="2">
        <v>23230</v>
      </c>
      <c r="H299" s="2">
        <v>2608729.0000000005</v>
      </c>
      <c r="I299" s="2">
        <v>260872.90000000005</v>
      </c>
      <c r="J299" s="2">
        <v>2347856.1000000006</v>
      </c>
      <c r="K299" s="2">
        <v>1831327.7580000006</v>
      </c>
      <c r="L299" s="2">
        <v>516528.34199999995</v>
      </c>
      <c r="M299" s="7">
        <v>44136</v>
      </c>
      <c r="N299">
        <v>11</v>
      </c>
      <c r="O299" t="s">
        <v>47</v>
      </c>
      <c r="P299">
        <v>2020</v>
      </c>
    </row>
    <row r="300" spans="1:16" x14ac:dyDescent="0.25">
      <c r="A300" t="s">
        <v>38</v>
      </c>
      <c r="B300" t="s">
        <v>34</v>
      </c>
      <c r="C300" t="s">
        <v>49</v>
      </c>
      <c r="D300" t="s">
        <v>54</v>
      </c>
      <c r="E300" s="1">
        <v>243.60000000000002</v>
      </c>
      <c r="F300" s="2">
        <v>13938</v>
      </c>
      <c r="G300" s="2">
        <v>23230</v>
      </c>
      <c r="H300" s="2">
        <v>5658828.0000000009</v>
      </c>
      <c r="I300" s="2">
        <v>565882.80000000016</v>
      </c>
      <c r="J300" s="2">
        <v>5092945.2000000011</v>
      </c>
      <c r="K300" s="2">
        <v>3666920.5440000007</v>
      </c>
      <c r="L300" s="2">
        <v>1426024.6560000004</v>
      </c>
      <c r="M300" s="7">
        <v>44166</v>
      </c>
      <c r="N300">
        <v>12</v>
      </c>
      <c r="O300" t="s">
        <v>28</v>
      </c>
      <c r="P300">
        <v>2020</v>
      </c>
    </row>
    <row r="301" spans="1:16" x14ac:dyDescent="0.25">
      <c r="A301" t="s">
        <v>35</v>
      </c>
      <c r="B301" t="s">
        <v>36</v>
      </c>
      <c r="C301" t="s">
        <v>51</v>
      </c>
      <c r="D301" t="s">
        <v>54</v>
      </c>
      <c r="E301" s="1">
        <v>198.75</v>
      </c>
      <c r="F301" s="2">
        <v>11999.4</v>
      </c>
      <c r="G301" s="2">
        <v>19999</v>
      </c>
      <c r="H301" s="2">
        <v>3974801.25</v>
      </c>
      <c r="I301" s="2">
        <v>397480.125</v>
      </c>
      <c r="J301" s="2">
        <v>3577321.125</v>
      </c>
      <c r="K301" s="2">
        <v>2790310.4775</v>
      </c>
      <c r="L301" s="2">
        <v>787010.64749999996</v>
      </c>
      <c r="M301" s="7">
        <v>44197</v>
      </c>
      <c r="N301">
        <v>1</v>
      </c>
      <c r="O301" t="s">
        <v>20</v>
      </c>
      <c r="P301">
        <v>2021</v>
      </c>
    </row>
    <row r="302" spans="1:16" x14ac:dyDescent="0.25">
      <c r="A302" t="s">
        <v>16</v>
      </c>
      <c r="B302" t="s">
        <v>39</v>
      </c>
      <c r="C302" t="s">
        <v>51</v>
      </c>
      <c r="D302" t="s">
        <v>54</v>
      </c>
      <c r="E302" s="1">
        <v>167.9</v>
      </c>
      <c r="F302" s="2">
        <v>11999.4</v>
      </c>
      <c r="G302" s="2">
        <v>19999</v>
      </c>
      <c r="H302" s="2">
        <v>3357832.1</v>
      </c>
      <c r="I302" s="2">
        <v>335783.21</v>
      </c>
      <c r="J302" s="2">
        <v>3022048.89</v>
      </c>
      <c r="K302" s="2">
        <v>2357198.1342000002</v>
      </c>
      <c r="L302" s="2">
        <v>664850.75579999993</v>
      </c>
      <c r="M302" s="7">
        <v>44440</v>
      </c>
      <c r="N302">
        <v>9</v>
      </c>
      <c r="O302" t="s">
        <v>41</v>
      </c>
      <c r="P302">
        <v>2021</v>
      </c>
    </row>
    <row r="303" spans="1:16" x14ac:dyDescent="0.25">
      <c r="A303" t="s">
        <v>16</v>
      </c>
      <c r="B303" t="s">
        <v>23</v>
      </c>
      <c r="C303" t="s">
        <v>51</v>
      </c>
      <c r="D303" t="s">
        <v>54</v>
      </c>
      <c r="E303" s="1">
        <v>72.7</v>
      </c>
      <c r="F303" s="2">
        <v>11999.4</v>
      </c>
      <c r="G303" s="2">
        <v>19999</v>
      </c>
      <c r="H303" s="2">
        <v>1453927.3</v>
      </c>
      <c r="I303" s="2">
        <v>145392.73000000001</v>
      </c>
      <c r="J303" s="2">
        <v>1308534.57</v>
      </c>
      <c r="K303" s="2">
        <v>1020656.9646000001</v>
      </c>
      <c r="L303" s="2">
        <v>287877.6054</v>
      </c>
      <c r="M303" s="7">
        <v>44105</v>
      </c>
      <c r="N303">
        <v>10</v>
      </c>
      <c r="O303" t="s">
        <v>43</v>
      </c>
      <c r="P303">
        <v>2020</v>
      </c>
    </row>
    <row r="304" spans="1:16" x14ac:dyDescent="0.25">
      <c r="A304" t="s">
        <v>16</v>
      </c>
      <c r="B304" t="s">
        <v>42</v>
      </c>
      <c r="C304" t="s">
        <v>51</v>
      </c>
      <c r="D304" t="s">
        <v>54</v>
      </c>
      <c r="E304" s="1">
        <v>140.30000000000001</v>
      </c>
      <c r="F304" s="2">
        <v>11999.4</v>
      </c>
      <c r="G304" s="2">
        <v>19999</v>
      </c>
      <c r="H304" s="2">
        <v>2805859.7</v>
      </c>
      <c r="I304" s="2">
        <v>280585.97000000003</v>
      </c>
      <c r="J304" s="2">
        <v>2525273.73</v>
      </c>
      <c r="K304" s="2">
        <v>1969713.5094000001</v>
      </c>
      <c r="L304" s="2">
        <v>555560.22059999988</v>
      </c>
      <c r="M304" s="7">
        <v>44105</v>
      </c>
      <c r="N304">
        <v>10</v>
      </c>
      <c r="O304" t="s">
        <v>43</v>
      </c>
      <c r="P304">
        <v>2020</v>
      </c>
    </row>
    <row r="305" spans="1:16" x14ac:dyDescent="0.25">
      <c r="A305" t="s">
        <v>16</v>
      </c>
      <c r="B305" t="s">
        <v>36</v>
      </c>
      <c r="C305" t="s">
        <v>51</v>
      </c>
      <c r="D305" t="s">
        <v>54</v>
      </c>
      <c r="E305" s="1">
        <v>207.60000000000002</v>
      </c>
      <c r="F305" s="2">
        <v>11999.4</v>
      </c>
      <c r="G305" s="2">
        <v>19999</v>
      </c>
      <c r="H305" s="2">
        <v>4151792.4000000004</v>
      </c>
      <c r="I305" s="2">
        <v>415179.24000000005</v>
      </c>
      <c r="J305" s="2">
        <v>3736613.16</v>
      </c>
      <c r="K305" s="2">
        <v>2914558.2648</v>
      </c>
      <c r="L305" s="2">
        <v>822054.89520000014</v>
      </c>
      <c r="M305" s="7">
        <v>44105</v>
      </c>
      <c r="N305">
        <v>10</v>
      </c>
      <c r="O305" t="s">
        <v>43</v>
      </c>
      <c r="P305">
        <v>2020</v>
      </c>
    </row>
    <row r="306" spans="1:16" x14ac:dyDescent="0.25">
      <c r="A306" t="s">
        <v>16</v>
      </c>
      <c r="B306" t="s">
        <v>21</v>
      </c>
      <c r="C306" t="s">
        <v>30</v>
      </c>
      <c r="D306" t="s">
        <v>54</v>
      </c>
      <c r="E306" s="1">
        <v>175.70000000000002</v>
      </c>
      <c r="F306" s="2">
        <v>8999.4</v>
      </c>
      <c r="G306" s="2">
        <v>14999</v>
      </c>
      <c r="H306" s="2">
        <v>2635324.3000000003</v>
      </c>
      <c r="I306" s="2">
        <v>263532.43000000005</v>
      </c>
      <c r="J306" s="2">
        <v>2371791.87</v>
      </c>
      <c r="K306" s="2">
        <v>1849997.6586000002</v>
      </c>
      <c r="L306" s="2">
        <v>521794.21139999991</v>
      </c>
      <c r="M306" s="7">
        <v>44105</v>
      </c>
      <c r="N306">
        <v>10</v>
      </c>
      <c r="O306" t="s">
        <v>43</v>
      </c>
      <c r="P306">
        <v>2020</v>
      </c>
    </row>
    <row r="307" spans="1:16" x14ac:dyDescent="0.25">
      <c r="A307" t="s">
        <v>22</v>
      </c>
      <c r="B307" t="s">
        <v>46</v>
      </c>
      <c r="C307" t="s">
        <v>44</v>
      </c>
      <c r="D307" t="s">
        <v>54</v>
      </c>
      <c r="E307" s="1">
        <v>219.8</v>
      </c>
      <c r="F307" s="2">
        <v>11999.4</v>
      </c>
      <c r="G307" s="2">
        <v>19999</v>
      </c>
      <c r="H307" s="2">
        <v>4395780.2</v>
      </c>
      <c r="I307" s="2">
        <v>439578.02</v>
      </c>
      <c r="J307" s="2">
        <v>3956202.18</v>
      </c>
      <c r="K307" s="2">
        <v>2571531.4170000004</v>
      </c>
      <c r="L307" s="2">
        <v>1384670.7629999998</v>
      </c>
      <c r="M307" s="7">
        <v>44409</v>
      </c>
      <c r="N307">
        <v>8</v>
      </c>
      <c r="O307" t="s">
        <v>40</v>
      </c>
      <c r="P307">
        <v>2021</v>
      </c>
    </row>
    <row r="308" spans="1:16" x14ac:dyDescent="0.25">
      <c r="A308" t="s">
        <v>22</v>
      </c>
      <c r="B308" t="s">
        <v>17</v>
      </c>
      <c r="C308" t="s">
        <v>44</v>
      </c>
      <c r="D308" t="s">
        <v>54</v>
      </c>
      <c r="E308" s="1">
        <v>174.3</v>
      </c>
      <c r="F308" s="2">
        <v>11999.4</v>
      </c>
      <c r="G308" s="2">
        <v>19999</v>
      </c>
      <c r="H308" s="2">
        <v>3485825.7</v>
      </c>
      <c r="I308" s="2">
        <v>348582.57000000007</v>
      </c>
      <c r="J308" s="2">
        <v>3137243.13</v>
      </c>
      <c r="K308" s="2">
        <v>2039208.0345000001</v>
      </c>
      <c r="L308" s="2">
        <v>1098035.0954999998</v>
      </c>
      <c r="M308" s="7">
        <v>44409</v>
      </c>
      <c r="N308">
        <v>8</v>
      </c>
      <c r="O308" t="s">
        <v>40</v>
      </c>
      <c r="P308">
        <v>2021</v>
      </c>
    </row>
    <row r="309" spans="1:16" x14ac:dyDescent="0.25">
      <c r="A309" t="s">
        <v>22</v>
      </c>
      <c r="B309" t="s">
        <v>21</v>
      </c>
      <c r="C309" t="s">
        <v>44</v>
      </c>
      <c r="D309" t="s">
        <v>54</v>
      </c>
      <c r="E309" s="1">
        <v>115.30000000000001</v>
      </c>
      <c r="F309" s="2">
        <v>11999.4</v>
      </c>
      <c r="G309" s="2">
        <v>19999</v>
      </c>
      <c r="H309" s="2">
        <v>2305884.7000000002</v>
      </c>
      <c r="I309" s="2">
        <v>230588.47000000003</v>
      </c>
      <c r="J309" s="2">
        <v>2075296.2300000002</v>
      </c>
      <c r="K309" s="2">
        <v>1348942.5495000002</v>
      </c>
      <c r="L309" s="2">
        <v>726353.68050000002</v>
      </c>
      <c r="M309" s="7">
        <v>44470</v>
      </c>
      <c r="N309">
        <v>10</v>
      </c>
      <c r="O309" t="s">
        <v>43</v>
      </c>
      <c r="P309">
        <v>2021</v>
      </c>
    </row>
    <row r="310" spans="1:16" x14ac:dyDescent="0.25">
      <c r="A310" t="s">
        <v>16</v>
      </c>
      <c r="B310" t="s">
        <v>23</v>
      </c>
      <c r="C310" t="s">
        <v>44</v>
      </c>
      <c r="D310" t="s">
        <v>54</v>
      </c>
      <c r="E310" s="1">
        <v>175.70000000000002</v>
      </c>
      <c r="F310" s="2">
        <v>11999.4</v>
      </c>
      <c r="G310" s="2">
        <v>19999</v>
      </c>
      <c r="H310" s="2">
        <v>3513824.3000000003</v>
      </c>
      <c r="I310" s="2">
        <v>351382.43000000005</v>
      </c>
      <c r="J310" s="2">
        <v>3162441.87</v>
      </c>
      <c r="K310" s="2">
        <v>2466704.6586000002</v>
      </c>
      <c r="L310" s="2">
        <v>695737.21139999991</v>
      </c>
      <c r="M310" s="7">
        <v>44105</v>
      </c>
      <c r="N310">
        <v>10</v>
      </c>
      <c r="O310" t="s">
        <v>43</v>
      </c>
      <c r="P310">
        <v>2020</v>
      </c>
    </row>
    <row r="311" spans="1:16" x14ac:dyDescent="0.25">
      <c r="A311" t="s">
        <v>16</v>
      </c>
      <c r="B311" t="s">
        <v>25</v>
      </c>
      <c r="C311" t="s">
        <v>48</v>
      </c>
      <c r="D311" t="s">
        <v>54</v>
      </c>
      <c r="E311" s="1">
        <v>100.10000000000001</v>
      </c>
      <c r="F311" s="2">
        <v>19794</v>
      </c>
      <c r="G311" s="2">
        <v>32990</v>
      </c>
      <c r="H311" s="2">
        <v>3302299.0000000005</v>
      </c>
      <c r="I311" s="2">
        <v>330229.90000000008</v>
      </c>
      <c r="J311" s="2">
        <v>2972069.1000000006</v>
      </c>
      <c r="K311" s="2">
        <v>2318213.8980000005</v>
      </c>
      <c r="L311" s="2">
        <v>653855.20200000005</v>
      </c>
      <c r="M311" s="7">
        <v>44409</v>
      </c>
      <c r="N311">
        <v>8</v>
      </c>
      <c r="O311" t="s">
        <v>40</v>
      </c>
      <c r="P311">
        <v>2021</v>
      </c>
    </row>
    <row r="312" spans="1:16" x14ac:dyDescent="0.25">
      <c r="A312" t="s">
        <v>16</v>
      </c>
      <c r="B312" t="s">
        <v>42</v>
      </c>
      <c r="C312" t="s">
        <v>48</v>
      </c>
      <c r="D312" t="s">
        <v>54</v>
      </c>
      <c r="E312" s="1">
        <v>133.30000000000001</v>
      </c>
      <c r="F312" s="2">
        <v>19794</v>
      </c>
      <c r="G312" s="2">
        <v>32990</v>
      </c>
      <c r="H312" s="2">
        <v>4397567</v>
      </c>
      <c r="I312" s="2">
        <v>439756.7</v>
      </c>
      <c r="J312" s="2">
        <v>3957810.3</v>
      </c>
      <c r="K312" s="2">
        <v>3087092.034</v>
      </c>
      <c r="L312" s="2">
        <v>870718.26599999983</v>
      </c>
      <c r="M312" s="7">
        <v>44501</v>
      </c>
      <c r="N312">
        <v>11</v>
      </c>
      <c r="O312" t="s">
        <v>47</v>
      </c>
      <c r="P312">
        <v>2021</v>
      </c>
    </row>
    <row r="313" spans="1:16" x14ac:dyDescent="0.25">
      <c r="A313" t="s">
        <v>22</v>
      </c>
      <c r="B313" t="s">
        <v>27</v>
      </c>
      <c r="C313" t="s">
        <v>49</v>
      </c>
      <c r="D313" t="s">
        <v>54</v>
      </c>
      <c r="E313" s="1">
        <v>115.30000000000001</v>
      </c>
      <c r="F313" s="2">
        <v>13938</v>
      </c>
      <c r="G313" s="2">
        <v>23230</v>
      </c>
      <c r="H313" s="2">
        <v>2678419.0000000005</v>
      </c>
      <c r="I313" s="2">
        <v>267841.90000000008</v>
      </c>
      <c r="J313" s="2">
        <v>2410577.1000000006</v>
      </c>
      <c r="K313" s="2">
        <v>1566875.1150000005</v>
      </c>
      <c r="L313" s="2">
        <v>843701.9850000001</v>
      </c>
      <c r="M313" s="7">
        <v>44470</v>
      </c>
      <c r="N313">
        <v>10</v>
      </c>
      <c r="O313" t="s">
        <v>43</v>
      </c>
      <c r="P313">
        <v>2021</v>
      </c>
    </row>
    <row r="314" spans="1:16" x14ac:dyDescent="0.25">
      <c r="A314" t="s">
        <v>32</v>
      </c>
      <c r="B314" t="s">
        <v>29</v>
      </c>
      <c r="C314" t="s">
        <v>18</v>
      </c>
      <c r="D314" t="s">
        <v>54</v>
      </c>
      <c r="E314" s="1">
        <v>72.7</v>
      </c>
      <c r="F314" s="2">
        <v>5579.4</v>
      </c>
      <c r="G314" s="2">
        <v>9299</v>
      </c>
      <c r="H314" s="2">
        <v>676037.3</v>
      </c>
      <c r="I314" s="2">
        <v>67603.73000000001</v>
      </c>
      <c r="J314" s="2">
        <v>608433.57000000007</v>
      </c>
      <c r="K314" s="2">
        <v>365060.14200000005</v>
      </c>
      <c r="L314" s="2">
        <v>243373.42800000001</v>
      </c>
      <c r="M314" s="7">
        <v>44228</v>
      </c>
      <c r="N314">
        <v>2</v>
      </c>
      <c r="O314" t="s">
        <v>45</v>
      </c>
      <c r="P314">
        <v>2021</v>
      </c>
    </row>
    <row r="315" spans="1:16" x14ac:dyDescent="0.25">
      <c r="A315" t="s">
        <v>32</v>
      </c>
      <c r="B315" t="s">
        <v>55</v>
      </c>
      <c r="C315" t="s">
        <v>18</v>
      </c>
      <c r="D315" t="s">
        <v>54</v>
      </c>
      <c r="E315" s="1">
        <v>188.4</v>
      </c>
      <c r="F315" s="2">
        <v>5579.4</v>
      </c>
      <c r="G315" s="2">
        <v>9299</v>
      </c>
      <c r="H315" s="2">
        <v>1751931.6</v>
      </c>
      <c r="I315" s="2">
        <v>175193.16000000003</v>
      </c>
      <c r="J315" s="2">
        <v>1576738.44</v>
      </c>
      <c r="K315" s="2">
        <v>946043.0639999999</v>
      </c>
      <c r="L315" s="2">
        <v>630695.37600000005</v>
      </c>
      <c r="M315" s="7">
        <v>44409</v>
      </c>
      <c r="N315">
        <v>8</v>
      </c>
      <c r="O315" t="s">
        <v>40</v>
      </c>
      <c r="P315">
        <v>2021</v>
      </c>
    </row>
    <row r="316" spans="1:16" x14ac:dyDescent="0.25">
      <c r="A316" t="s">
        <v>16</v>
      </c>
      <c r="B316" t="s">
        <v>33</v>
      </c>
      <c r="C316" t="s">
        <v>18</v>
      </c>
      <c r="D316" t="s">
        <v>54</v>
      </c>
      <c r="E316" s="1">
        <v>183.4</v>
      </c>
      <c r="F316" s="2">
        <v>5579.4</v>
      </c>
      <c r="G316" s="2">
        <v>9299</v>
      </c>
      <c r="H316" s="2">
        <v>1705436.6</v>
      </c>
      <c r="I316" s="2">
        <v>170543.66000000003</v>
      </c>
      <c r="J316" s="2">
        <v>1534892.94</v>
      </c>
      <c r="K316" s="2">
        <v>1197216.4931999999</v>
      </c>
      <c r="L316" s="2">
        <v>337676.44680000003</v>
      </c>
      <c r="M316" s="7">
        <v>44075</v>
      </c>
      <c r="N316">
        <v>9</v>
      </c>
      <c r="O316" t="s">
        <v>41</v>
      </c>
      <c r="P316">
        <v>2020</v>
      </c>
    </row>
    <row r="317" spans="1:16" x14ac:dyDescent="0.25">
      <c r="A317" t="s">
        <v>32</v>
      </c>
      <c r="B317" t="s">
        <v>26</v>
      </c>
      <c r="C317" t="s">
        <v>30</v>
      </c>
      <c r="D317" t="s">
        <v>54</v>
      </c>
      <c r="E317" s="1">
        <v>234</v>
      </c>
      <c r="F317" s="2">
        <v>8999.4</v>
      </c>
      <c r="G317" s="2">
        <v>14999</v>
      </c>
      <c r="H317" s="2">
        <v>3509766</v>
      </c>
      <c r="I317" s="2">
        <v>350976.60000000003</v>
      </c>
      <c r="J317" s="2">
        <v>3158789.4</v>
      </c>
      <c r="K317" s="2">
        <v>1895273.64</v>
      </c>
      <c r="L317" s="2">
        <v>1263515.76</v>
      </c>
      <c r="M317" s="7">
        <v>44197</v>
      </c>
      <c r="N317">
        <v>1</v>
      </c>
      <c r="O317" t="s">
        <v>20</v>
      </c>
      <c r="P317">
        <v>2021</v>
      </c>
    </row>
    <row r="318" spans="1:16" x14ac:dyDescent="0.25">
      <c r="A318" t="s">
        <v>32</v>
      </c>
      <c r="B318" t="s">
        <v>34</v>
      </c>
      <c r="C318" t="s">
        <v>30</v>
      </c>
      <c r="D318" t="s">
        <v>54</v>
      </c>
      <c r="E318" s="1">
        <v>234.20000000000002</v>
      </c>
      <c r="F318" s="2">
        <v>8999.4</v>
      </c>
      <c r="G318" s="2">
        <v>14999</v>
      </c>
      <c r="H318" s="2">
        <v>3512765.8000000003</v>
      </c>
      <c r="I318" s="2">
        <v>351276.58000000007</v>
      </c>
      <c r="J318" s="2">
        <v>3161489.22</v>
      </c>
      <c r="K318" s="2">
        <v>1896893.5320000001</v>
      </c>
      <c r="L318" s="2">
        <v>1264595.6880000001</v>
      </c>
      <c r="M318" s="7">
        <v>44501</v>
      </c>
      <c r="N318">
        <v>11</v>
      </c>
      <c r="O318" t="s">
        <v>47</v>
      </c>
      <c r="P318">
        <v>2021</v>
      </c>
    </row>
    <row r="319" spans="1:16" x14ac:dyDescent="0.25">
      <c r="A319" t="s">
        <v>16</v>
      </c>
      <c r="B319" t="s">
        <v>36</v>
      </c>
      <c r="C319" t="s">
        <v>44</v>
      </c>
      <c r="D319" t="s">
        <v>54</v>
      </c>
      <c r="E319" s="1">
        <v>103.10000000000001</v>
      </c>
      <c r="F319" s="2">
        <v>11999.4</v>
      </c>
      <c r="G319" s="2">
        <v>19999</v>
      </c>
      <c r="H319" s="2">
        <v>2061896.9000000001</v>
      </c>
      <c r="I319" s="2">
        <v>206189.69000000003</v>
      </c>
      <c r="J319" s="2">
        <v>1855707.2100000002</v>
      </c>
      <c r="K319" s="2">
        <v>1447451.6238000002</v>
      </c>
      <c r="L319" s="2">
        <v>408255.58620000002</v>
      </c>
      <c r="M319" s="7">
        <v>44075</v>
      </c>
      <c r="N319">
        <v>9</v>
      </c>
      <c r="O319" t="s">
        <v>41</v>
      </c>
      <c r="P319">
        <v>2020</v>
      </c>
    </row>
    <row r="320" spans="1:16" x14ac:dyDescent="0.25">
      <c r="A320" t="s">
        <v>22</v>
      </c>
      <c r="B320" t="s">
        <v>39</v>
      </c>
      <c r="C320" t="s">
        <v>48</v>
      </c>
      <c r="D320" t="s">
        <v>54</v>
      </c>
      <c r="E320" s="1">
        <v>126.2</v>
      </c>
      <c r="F320" s="2">
        <v>19794</v>
      </c>
      <c r="G320" s="2">
        <v>32990</v>
      </c>
      <c r="H320" s="2">
        <v>4163338</v>
      </c>
      <c r="I320" s="2">
        <v>416333.80000000005</v>
      </c>
      <c r="J320" s="2">
        <v>3747004.2</v>
      </c>
      <c r="K320" s="2">
        <v>2435552.73</v>
      </c>
      <c r="L320" s="2">
        <v>1311451.4700000002</v>
      </c>
      <c r="M320" s="7">
        <v>44317</v>
      </c>
      <c r="N320">
        <v>5</v>
      </c>
      <c r="O320" t="s">
        <v>53</v>
      </c>
      <c r="P320">
        <v>2021</v>
      </c>
    </row>
    <row r="321" spans="1:16" x14ac:dyDescent="0.25">
      <c r="A321" t="s">
        <v>16</v>
      </c>
      <c r="B321" t="s">
        <v>23</v>
      </c>
      <c r="C321" t="s">
        <v>48</v>
      </c>
      <c r="D321" t="s">
        <v>54</v>
      </c>
      <c r="E321" s="1">
        <v>113.5</v>
      </c>
      <c r="F321" s="2">
        <v>19794</v>
      </c>
      <c r="G321" s="2">
        <v>32990</v>
      </c>
      <c r="H321" s="2">
        <v>3744365</v>
      </c>
      <c r="I321" s="2">
        <v>374436.5</v>
      </c>
      <c r="J321" s="2">
        <v>3369928.5</v>
      </c>
      <c r="K321" s="2">
        <v>2628544.23</v>
      </c>
      <c r="L321" s="2">
        <v>741384.27</v>
      </c>
      <c r="M321" s="7">
        <v>44348</v>
      </c>
      <c r="N321">
        <v>6</v>
      </c>
      <c r="O321" t="s">
        <v>24</v>
      </c>
      <c r="P321">
        <v>2021</v>
      </c>
    </row>
    <row r="322" spans="1:16" x14ac:dyDescent="0.25">
      <c r="A322" t="s">
        <v>16</v>
      </c>
      <c r="B322" t="s">
        <v>42</v>
      </c>
      <c r="C322" t="s">
        <v>48</v>
      </c>
      <c r="D322" t="s">
        <v>54</v>
      </c>
      <c r="E322" s="1">
        <v>54.7</v>
      </c>
      <c r="F322" s="2">
        <v>19794</v>
      </c>
      <c r="G322" s="2">
        <v>32990</v>
      </c>
      <c r="H322" s="2">
        <v>1804553</v>
      </c>
      <c r="I322" s="2">
        <v>180455.30000000002</v>
      </c>
      <c r="J322" s="2">
        <v>1624097.7</v>
      </c>
      <c r="K322" s="2">
        <v>1266796.206</v>
      </c>
      <c r="L322" s="2">
        <v>357301.49399999995</v>
      </c>
      <c r="M322" s="7">
        <v>44501</v>
      </c>
      <c r="N322">
        <v>11</v>
      </c>
      <c r="O322" t="s">
        <v>47</v>
      </c>
      <c r="P322">
        <v>2021</v>
      </c>
    </row>
    <row r="323" spans="1:16" x14ac:dyDescent="0.25">
      <c r="A323" t="s">
        <v>16</v>
      </c>
      <c r="B323" t="s">
        <v>36</v>
      </c>
      <c r="C323" t="s">
        <v>48</v>
      </c>
      <c r="D323" t="s">
        <v>54</v>
      </c>
      <c r="E323" s="1">
        <v>158.20000000000002</v>
      </c>
      <c r="F323" s="2">
        <v>19794</v>
      </c>
      <c r="G323" s="2">
        <v>32990</v>
      </c>
      <c r="H323" s="2">
        <v>5219018.0000000009</v>
      </c>
      <c r="I323" s="2">
        <v>521901.8000000001</v>
      </c>
      <c r="J323" s="2">
        <v>4697116.2000000011</v>
      </c>
      <c r="K323" s="2">
        <v>3663750.6360000009</v>
      </c>
      <c r="L323" s="2">
        <v>1033365.5640000002</v>
      </c>
      <c r="M323" s="7">
        <v>44531</v>
      </c>
      <c r="N323">
        <v>12</v>
      </c>
      <c r="O323" t="s">
        <v>28</v>
      </c>
      <c r="P323">
        <v>2021</v>
      </c>
    </row>
    <row r="324" spans="1:16" x14ac:dyDescent="0.25">
      <c r="A324" t="s">
        <v>32</v>
      </c>
      <c r="B324" t="s">
        <v>21</v>
      </c>
      <c r="C324" t="s">
        <v>49</v>
      </c>
      <c r="D324" t="s">
        <v>54</v>
      </c>
      <c r="E324" s="1">
        <v>173.85000000000002</v>
      </c>
      <c r="F324" s="2">
        <v>13938</v>
      </c>
      <c r="G324" s="2">
        <v>23230</v>
      </c>
      <c r="H324" s="2">
        <v>4038535.5000000005</v>
      </c>
      <c r="I324" s="2">
        <v>403853.55000000005</v>
      </c>
      <c r="J324" s="2">
        <v>3634681.95</v>
      </c>
      <c r="K324" s="2">
        <v>2180809.17</v>
      </c>
      <c r="L324" s="2">
        <v>1453872.7800000003</v>
      </c>
      <c r="M324" s="7">
        <v>44287</v>
      </c>
      <c r="N324">
        <v>4</v>
      </c>
      <c r="O324" t="s">
        <v>50</v>
      </c>
      <c r="P324">
        <v>2021</v>
      </c>
    </row>
    <row r="325" spans="1:16" x14ac:dyDescent="0.25">
      <c r="A325" t="s">
        <v>32</v>
      </c>
      <c r="B325" t="s">
        <v>46</v>
      </c>
      <c r="C325" t="s">
        <v>49</v>
      </c>
      <c r="D325" t="s">
        <v>54</v>
      </c>
      <c r="E325" s="1">
        <v>221.5</v>
      </c>
      <c r="F325" s="2">
        <v>13938</v>
      </c>
      <c r="G325" s="2">
        <v>23230</v>
      </c>
      <c r="H325" s="2">
        <v>5145445</v>
      </c>
      <c r="I325" s="2">
        <v>514544.5</v>
      </c>
      <c r="J325" s="2">
        <v>4630900.5</v>
      </c>
      <c r="K325" s="2">
        <v>2778540.3</v>
      </c>
      <c r="L325" s="2">
        <v>1852360.2000000002</v>
      </c>
      <c r="M325" s="7">
        <v>44075</v>
      </c>
      <c r="N325">
        <v>9</v>
      </c>
      <c r="O325" t="s">
        <v>41</v>
      </c>
      <c r="P325">
        <v>2020</v>
      </c>
    </row>
    <row r="326" spans="1:16" x14ac:dyDescent="0.25">
      <c r="A326" t="s">
        <v>16</v>
      </c>
      <c r="B326" t="s">
        <v>17</v>
      </c>
      <c r="C326" t="s">
        <v>49</v>
      </c>
      <c r="D326" t="s">
        <v>54</v>
      </c>
      <c r="E326" s="1">
        <v>158.20000000000002</v>
      </c>
      <c r="F326" s="2">
        <v>13938</v>
      </c>
      <c r="G326" s="2">
        <v>23230</v>
      </c>
      <c r="H326" s="2">
        <v>3674986.0000000005</v>
      </c>
      <c r="I326" s="2">
        <v>367498.60000000009</v>
      </c>
      <c r="J326" s="2">
        <v>3307487.4000000004</v>
      </c>
      <c r="K326" s="2">
        <v>2579840.1720000003</v>
      </c>
      <c r="L326" s="2">
        <v>727647.22800000012</v>
      </c>
      <c r="M326" s="7">
        <v>44531</v>
      </c>
      <c r="N326">
        <v>12</v>
      </c>
      <c r="O326" t="s">
        <v>28</v>
      </c>
      <c r="P326">
        <v>2021</v>
      </c>
    </row>
    <row r="327" spans="1:16" x14ac:dyDescent="0.25">
      <c r="A327" t="s">
        <v>16</v>
      </c>
      <c r="B327" t="s">
        <v>21</v>
      </c>
      <c r="C327" t="s">
        <v>51</v>
      </c>
      <c r="D327" t="s">
        <v>54</v>
      </c>
      <c r="E327" s="1">
        <v>113.5</v>
      </c>
      <c r="F327" s="2">
        <v>11999.4</v>
      </c>
      <c r="G327" s="2">
        <v>19999</v>
      </c>
      <c r="H327" s="2">
        <v>2269886.5</v>
      </c>
      <c r="I327" s="2">
        <v>226988.65000000002</v>
      </c>
      <c r="J327" s="2">
        <v>2042897.85</v>
      </c>
      <c r="K327" s="2">
        <v>1593460.3230000001</v>
      </c>
      <c r="L327" s="2">
        <v>449437.527</v>
      </c>
      <c r="M327" s="7">
        <v>44348</v>
      </c>
      <c r="N327">
        <v>6</v>
      </c>
      <c r="O327" t="s">
        <v>24</v>
      </c>
      <c r="P327">
        <v>2021</v>
      </c>
    </row>
    <row r="328" spans="1:16" x14ac:dyDescent="0.25">
      <c r="A328" t="s">
        <v>16</v>
      </c>
      <c r="B328" t="s">
        <v>23</v>
      </c>
      <c r="C328" t="s">
        <v>18</v>
      </c>
      <c r="D328" t="s">
        <v>54</v>
      </c>
      <c r="E328" s="1">
        <v>176.10000000000002</v>
      </c>
      <c r="F328" s="2">
        <v>5579.4</v>
      </c>
      <c r="G328" s="2">
        <v>9299</v>
      </c>
      <c r="H328" s="2">
        <v>1637553.9000000001</v>
      </c>
      <c r="I328" s="2">
        <v>163755.39000000001</v>
      </c>
      <c r="J328" s="2">
        <v>1473798.5100000002</v>
      </c>
      <c r="K328" s="2">
        <v>1149562.8378000003</v>
      </c>
      <c r="L328" s="2">
        <v>324235.67219999991</v>
      </c>
      <c r="M328" s="7">
        <v>44256</v>
      </c>
      <c r="N328">
        <v>3</v>
      </c>
      <c r="O328" t="s">
        <v>31</v>
      </c>
      <c r="P328">
        <v>2021</v>
      </c>
    </row>
    <row r="329" spans="1:16" x14ac:dyDescent="0.25">
      <c r="A329" t="s">
        <v>38</v>
      </c>
      <c r="B329" t="s">
        <v>25</v>
      </c>
      <c r="C329" t="s">
        <v>18</v>
      </c>
      <c r="D329" t="s">
        <v>54</v>
      </c>
      <c r="E329" s="1">
        <v>44.800000000000004</v>
      </c>
      <c r="F329" s="2">
        <v>5579.4</v>
      </c>
      <c r="G329" s="2">
        <v>9299</v>
      </c>
      <c r="H329" s="2">
        <v>416595.20000000001</v>
      </c>
      <c r="I329" s="2">
        <v>41659.520000000004</v>
      </c>
      <c r="J329" s="2">
        <v>374935.68</v>
      </c>
      <c r="K329" s="2">
        <v>269953.68959999998</v>
      </c>
      <c r="L329" s="2">
        <v>104981.99040000001</v>
      </c>
      <c r="M329" s="7">
        <v>44348</v>
      </c>
      <c r="N329">
        <v>6</v>
      </c>
      <c r="O329" t="s">
        <v>24</v>
      </c>
      <c r="P329">
        <v>2021</v>
      </c>
    </row>
    <row r="330" spans="1:16" x14ac:dyDescent="0.25">
      <c r="A330" t="s">
        <v>38</v>
      </c>
      <c r="B330" t="s">
        <v>42</v>
      </c>
      <c r="C330" t="s">
        <v>18</v>
      </c>
      <c r="D330" t="s">
        <v>54</v>
      </c>
      <c r="E330" s="1">
        <v>218.10000000000002</v>
      </c>
      <c r="F330" s="2">
        <v>5579.4</v>
      </c>
      <c r="G330" s="2">
        <v>9299</v>
      </c>
      <c r="H330" s="2">
        <v>2028111.9000000001</v>
      </c>
      <c r="I330" s="2">
        <v>202811.19000000003</v>
      </c>
      <c r="J330" s="2">
        <v>1825300.7100000002</v>
      </c>
      <c r="K330" s="2">
        <v>1314216.5112000001</v>
      </c>
      <c r="L330" s="2">
        <v>511084.19880000013</v>
      </c>
      <c r="M330" s="7">
        <v>44470</v>
      </c>
      <c r="N330">
        <v>10</v>
      </c>
      <c r="O330" t="s">
        <v>43</v>
      </c>
      <c r="P330">
        <v>2021</v>
      </c>
    </row>
    <row r="331" spans="1:16" x14ac:dyDescent="0.25">
      <c r="A331" t="s">
        <v>16</v>
      </c>
      <c r="B331" t="s">
        <v>27</v>
      </c>
      <c r="C331" t="s">
        <v>30</v>
      </c>
      <c r="D331" t="s">
        <v>54</v>
      </c>
      <c r="E331" s="1">
        <v>197.60000000000002</v>
      </c>
      <c r="F331" s="2">
        <v>8999.4</v>
      </c>
      <c r="G331" s="2">
        <v>14999</v>
      </c>
      <c r="H331" s="2">
        <v>2963802.4000000004</v>
      </c>
      <c r="I331" s="2">
        <v>296380.24000000005</v>
      </c>
      <c r="J331" s="2">
        <v>2667422.16</v>
      </c>
      <c r="K331" s="2">
        <v>2080589.2848000003</v>
      </c>
      <c r="L331" s="2">
        <v>586832.87519999989</v>
      </c>
      <c r="M331" s="7">
        <v>44470</v>
      </c>
      <c r="N331">
        <v>10</v>
      </c>
      <c r="O331" t="s">
        <v>43</v>
      </c>
      <c r="P331">
        <v>2021</v>
      </c>
    </row>
    <row r="332" spans="1:16" x14ac:dyDescent="0.25">
      <c r="A332" t="s">
        <v>38</v>
      </c>
      <c r="B332" t="s">
        <v>29</v>
      </c>
      <c r="C332" t="s">
        <v>30</v>
      </c>
      <c r="D332" t="s">
        <v>54</v>
      </c>
      <c r="E332" s="1">
        <v>218.10000000000002</v>
      </c>
      <c r="F332" s="2">
        <v>8999.4</v>
      </c>
      <c r="G332" s="2">
        <v>14999</v>
      </c>
      <c r="H332" s="2">
        <v>3271281.9000000004</v>
      </c>
      <c r="I332" s="2">
        <v>327128.19000000006</v>
      </c>
      <c r="J332" s="2">
        <v>2944153.7100000004</v>
      </c>
      <c r="K332" s="2">
        <v>2119790.6712000002</v>
      </c>
      <c r="L332" s="2">
        <v>824363.03880000021</v>
      </c>
      <c r="M332" s="7">
        <v>44470</v>
      </c>
      <c r="N332">
        <v>10</v>
      </c>
      <c r="O332" t="s">
        <v>43</v>
      </c>
      <c r="P332">
        <v>2021</v>
      </c>
    </row>
    <row r="333" spans="1:16" x14ac:dyDescent="0.25">
      <c r="A333" t="s">
        <v>35</v>
      </c>
      <c r="B333" t="s">
        <v>55</v>
      </c>
      <c r="C333" t="s">
        <v>30</v>
      </c>
      <c r="D333" t="s">
        <v>54</v>
      </c>
      <c r="E333" s="1">
        <v>250</v>
      </c>
      <c r="F333" s="2">
        <v>8999.4</v>
      </c>
      <c r="G333" s="2">
        <v>14999</v>
      </c>
      <c r="H333" s="2">
        <v>3749750</v>
      </c>
      <c r="I333" s="2">
        <v>374975</v>
      </c>
      <c r="J333" s="2">
        <v>3374775</v>
      </c>
      <c r="K333" s="2">
        <v>2632324.5</v>
      </c>
      <c r="L333" s="2">
        <v>742450.5</v>
      </c>
      <c r="M333" s="7">
        <v>44136</v>
      </c>
      <c r="N333">
        <v>11</v>
      </c>
      <c r="O333" t="s">
        <v>47</v>
      </c>
      <c r="P333">
        <v>2020</v>
      </c>
    </row>
    <row r="334" spans="1:16" x14ac:dyDescent="0.25">
      <c r="A334" t="s">
        <v>38</v>
      </c>
      <c r="B334" t="s">
        <v>33</v>
      </c>
      <c r="C334" t="s">
        <v>44</v>
      </c>
      <c r="D334" t="s">
        <v>54</v>
      </c>
      <c r="E334" s="1">
        <v>170.20000000000002</v>
      </c>
      <c r="F334" s="2">
        <v>11999.4</v>
      </c>
      <c r="G334" s="2">
        <v>19999</v>
      </c>
      <c r="H334" s="2">
        <v>3403829.8000000003</v>
      </c>
      <c r="I334" s="2">
        <v>340382.98000000004</v>
      </c>
      <c r="J334" s="2">
        <v>3063446.8200000003</v>
      </c>
      <c r="K334" s="2">
        <v>2205681.7104000002</v>
      </c>
      <c r="L334" s="2">
        <v>857765.10960000008</v>
      </c>
      <c r="M334" s="7">
        <v>44317</v>
      </c>
      <c r="N334">
        <v>5</v>
      </c>
      <c r="O334" t="s">
        <v>53</v>
      </c>
      <c r="P334">
        <v>2021</v>
      </c>
    </row>
    <row r="335" spans="1:16" x14ac:dyDescent="0.25">
      <c r="A335" t="s">
        <v>38</v>
      </c>
      <c r="B335" t="s">
        <v>26</v>
      </c>
      <c r="C335" t="s">
        <v>44</v>
      </c>
      <c r="D335" t="s">
        <v>54</v>
      </c>
      <c r="E335" s="1">
        <v>44.800000000000004</v>
      </c>
      <c r="F335" s="2">
        <v>11999.4</v>
      </c>
      <c r="G335" s="2">
        <v>19999</v>
      </c>
      <c r="H335" s="2">
        <v>895955.20000000007</v>
      </c>
      <c r="I335" s="2">
        <v>89595.520000000019</v>
      </c>
      <c r="J335" s="2">
        <v>806359.68</v>
      </c>
      <c r="K335" s="2">
        <v>580578.96960000007</v>
      </c>
      <c r="L335" s="2">
        <v>225780.71039999998</v>
      </c>
      <c r="M335" s="7">
        <v>44348</v>
      </c>
      <c r="N335">
        <v>6</v>
      </c>
      <c r="O335" t="s">
        <v>24</v>
      </c>
      <c r="P335">
        <v>2021</v>
      </c>
    </row>
    <row r="336" spans="1:16" x14ac:dyDescent="0.25">
      <c r="A336" t="s">
        <v>35</v>
      </c>
      <c r="B336" t="s">
        <v>34</v>
      </c>
      <c r="C336" t="s">
        <v>44</v>
      </c>
      <c r="D336" t="s">
        <v>54</v>
      </c>
      <c r="E336" s="1">
        <v>351.3</v>
      </c>
      <c r="F336" s="2">
        <v>11999.4</v>
      </c>
      <c r="G336" s="2">
        <v>19999</v>
      </c>
      <c r="H336" s="2">
        <v>7025648.7000000002</v>
      </c>
      <c r="I336" s="2">
        <v>702564.87000000011</v>
      </c>
      <c r="J336" s="2">
        <v>6323083.8300000001</v>
      </c>
      <c r="K336" s="2">
        <v>4932005.3874000004</v>
      </c>
      <c r="L336" s="2">
        <v>1391078.4425999997</v>
      </c>
      <c r="M336" s="7">
        <v>44378</v>
      </c>
      <c r="N336">
        <v>7</v>
      </c>
      <c r="O336" t="s">
        <v>37</v>
      </c>
      <c r="P336">
        <v>2021</v>
      </c>
    </row>
    <row r="337" spans="1:16" x14ac:dyDescent="0.25">
      <c r="A337" t="s">
        <v>22</v>
      </c>
      <c r="B337" t="s">
        <v>36</v>
      </c>
      <c r="C337" t="s">
        <v>44</v>
      </c>
      <c r="D337" t="s">
        <v>54</v>
      </c>
      <c r="E337" s="1">
        <v>210.10000000000002</v>
      </c>
      <c r="F337" s="2">
        <v>11999.4</v>
      </c>
      <c r="G337" s="2">
        <v>19999</v>
      </c>
      <c r="H337" s="2">
        <v>4201789.9000000004</v>
      </c>
      <c r="I337" s="2">
        <v>420178.99000000005</v>
      </c>
      <c r="J337" s="2">
        <v>3781610.91</v>
      </c>
      <c r="K337" s="2">
        <v>2458047.0915000001</v>
      </c>
      <c r="L337" s="2">
        <v>1323563.8185000001</v>
      </c>
      <c r="M337" s="7">
        <v>44409</v>
      </c>
      <c r="N337">
        <v>8</v>
      </c>
      <c r="O337" t="s">
        <v>40</v>
      </c>
      <c r="P337">
        <v>2021</v>
      </c>
    </row>
    <row r="338" spans="1:16" x14ac:dyDescent="0.25">
      <c r="A338" t="s">
        <v>22</v>
      </c>
      <c r="B338" t="s">
        <v>39</v>
      </c>
      <c r="C338" t="s">
        <v>44</v>
      </c>
      <c r="D338" t="s">
        <v>54</v>
      </c>
      <c r="E338" s="1">
        <v>293.10000000000002</v>
      </c>
      <c r="F338" s="2">
        <v>11999.4</v>
      </c>
      <c r="G338" s="2">
        <v>19999</v>
      </c>
      <c r="H338" s="2">
        <v>5861706.9000000004</v>
      </c>
      <c r="I338" s="2">
        <v>586170.69000000006</v>
      </c>
      <c r="J338" s="2">
        <v>5275536.21</v>
      </c>
      <c r="K338" s="2">
        <v>3429098.5364999999</v>
      </c>
      <c r="L338" s="2">
        <v>1846437.6735</v>
      </c>
      <c r="M338" s="7">
        <v>44075</v>
      </c>
      <c r="N338">
        <v>9</v>
      </c>
      <c r="O338" t="s">
        <v>41</v>
      </c>
      <c r="P338">
        <v>2020</v>
      </c>
    </row>
    <row r="339" spans="1:16" x14ac:dyDescent="0.25">
      <c r="A339" t="s">
        <v>16</v>
      </c>
      <c r="B339" t="s">
        <v>23</v>
      </c>
      <c r="C339" t="s">
        <v>44</v>
      </c>
      <c r="D339" t="s">
        <v>54</v>
      </c>
      <c r="E339" s="1">
        <v>153.5</v>
      </c>
      <c r="F339" s="2">
        <v>11999.4</v>
      </c>
      <c r="G339" s="2">
        <v>19999</v>
      </c>
      <c r="H339" s="2">
        <v>3069846.5</v>
      </c>
      <c r="I339" s="2">
        <v>306984.65000000002</v>
      </c>
      <c r="J339" s="2">
        <v>2762861.85</v>
      </c>
      <c r="K339" s="2">
        <v>2155032.2430000002</v>
      </c>
      <c r="L339" s="2">
        <v>607829.60699999984</v>
      </c>
      <c r="M339" s="7">
        <v>44440</v>
      </c>
      <c r="N339">
        <v>9</v>
      </c>
      <c r="O339" t="s">
        <v>41</v>
      </c>
      <c r="P339">
        <v>2021</v>
      </c>
    </row>
    <row r="340" spans="1:16" x14ac:dyDescent="0.25">
      <c r="A340" t="s">
        <v>38</v>
      </c>
      <c r="B340" t="s">
        <v>42</v>
      </c>
      <c r="C340" t="s">
        <v>44</v>
      </c>
      <c r="D340" t="s">
        <v>54</v>
      </c>
      <c r="E340" s="1">
        <v>112.30000000000001</v>
      </c>
      <c r="F340" s="2">
        <v>11999.4</v>
      </c>
      <c r="G340" s="2">
        <v>19999</v>
      </c>
      <c r="H340" s="2">
        <v>2245887.7000000002</v>
      </c>
      <c r="I340" s="2">
        <v>224588.77000000002</v>
      </c>
      <c r="J340" s="2">
        <v>2021298.9300000002</v>
      </c>
      <c r="K340" s="2">
        <v>1455335.2296</v>
      </c>
      <c r="L340" s="2">
        <v>565963.70040000021</v>
      </c>
      <c r="M340" s="7">
        <v>44075</v>
      </c>
      <c r="N340">
        <v>9</v>
      </c>
      <c r="O340" t="s">
        <v>41</v>
      </c>
      <c r="P340">
        <v>2020</v>
      </c>
    </row>
    <row r="341" spans="1:16" x14ac:dyDescent="0.25">
      <c r="A341" t="s">
        <v>38</v>
      </c>
      <c r="B341" t="s">
        <v>36</v>
      </c>
      <c r="C341" t="s">
        <v>44</v>
      </c>
      <c r="D341" t="s">
        <v>54</v>
      </c>
      <c r="E341" s="1">
        <v>140.4</v>
      </c>
      <c r="F341" s="2">
        <v>11999.4</v>
      </c>
      <c r="G341" s="2">
        <v>19999</v>
      </c>
      <c r="H341" s="2">
        <v>2807859.6</v>
      </c>
      <c r="I341" s="2">
        <v>280785.96000000002</v>
      </c>
      <c r="J341" s="2">
        <v>2527073.64</v>
      </c>
      <c r="K341" s="2">
        <v>1819493.0208000001</v>
      </c>
      <c r="L341" s="2">
        <v>707580.61920000007</v>
      </c>
      <c r="M341" s="7">
        <v>44136</v>
      </c>
      <c r="N341">
        <v>11</v>
      </c>
      <c r="O341" t="s">
        <v>47</v>
      </c>
      <c r="P341">
        <v>2020</v>
      </c>
    </row>
    <row r="342" spans="1:16" x14ac:dyDescent="0.25">
      <c r="A342" t="s">
        <v>32</v>
      </c>
      <c r="B342" t="s">
        <v>21</v>
      </c>
      <c r="C342" t="s">
        <v>44</v>
      </c>
      <c r="D342" t="s">
        <v>54</v>
      </c>
      <c r="E342" s="1">
        <v>276.3</v>
      </c>
      <c r="F342" s="2">
        <v>11999.4</v>
      </c>
      <c r="G342" s="2">
        <v>19999</v>
      </c>
      <c r="H342" s="2">
        <v>5525723.7000000002</v>
      </c>
      <c r="I342" s="2">
        <v>552572.37</v>
      </c>
      <c r="J342" s="2">
        <v>4973151.33</v>
      </c>
      <c r="K342" s="2">
        <v>2983890.798</v>
      </c>
      <c r="L342" s="2">
        <v>1989260.5320000001</v>
      </c>
      <c r="M342" s="7">
        <v>44136</v>
      </c>
      <c r="N342">
        <v>11</v>
      </c>
      <c r="O342" t="s">
        <v>47</v>
      </c>
      <c r="P342">
        <v>2020</v>
      </c>
    </row>
    <row r="343" spans="1:16" x14ac:dyDescent="0.25">
      <c r="A343" t="s">
        <v>16</v>
      </c>
      <c r="B343" t="s">
        <v>46</v>
      </c>
      <c r="C343" t="s">
        <v>44</v>
      </c>
      <c r="D343" t="s">
        <v>54</v>
      </c>
      <c r="E343" s="1">
        <v>212.5</v>
      </c>
      <c r="F343" s="2">
        <v>11999.4</v>
      </c>
      <c r="G343" s="2">
        <v>19999</v>
      </c>
      <c r="H343" s="2">
        <v>4249787.5</v>
      </c>
      <c r="I343" s="2">
        <v>424978.75</v>
      </c>
      <c r="J343" s="2">
        <v>3824808.75</v>
      </c>
      <c r="K343" s="2">
        <v>2983350.8250000002</v>
      </c>
      <c r="L343" s="2">
        <v>841457.92499999981</v>
      </c>
      <c r="M343" s="7">
        <v>44166</v>
      </c>
      <c r="N343">
        <v>12</v>
      </c>
      <c r="O343" t="s">
        <v>28</v>
      </c>
      <c r="P343">
        <v>2020</v>
      </c>
    </row>
    <row r="344" spans="1:16" x14ac:dyDescent="0.25">
      <c r="A344" t="s">
        <v>38</v>
      </c>
      <c r="B344" t="s">
        <v>17</v>
      </c>
      <c r="C344" t="s">
        <v>48</v>
      </c>
      <c r="D344" t="s">
        <v>54</v>
      </c>
      <c r="E344" s="1">
        <v>165.9</v>
      </c>
      <c r="F344" s="2">
        <v>19794</v>
      </c>
      <c r="G344" s="2">
        <v>32990</v>
      </c>
      <c r="H344" s="2">
        <v>5473041</v>
      </c>
      <c r="I344" s="2">
        <v>547304.1</v>
      </c>
      <c r="J344" s="2">
        <v>4925736.9000000004</v>
      </c>
      <c r="K344" s="2">
        <v>3546530.568</v>
      </c>
      <c r="L344" s="2">
        <v>1379206.3320000004</v>
      </c>
      <c r="M344" s="7">
        <v>44378</v>
      </c>
      <c r="N344">
        <v>7</v>
      </c>
      <c r="O344" t="s">
        <v>37</v>
      </c>
      <c r="P344">
        <v>2021</v>
      </c>
    </row>
    <row r="345" spans="1:16" x14ac:dyDescent="0.25">
      <c r="A345" t="s">
        <v>16</v>
      </c>
      <c r="B345" t="s">
        <v>21</v>
      </c>
      <c r="C345" t="s">
        <v>48</v>
      </c>
      <c r="D345" t="s">
        <v>54</v>
      </c>
      <c r="E345" s="1">
        <v>60.900000000000006</v>
      </c>
      <c r="F345" s="2">
        <v>19794</v>
      </c>
      <c r="G345" s="2">
        <v>32990</v>
      </c>
      <c r="H345" s="2">
        <v>2009091.0000000002</v>
      </c>
      <c r="I345" s="2">
        <v>200909.10000000003</v>
      </c>
      <c r="J345" s="2">
        <v>1808181.9000000001</v>
      </c>
      <c r="K345" s="2">
        <v>1410381.8820000002</v>
      </c>
      <c r="L345" s="2">
        <v>397800.01799999992</v>
      </c>
      <c r="M345" s="7">
        <v>44409</v>
      </c>
      <c r="N345">
        <v>8</v>
      </c>
      <c r="O345" t="s">
        <v>40</v>
      </c>
      <c r="P345">
        <v>2021</v>
      </c>
    </row>
    <row r="346" spans="1:16" x14ac:dyDescent="0.25">
      <c r="A346" t="s">
        <v>35</v>
      </c>
      <c r="B346" t="s">
        <v>23</v>
      </c>
      <c r="C346" t="s">
        <v>48</v>
      </c>
      <c r="D346" t="s">
        <v>54</v>
      </c>
      <c r="E346" s="1">
        <v>208.70000000000002</v>
      </c>
      <c r="F346" s="2">
        <v>19794</v>
      </c>
      <c r="G346" s="2">
        <v>32990</v>
      </c>
      <c r="H346" s="2">
        <v>6885013.0000000009</v>
      </c>
      <c r="I346" s="2">
        <v>688501.30000000016</v>
      </c>
      <c r="J346" s="2">
        <v>6196511.7000000011</v>
      </c>
      <c r="K346" s="2">
        <v>4833279.1260000011</v>
      </c>
      <c r="L346" s="2">
        <v>1363232.574</v>
      </c>
      <c r="M346" s="7">
        <v>44440</v>
      </c>
      <c r="N346">
        <v>9</v>
      </c>
      <c r="O346" t="s">
        <v>41</v>
      </c>
      <c r="P346">
        <v>2021</v>
      </c>
    </row>
    <row r="347" spans="1:16" x14ac:dyDescent="0.25">
      <c r="A347" t="s">
        <v>16</v>
      </c>
      <c r="B347" t="s">
        <v>25</v>
      </c>
      <c r="C347" t="s">
        <v>48</v>
      </c>
      <c r="D347" t="s">
        <v>54</v>
      </c>
      <c r="E347" s="1">
        <v>197.60000000000002</v>
      </c>
      <c r="F347" s="2">
        <v>19794</v>
      </c>
      <c r="G347" s="2">
        <v>32990</v>
      </c>
      <c r="H347" s="2">
        <v>6518824.0000000009</v>
      </c>
      <c r="I347" s="2">
        <v>651882.40000000014</v>
      </c>
      <c r="J347" s="2">
        <v>5866941.6000000006</v>
      </c>
      <c r="K347" s="2">
        <v>4576214.4480000008</v>
      </c>
      <c r="L347" s="2">
        <v>1290727.1519999998</v>
      </c>
      <c r="M347" s="7">
        <v>44470</v>
      </c>
      <c r="N347">
        <v>10</v>
      </c>
      <c r="O347" t="s">
        <v>43</v>
      </c>
      <c r="P347">
        <v>2021</v>
      </c>
    </row>
    <row r="348" spans="1:16" x14ac:dyDescent="0.25">
      <c r="A348" t="s">
        <v>16</v>
      </c>
      <c r="B348" t="s">
        <v>42</v>
      </c>
      <c r="C348" t="s">
        <v>48</v>
      </c>
      <c r="D348" t="s">
        <v>54</v>
      </c>
      <c r="E348" s="1">
        <v>142.1</v>
      </c>
      <c r="F348" s="2">
        <v>19794</v>
      </c>
      <c r="G348" s="2">
        <v>32990</v>
      </c>
      <c r="H348" s="2">
        <v>4687879</v>
      </c>
      <c r="I348" s="2">
        <v>468787.9</v>
      </c>
      <c r="J348" s="2">
        <v>4219091.0999999996</v>
      </c>
      <c r="K348" s="2">
        <v>3290891.0579999997</v>
      </c>
      <c r="L348" s="2">
        <v>928200.0419999999</v>
      </c>
      <c r="M348" s="7">
        <v>44166</v>
      </c>
      <c r="N348">
        <v>12</v>
      </c>
      <c r="O348" t="s">
        <v>28</v>
      </c>
      <c r="P348">
        <v>2020</v>
      </c>
    </row>
    <row r="349" spans="1:16" x14ac:dyDescent="0.25">
      <c r="A349" t="s">
        <v>38</v>
      </c>
      <c r="B349" t="s">
        <v>27</v>
      </c>
      <c r="C349" t="s">
        <v>48</v>
      </c>
      <c r="D349" t="s">
        <v>54</v>
      </c>
      <c r="E349" s="1">
        <v>137.20000000000002</v>
      </c>
      <c r="F349" s="2">
        <v>19794</v>
      </c>
      <c r="G349" s="2">
        <v>32990</v>
      </c>
      <c r="H349" s="2">
        <v>4526228.0000000009</v>
      </c>
      <c r="I349" s="2">
        <v>452622.8000000001</v>
      </c>
      <c r="J349" s="2">
        <v>4073605.2000000007</v>
      </c>
      <c r="K349" s="2">
        <v>2932995.7440000004</v>
      </c>
      <c r="L349" s="2">
        <v>1140609.4560000002</v>
      </c>
      <c r="M349" s="7">
        <v>44531</v>
      </c>
      <c r="N349">
        <v>12</v>
      </c>
      <c r="O349" t="s">
        <v>28</v>
      </c>
      <c r="P349">
        <v>2021</v>
      </c>
    </row>
    <row r="350" spans="1:16" x14ac:dyDescent="0.25">
      <c r="A350" t="s">
        <v>16</v>
      </c>
      <c r="B350" t="s">
        <v>29</v>
      </c>
      <c r="C350" t="s">
        <v>48</v>
      </c>
      <c r="D350" t="s">
        <v>54</v>
      </c>
      <c r="E350" s="1">
        <v>58.800000000000004</v>
      </c>
      <c r="F350" s="2">
        <v>19794</v>
      </c>
      <c r="G350" s="2">
        <v>32990</v>
      </c>
      <c r="H350" s="2">
        <v>1939812.0000000002</v>
      </c>
      <c r="I350" s="2">
        <v>193981.20000000004</v>
      </c>
      <c r="J350" s="2">
        <v>1745830.8000000003</v>
      </c>
      <c r="K350" s="2">
        <v>1361748.0240000002</v>
      </c>
      <c r="L350" s="2">
        <v>384082.77600000007</v>
      </c>
      <c r="M350" s="7">
        <v>44166</v>
      </c>
      <c r="N350">
        <v>12</v>
      </c>
      <c r="O350" t="s">
        <v>28</v>
      </c>
      <c r="P350">
        <v>2020</v>
      </c>
    </row>
    <row r="351" spans="1:16" x14ac:dyDescent="0.25">
      <c r="A351" t="s">
        <v>32</v>
      </c>
      <c r="B351" t="s">
        <v>55</v>
      </c>
      <c r="C351" t="s">
        <v>49</v>
      </c>
      <c r="D351" t="s">
        <v>54</v>
      </c>
      <c r="E351" s="1">
        <v>324.45000000000005</v>
      </c>
      <c r="F351" s="2">
        <v>13938</v>
      </c>
      <c r="G351" s="2">
        <v>23230</v>
      </c>
      <c r="H351" s="2">
        <v>7536973.5000000009</v>
      </c>
      <c r="I351" s="2">
        <v>753697.35000000009</v>
      </c>
      <c r="J351" s="2">
        <v>6783276.1500000004</v>
      </c>
      <c r="K351" s="2">
        <v>4069965.69</v>
      </c>
      <c r="L351" s="2">
        <v>2713310.4600000004</v>
      </c>
      <c r="M351" s="7">
        <v>44197</v>
      </c>
      <c r="N351">
        <v>1</v>
      </c>
      <c r="O351" t="s">
        <v>20</v>
      </c>
      <c r="P351">
        <v>2021</v>
      </c>
    </row>
    <row r="352" spans="1:16" x14ac:dyDescent="0.25">
      <c r="A352" t="s">
        <v>38</v>
      </c>
      <c r="B352" t="s">
        <v>33</v>
      </c>
      <c r="C352" t="s">
        <v>49</v>
      </c>
      <c r="D352" t="s">
        <v>54</v>
      </c>
      <c r="E352" s="1">
        <v>95.9</v>
      </c>
      <c r="F352" s="2">
        <v>13938</v>
      </c>
      <c r="G352" s="2">
        <v>23230</v>
      </c>
      <c r="H352" s="2">
        <v>2227757</v>
      </c>
      <c r="I352" s="2">
        <v>222775.7</v>
      </c>
      <c r="J352" s="2">
        <v>2004981.3</v>
      </c>
      <c r="K352" s="2">
        <v>1443586.5360000001</v>
      </c>
      <c r="L352" s="2">
        <v>561394.76399999997</v>
      </c>
      <c r="M352" s="7">
        <v>44228</v>
      </c>
      <c r="N352">
        <v>2</v>
      </c>
      <c r="O352" t="s">
        <v>45</v>
      </c>
      <c r="P352">
        <v>2021</v>
      </c>
    </row>
    <row r="353" spans="1:16" x14ac:dyDescent="0.25">
      <c r="A353" t="s">
        <v>38</v>
      </c>
      <c r="B353" t="s">
        <v>26</v>
      </c>
      <c r="C353" t="s">
        <v>49</v>
      </c>
      <c r="D353" t="s">
        <v>54</v>
      </c>
      <c r="E353" s="1">
        <v>274.7</v>
      </c>
      <c r="F353" s="2">
        <v>13938</v>
      </c>
      <c r="G353" s="2">
        <v>23230</v>
      </c>
      <c r="H353" s="2">
        <v>6381281</v>
      </c>
      <c r="I353" s="2">
        <v>638128.10000000009</v>
      </c>
      <c r="J353" s="2">
        <v>5743152.9000000004</v>
      </c>
      <c r="K353" s="2">
        <v>4135070.088</v>
      </c>
      <c r="L353" s="2">
        <v>1608082.8120000004</v>
      </c>
      <c r="M353" s="7">
        <v>44228</v>
      </c>
      <c r="N353">
        <v>2</v>
      </c>
      <c r="O353" t="s">
        <v>45</v>
      </c>
      <c r="P353">
        <v>2021</v>
      </c>
    </row>
    <row r="354" spans="1:16" x14ac:dyDescent="0.25">
      <c r="A354" t="s">
        <v>35</v>
      </c>
      <c r="B354" t="s">
        <v>34</v>
      </c>
      <c r="C354" t="s">
        <v>51</v>
      </c>
      <c r="D354" t="s">
        <v>54</v>
      </c>
      <c r="E354" s="1">
        <v>164.5</v>
      </c>
      <c r="F354" s="2">
        <v>11999.4</v>
      </c>
      <c r="G354" s="2">
        <v>19999</v>
      </c>
      <c r="H354" s="2">
        <v>3289835.5</v>
      </c>
      <c r="I354" s="2">
        <v>328983.55000000005</v>
      </c>
      <c r="J354" s="2">
        <v>2960851.95</v>
      </c>
      <c r="K354" s="2">
        <v>2309464.5210000002</v>
      </c>
      <c r="L354" s="2">
        <v>651387.429</v>
      </c>
      <c r="M354" s="7">
        <v>44317</v>
      </c>
      <c r="N354">
        <v>5</v>
      </c>
      <c r="O354" t="s">
        <v>53</v>
      </c>
      <c r="P354">
        <v>2021</v>
      </c>
    </row>
    <row r="355" spans="1:16" x14ac:dyDescent="0.25">
      <c r="A355" t="s">
        <v>16</v>
      </c>
      <c r="B355" t="s">
        <v>36</v>
      </c>
      <c r="C355" t="s">
        <v>51</v>
      </c>
      <c r="D355" t="s">
        <v>54</v>
      </c>
      <c r="E355" s="1">
        <v>287.60000000000002</v>
      </c>
      <c r="F355" s="2">
        <v>11999.4</v>
      </c>
      <c r="G355" s="2">
        <v>19999</v>
      </c>
      <c r="H355" s="2">
        <v>5751712.4000000004</v>
      </c>
      <c r="I355" s="2">
        <v>575171.24000000011</v>
      </c>
      <c r="J355" s="2">
        <v>5176541.16</v>
      </c>
      <c r="K355" s="2">
        <v>4037702.1048000003</v>
      </c>
      <c r="L355" s="2">
        <v>1138839.0551999998</v>
      </c>
      <c r="M355" s="7">
        <v>44440</v>
      </c>
      <c r="N355">
        <v>9</v>
      </c>
      <c r="O355" t="s">
        <v>41</v>
      </c>
      <c r="P355">
        <v>2021</v>
      </c>
    </row>
    <row r="356" spans="1:16" x14ac:dyDescent="0.25">
      <c r="A356" t="s">
        <v>35</v>
      </c>
      <c r="B356" t="s">
        <v>39</v>
      </c>
      <c r="C356" t="s">
        <v>51</v>
      </c>
      <c r="D356" t="s">
        <v>54</v>
      </c>
      <c r="E356" s="1">
        <v>99.4</v>
      </c>
      <c r="F356" s="2">
        <v>11999.4</v>
      </c>
      <c r="G356" s="2">
        <v>19999</v>
      </c>
      <c r="H356" s="2">
        <v>1987900.6</v>
      </c>
      <c r="I356" s="2">
        <v>198790.06000000003</v>
      </c>
      <c r="J356" s="2">
        <v>1789110.54</v>
      </c>
      <c r="K356" s="2">
        <v>1395506.2212</v>
      </c>
      <c r="L356" s="2">
        <v>393604.31880000001</v>
      </c>
      <c r="M356" s="7">
        <v>44075</v>
      </c>
      <c r="N356">
        <v>9</v>
      </c>
      <c r="O356" t="s">
        <v>41</v>
      </c>
      <c r="P356">
        <v>2020</v>
      </c>
    </row>
    <row r="357" spans="1:16" x14ac:dyDescent="0.25">
      <c r="A357" t="s">
        <v>16</v>
      </c>
      <c r="B357" t="s">
        <v>23</v>
      </c>
      <c r="C357" t="s">
        <v>51</v>
      </c>
      <c r="D357" t="s">
        <v>54</v>
      </c>
      <c r="E357" s="1">
        <v>111.80000000000001</v>
      </c>
      <c r="F357" s="2">
        <v>11999.4</v>
      </c>
      <c r="G357" s="2">
        <v>19999</v>
      </c>
      <c r="H357" s="2">
        <v>2235888.2000000002</v>
      </c>
      <c r="I357" s="2">
        <v>223588.82000000004</v>
      </c>
      <c r="J357" s="2">
        <v>2012299.3800000001</v>
      </c>
      <c r="K357" s="2">
        <v>1569593.5164000001</v>
      </c>
      <c r="L357" s="2">
        <v>442705.86360000004</v>
      </c>
      <c r="M357" s="7">
        <v>44501</v>
      </c>
      <c r="N357">
        <v>11</v>
      </c>
      <c r="O357" t="s">
        <v>47</v>
      </c>
      <c r="P357">
        <v>2021</v>
      </c>
    </row>
    <row r="358" spans="1:16" x14ac:dyDescent="0.25">
      <c r="A358" t="s">
        <v>38</v>
      </c>
      <c r="B358" t="s">
        <v>42</v>
      </c>
      <c r="C358" t="s">
        <v>51</v>
      </c>
      <c r="D358" t="s">
        <v>54</v>
      </c>
      <c r="E358" s="1">
        <v>137.20000000000002</v>
      </c>
      <c r="F358" s="2">
        <v>11999.4</v>
      </c>
      <c r="G358" s="2">
        <v>19999</v>
      </c>
      <c r="H358" s="2">
        <v>2743862.8000000003</v>
      </c>
      <c r="I358" s="2">
        <v>274386.28000000003</v>
      </c>
      <c r="J358" s="2">
        <v>2469476.5200000005</v>
      </c>
      <c r="K358" s="2">
        <v>1778023.0944000003</v>
      </c>
      <c r="L358" s="2">
        <v>691453.42560000019</v>
      </c>
      <c r="M358" s="7">
        <v>44531</v>
      </c>
      <c r="N358">
        <v>12</v>
      </c>
      <c r="O358" t="s">
        <v>28</v>
      </c>
      <c r="P358">
        <v>2021</v>
      </c>
    </row>
    <row r="359" spans="1:16" x14ac:dyDescent="0.25">
      <c r="A359" t="s">
        <v>16</v>
      </c>
      <c r="B359" t="s">
        <v>36</v>
      </c>
      <c r="C359" t="s">
        <v>30</v>
      </c>
      <c r="D359" t="s">
        <v>54</v>
      </c>
      <c r="E359" s="1">
        <v>48.800000000000004</v>
      </c>
      <c r="F359" s="2">
        <v>8999.4</v>
      </c>
      <c r="G359" s="2">
        <v>14999</v>
      </c>
      <c r="H359" s="2">
        <v>731951.20000000007</v>
      </c>
      <c r="I359" s="2">
        <v>73195.12000000001</v>
      </c>
      <c r="J359" s="2">
        <v>658756.08000000007</v>
      </c>
      <c r="K359" s="2">
        <v>513829.7424000001</v>
      </c>
      <c r="L359" s="2">
        <v>144926.33759999997</v>
      </c>
      <c r="M359" s="7">
        <v>44228</v>
      </c>
      <c r="N359">
        <v>2</v>
      </c>
      <c r="O359" t="s">
        <v>45</v>
      </c>
      <c r="P359">
        <v>2021</v>
      </c>
    </row>
    <row r="360" spans="1:16" x14ac:dyDescent="0.25">
      <c r="A360" t="s">
        <v>16</v>
      </c>
      <c r="B360" t="s">
        <v>21</v>
      </c>
      <c r="C360" t="s">
        <v>30</v>
      </c>
      <c r="D360" t="s">
        <v>54</v>
      </c>
      <c r="E360" s="1">
        <v>128.20000000000002</v>
      </c>
      <c r="F360" s="2">
        <v>8999.4</v>
      </c>
      <c r="G360" s="2">
        <v>14999</v>
      </c>
      <c r="H360" s="2">
        <v>1922871.8000000003</v>
      </c>
      <c r="I360" s="2">
        <v>192287.18000000005</v>
      </c>
      <c r="J360" s="2">
        <v>1730584.62</v>
      </c>
      <c r="K360" s="2">
        <v>1349856.0036000002</v>
      </c>
      <c r="L360" s="2">
        <v>380728.61639999994</v>
      </c>
      <c r="M360" s="7">
        <v>44348</v>
      </c>
      <c r="N360">
        <v>6</v>
      </c>
      <c r="O360" t="s">
        <v>24</v>
      </c>
      <c r="P360">
        <v>2021</v>
      </c>
    </row>
    <row r="361" spans="1:16" x14ac:dyDescent="0.25">
      <c r="A361" t="s">
        <v>16</v>
      </c>
      <c r="B361" t="s">
        <v>46</v>
      </c>
      <c r="C361" t="s">
        <v>44</v>
      </c>
      <c r="D361" t="s">
        <v>54</v>
      </c>
      <c r="E361" s="1">
        <v>25.700000000000003</v>
      </c>
      <c r="F361" s="2">
        <v>11999.4</v>
      </c>
      <c r="G361" s="2">
        <v>19999</v>
      </c>
      <c r="H361" s="2">
        <v>513974.30000000005</v>
      </c>
      <c r="I361" s="2">
        <v>51397.430000000008</v>
      </c>
      <c r="J361" s="2">
        <v>462576.87000000005</v>
      </c>
      <c r="K361" s="2">
        <v>360809.95860000007</v>
      </c>
      <c r="L361" s="2">
        <v>101766.91139999998</v>
      </c>
      <c r="M361" s="7">
        <v>44317</v>
      </c>
      <c r="N361">
        <v>5</v>
      </c>
      <c r="O361" t="s">
        <v>53</v>
      </c>
      <c r="P361">
        <v>2021</v>
      </c>
    </row>
    <row r="362" spans="1:16" x14ac:dyDescent="0.25">
      <c r="A362" t="s">
        <v>16</v>
      </c>
      <c r="B362" t="s">
        <v>17</v>
      </c>
      <c r="C362" t="s">
        <v>51</v>
      </c>
      <c r="D362" t="s">
        <v>54</v>
      </c>
      <c r="E362" s="1">
        <v>128.20000000000002</v>
      </c>
      <c r="F362" s="2">
        <v>11999.4</v>
      </c>
      <c r="G362" s="2">
        <v>19999</v>
      </c>
      <c r="H362" s="2">
        <v>2563871.8000000003</v>
      </c>
      <c r="I362" s="2">
        <v>256387.18000000005</v>
      </c>
      <c r="J362" s="2">
        <v>2307484.62</v>
      </c>
      <c r="K362" s="2">
        <v>1799838.0036000002</v>
      </c>
      <c r="L362" s="2">
        <v>507646.61639999994</v>
      </c>
      <c r="M362" s="7">
        <v>44348</v>
      </c>
      <c r="N362">
        <v>6</v>
      </c>
      <c r="O362" t="s">
        <v>24</v>
      </c>
      <c r="P362">
        <v>2021</v>
      </c>
    </row>
    <row r="363" spans="1:16" x14ac:dyDescent="0.25">
      <c r="A363" t="s">
        <v>35</v>
      </c>
      <c r="B363" t="s">
        <v>21</v>
      </c>
      <c r="C363" t="s">
        <v>18</v>
      </c>
      <c r="D363" t="s">
        <v>54</v>
      </c>
      <c r="E363" s="1">
        <v>154</v>
      </c>
      <c r="F363" s="2">
        <v>5579.4</v>
      </c>
      <c r="G363" s="2">
        <v>9299</v>
      </c>
      <c r="H363" s="2">
        <v>1432046</v>
      </c>
      <c r="I363" s="2">
        <v>143204.6</v>
      </c>
      <c r="J363" s="2">
        <v>1288841.3999999999</v>
      </c>
      <c r="K363" s="2">
        <v>1005296.292</v>
      </c>
      <c r="L363" s="2">
        <v>283545.10799999989</v>
      </c>
      <c r="M363" s="7">
        <v>44409</v>
      </c>
      <c r="N363">
        <v>8</v>
      </c>
      <c r="O363" t="s">
        <v>40</v>
      </c>
      <c r="P363">
        <v>2021</v>
      </c>
    </row>
    <row r="364" spans="1:16" x14ac:dyDescent="0.25">
      <c r="A364" t="s">
        <v>22</v>
      </c>
      <c r="B364" t="s">
        <v>23</v>
      </c>
      <c r="C364" t="s">
        <v>18</v>
      </c>
      <c r="D364" t="s">
        <v>54</v>
      </c>
      <c r="E364" s="1">
        <v>49</v>
      </c>
      <c r="F364" s="2">
        <v>5579.4</v>
      </c>
      <c r="G364" s="2">
        <v>9299</v>
      </c>
      <c r="H364" s="2">
        <v>455651</v>
      </c>
      <c r="I364" s="2">
        <v>45565.100000000006</v>
      </c>
      <c r="J364" s="2">
        <v>410085.9</v>
      </c>
      <c r="K364" s="2">
        <v>266555.83500000002</v>
      </c>
      <c r="L364" s="2">
        <v>143530.065</v>
      </c>
      <c r="M364" s="7">
        <v>44501</v>
      </c>
      <c r="N364">
        <v>11</v>
      </c>
      <c r="O364" t="s">
        <v>47</v>
      </c>
      <c r="P364">
        <v>2021</v>
      </c>
    </row>
    <row r="365" spans="1:16" x14ac:dyDescent="0.25">
      <c r="A365" t="s">
        <v>16</v>
      </c>
      <c r="B365" t="s">
        <v>25</v>
      </c>
      <c r="C365" t="s">
        <v>18</v>
      </c>
      <c r="D365" t="s">
        <v>54</v>
      </c>
      <c r="E365" s="1">
        <v>136.20000000000002</v>
      </c>
      <c r="F365" s="2">
        <v>5579.4</v>
      </c>
      <c r="G365" s="2">
        <v>9299</v>
      </c>
      <c r="H365" s="2">
        <v>1266523.8</v>
      </c>
      <c r="I365" s="2">
        <v>126652.38</v>
      </c>
      <c r="J365" s="2">
        <v>1139871.42</v>
      </c>
      <c r="K365" s="2">
        <v>889099.70759999997</v>
      </c>
      <c r="L365" s="2">
        <v>250771.71239999996</v>
      </c>
      <c r="M365" s="7">
        <v>44531</v>
      </c>
      <c r="N365">
        <v>12</v>
      </c>
      <c r="O365" t="s">
        <v>28</v>
      </c>
      <c r="P365">
        <v>2021</v>
      </c>
    </row>
    <row r="366" spans="1:16" x14ac:dyDescent="0.25">
      <c r="A366" t="s">
        <v>22</v>
      </c>
      <c r="B366" t="s">
        <v>42</v>
      </c>
      <c r="C366" t="s">
        <v>30</v>
      </c>
      <c r="D366" t="s">
        <v>54</v>
      </c>
      <c r="E366" s="1">
        <v>250.10000000000002</v>
      </c>
      <c r="F366" s="2">
        <v>8999.4</v>
      </c>
      <c r="G366" s="2">
        <v>14999</v>
      </c>
      <c r="H366" s="2">
        <v>3751249.9000000004</v>
      </c>
      <c r="I366" s="2">
        <v>375124.99000000005</v>
      </c>
      <c r="J366" s="2">
        <v>3376124.91</v>
      </c>
      <c r="K366" s="2">
        <v>2194481.1915000002</v>
      </c>
      <c r="L366" s="2">
        <v>1181643.7185</v>
      </c>
      <c r="M366" s="7">
        <v>44256</v>
      </c>
      <c r="N366">
        <v>3</v>
      </c>
      <c r="O366" t="s">
        <v>31</v>
      </c>
      <c r="P366">
        <v>2021</v>
      </c>
    </row>
    <row r="367" spans="1:16" x14ac:dyDescent="0.25">
      <c r="A367" t="s">
        <v>16</v>
      </c>
      <c r="B367" t="s">
        <v>27</v>
      </c>
      <c r="C367" t="s">
        <v>30</v>
      </c>
      <c r="D367" t="s">
        <v>54</v>
      </c>
      <c r="E367" s="1">
        <v>70.8</v>
      </c>
      <c r="F367" s="2">
        <v>8999.4</v>
      </c>
      <c r="G367" s="2">
        <v>14999</v>
      </c>
      <c r="H367" s="2">
        <v>1061929.2</v>
      </c>
      <c r="I367" s="2">
        <v>106192.92</v>
      </c>
      <c r="J367" s="2">
        <v>955736.27999999991</v>
      </c>
      <c r="K367" s="2">
        <v>745474.29839999997</v>
      </c>
      <c r="L367" s="2">
        <v>210261.98159999994</v>
      </c>
      <c r="M367" s="7">
        <v>44348</v>
      </c>
      <c r="N367">
        <v>6</v>
      </c>
      <c r="O367" t="s">
        <v>24</v>
      </c>
      <c r="P367">
        <v>2021</v>
      </c>
    </row>
    <row r="368" spans="1:16" x14ac:dyDescent="0.25">
      <c r="A368" t="s">
        <v>16</v>
      </c>
      <c r="B368" t="s">
        <v>29</v>
      </c>
      <c r="C368" t="s">
        <v>30</v>
      </c>
      <c r="D368" t="s">
        <v>54</v>
      </c>
      <c r="E368" s="1">
        <v>64.5</v>
      </c>
      <c r="F368" s="2">
        <v>8999.4</v>
      </c>
      <c r="G368" s="2">
        <v>14999</v>
      </c>
      <c r="H368" s="2">
        <v>967435.5</v>
      </c>
      <c r="I368" s="2">
        <v>96743.55</v>
      </c>
      <c r="J368" s="2">
        <v>870691.95</v>
      </c>
      <c r="K368" s="2">
        <v>679139.72100000002</v>
      </c>
      <c r="L368" s="2">
        <v>191552.22899999993</v>
      </c>
      <c r="M368" s="7">
        <v>44378</v>
      </c>
      <c r="N368">
        <v>7</v>
      </c>
      <c r="O368" t="s">
        <v>37</v>
      </c>
      <c r="P368">
        <v>2021</v>
      </c>
    </row>
    <row r="369" spans="1:16" x14ac:dyDescent="0.25">
      <c r="A369" t="s">
        <v>38</v>
      </c>
      <c r="B369" t="s">
        <v>55</v>
      </c>
      <c r="C369" t="s">
        <v>30</v>
      </c>
      <c r="D369" t="s">
        <v>54</v>
      </c>
      <c r="E369" s="1">
        <v>156.20000000000002</v>
      </c>
      <c r="F369" s="2">
        <v>8999.4</v>
      </c>
      <c r="G369" s="2">
        <v>14999</v>
      </c>
      <c r="H369" s="2">
        <v>2342843.8000000003</v>
      </c>
      <c r="I369" s="2">
        <v>234284.38000000003</v>
      </c>
      <c r="J369" s="2">
        <v>2108559.4200000004</v>
      </c>
      <c r="K369" s="2">
        <v>1518162.7824000001</v>
      </c>
      <c r="L369" s="2">
        <v>590396.63760000025</v>
      </c>
      <c r="M369" s="7">
        <v>44409</v>
      </c>
      <c r="N369">
        <v>8</v>
      </c>
      <c r="O369" t="s">
        <v>40</v>
      </c>
      <c r="P369">
        <v>2021</v>
      </c>
    </row>
    <row r="370" spans="1:16" x14ac:dyDescent="0.25">
      <c r="A370" t="s">
        <v>38</v>
      </c>
      <c r="B370" t="s">
        <v>33</v>
      </c>
      <c r="C370" t="s">
        <v>30</v>
      </c>
      <c r="D370" t="s">
        <v>54</v>
      </c>
      <c r="E370" s="1">
        <v>128.30000000000001</v>
      </c>
      <c r="F370" s="2">
        <v>8999.4</v>
      </c>
      <c r="G370" s="2">
        <v>14999</v>
      </c>
      <c r="H370" s="2">
        <v>1924371.7000000002</v>
      </c>
      <c r="I370" s="2">
        <v>192437.17000000004</v>
      </c>
      <c r="J370" s="2">
        <v>1731934.5300000003</v>
      </c>
      <c r="K370" s="2">
        <v>1246992.8616000002</v>
      </c>
      <c r="L370" s="2">
        <v>484941.66840000008</v>
      </c>
      <c r="M370" s="7">
        <v>44075</v>
      </c>
      <c r="N370">
        <v>9</v>
      </c>
      <c r="O370" t="s">
        <v>41</v>
      </c>
      <c r="P370">
        <v>2020</v>
      </c>
    </row>
    <row r="371" spans="1:16" x14ac:dyDescent="0.25">
      <c r="A371" t="s">
        <v>22</v>
      </c>
      <c r="B371" t="s">
        <v>26</v>
      </c>
      <c r="C371" t="s">
        <v>30</v>
      </c>
      <c r="D371" t="s">
        <v>54</v>
      </c>
      <c r="E371" s="1">
        <v>71.100000000000009</v>
      </c>
      <c r="F371" s="2">
        <v>8999.4</v>
      </c>
      <c r="G371" s="2">
        <v>14999</v>
      </c>
      <c r="H371" s="2">
        <v>1066428.9000000001</v>
      </c>
      <c r="I371" s="2">
        <v>106642.89000000001</v>
      </c>
      <c r="J371" s="2">
        <v>959786.01000000013</v>
      </c>
      <c r="K371" s="2">
        <v>623860.90650000016</v>
      </c>
      <c r="L371" s="2">
        <v>335925.10349999997</v>
      </c>
      <c r="M371" s="7">
        <v>44531</v>
      </c>
      <c r="N371">
        <v>12</v>
      </c>
      <c r="O371" t="s">
        <v>28</v>
      </c>
      <c r="P371">
        <v>2021</v>
      </c>
    </row>
    <row r="372" spans="1:16" x14ac:dyDescent="0.25">
      <c r="A372" t="s">
        <v>35</v>
      </c>
      <c r="B372" t="s">
        <v>34</v>
      </c>
      <c r="C372" t="s">
        <v>44</v>
      </c>
      <c r="D372" t="s">
        <v>54</v>
      </c>
      <c r="E372" s="1">
        <v>111.4</v>
      </c>
      <c r="F372" s="2">
        <v>11999.4</v>
      </c>
      <c r="G372" s="2">
        <v>19999</v>
      </c>
      <c r="H372" s="2">
        <v>2227888.6</v>
      </c>
      <c r="I372" s="2">
        <v>222788.86000000002</v>
      </c>
      <c r="J372" s="2">
        <v>2005099.74</v>
      </c>
      <c r="K372" s="2">
        <v>1563977.7972000001</v>
      </c>
      <c r="L372" s="2">
        <v>441121.94279999984</v>
      </c>
      <c r="M372" s="7">
        <v>44256</v>
      </c>
      <c r="N372">
        <v>3</v>
      </c>
      <c r="O372" t="s">
        <v>31</v>
      </c>
      <c r="P372">
        <v>2021</v>
      </c>
    </row>
    <row r="373" spans="1:16" x14ac:dyDescent="0.25">
      <c r="A373" t="s">
        <v>16</v>
      </c>
      <c r="B373" t="s">
        <v>36</v>
      </c>
      <c r="C373" t="s">
        <v>44</v>
      </c>
      <c r="D373" t="s">
        <v>54</v>
      </c>
      <c r="E373" s="1">
        <v>125.9</v>
      </c>
      <c r="F373" s="2">
        <v>11999.4</v>
      </c>
      <c r="G373" s="2">
        <v>19999</v>
      </c>
      <c r="H373" s="2">
        <v>2517874.1</v>
      </c>
      <c r="I373" s="2">
        <v>251787.41000000003</v>
      </c>
      <c r="J373" s="2">
        <v>2266086.69</v>
      </c>
      <c r="K373" s="2">
        <v>1767547.6181999999</v>
      </c>
      <c r="L373" s="2">
        <v>498539.07180000003</v>
      </c>
      <c r="M373" s="7">
        <v>44287</v>
      </c>
      <c r="N373">
        <v>4</v>
      </c>
      <c r="O373" t="s">
        <v>50</v>
      </c>
      <c r="P373">
        <v>2021</v>
      </c>
    </row>
    <row r="374" spans="1:16" x14ac:dyDescent="0.25">
      <c r="A374" t="s">
        <v>16</v>
      </c>
      <c r="B374" t="s">
        <v>39</v>
      </c>
      <c r="C374" t="s">
        <v>44</v>
      </c>
      <c r="D374" t="s">
        <v>54</v>
      </c>
      <c r="E374" s="1">
        <v>109.5</v>
      </c>
      <c r="F374" s="2">
        <v>11999.4</v>
      </c>
      <c r="G374" s="2">
        <v>19999</v>
      </c>
      <c r="H374" s="2">
        <v>2189890.5</v>
      </c>
      <c r="I374" s="2">
        <v>218989.05000000002</v>
      </c>
      <c r="J374" s="2">
        <v>1970901.45</v>
      </c>
      <c r="K374" s="2">
        <v>1537303.1310000001</v>
      </c>
      <c r="L374" s="2">
        <v>433598.3189999999</v>
      </c>
      <c r="M374" s="7">
        <v>44317</v>
      </c>
      <c r="N374">
        <v>5</v>
      </c>
      <c r="O374" t="s">
        <v>53</v>
      </c>
      <c r="P374">
        <v>2021</v>
      </c>
    </row>
    <row r="375" spans="1:16" x14ac:dyDescent="0.25">
      <c r="A375" t="s">
        <v>16</v>
      </c>
      <c r="B375" t="s">
        <v>23</v>
      </c>
      <c r="C375" t="s">
        <v>44</v>
      </c>
      <c r="D375" t="s">
        <v>54</v>
      </c>
      <c r="E375" s="1">
        <v>136.6</v>
      </c>
      <c r="F375" s="2">
        <v>11999.4</v>
      </c>
      <c r="G375" s="2">
        <v>19999</v>
      </c>
      <c r="H375" s="2">
        <v>2731863.4</v>
      </c>
      <c r="I375" s="2">
        <v>273186.34000000003</v>
      </c>
      <c r="J375" s="2">
        <v>2458677.06</v>
      </c>
      <c r="K375" s="2">
        <v>1917768.1068000002</v>
      </c>
      <c r="L375" s="2">
        <v>540908.95319999987</v>
      </c>
      <c r="M375" s="7">
        <v>44348</v>
      </c>
      <c r="N375">
        <v>6</v>
      </c>
      <c r="O375" t="s">
        <v>24</v>
      </c>
      <c r="P375">
        <v>2021</v>
      </c>
    </row>
    <row r="376" spans="1:16" x14ac:dyDescent="0.25">
      <c r="A376" t="s">
        <v>38</v>
      </c>
      <c r="B376" t="s">
        <v>42</v>
      </c>
      <c r="C376" t="s">
        <v>44</v>
      </c>
      <c r="D376" t="s">
        <v>54</v>
      </c>
      <c r="E376" s="1">
        <v>246</v>
      </c>
      <c r="F376" s="2">
        <v>11999.4</v>
      </c>
      <c r="G376" s="2">
        <v>19999</v>
      </c>
      <c r="H376" s="2">
        <v>4919754</v>
      </c>
      <c r="I376" s="2">
        <v>491975.4</v>
      </c>
      <c r="J376" s="2">
        <v>4427778.5999999996</v>
      </c>
      <c r="K376" s="2">
        <v>3188000.5919999997</v>
      </c>
      <c r="L376" s="2">
        <v>1239778.0079999999</v>
      </c>
      <c r="M376" s="7">
        <v>44348</v>
      </c>
      <c r="N376">
        <v>6</v>
      </c>
      <c r="O376" t="s">
        <v>24</v>
      </c>
      <c r="P376">
        <v>2021</v>
      </c>
    </row>
    <row r="377" spans="1:16" x14ac:dyDescent="0.25">
      <c r="A377" t="s">
        <v>16</v>
      </c>
      <c r="B377" t="s">
        <v>36</v>
      </c>
      <c r="C377" t="s">
        <v>44</v>
      </c>
      <c r="D377" t="s">
        <v>54</v>
      </c>
      <c r="E377" s="1">
        <v>67.8</v>
      </c>
      <c r="F377" s="2">
        <v>11999.4</v>
      </c>
      <c r="G377" s="2">
        <v>19999</v>
      </c>
      <c r="H377" s="2">
        <v>1355932.2</v>
      </c>
      <c r="I377" s="2">
        <v>135593.22</v>
      </c>
      <c r="J377" s="2">
        <v>1220338.98</v>
      </c>
      <c r="K377" s="2">
        <v>951864.4044</v>
      </c>
      <c r="L377" s="2">
        <v>268474.57559999998</v>
      </c>
      <c r="M377" s="7">
        <v>44409</v>
      </c>
      <c r="N377">
        <v>8</v>
      </c>
      <c r="O377" t="s">
        <v>40</v>
      </c>
      <c r="P377">
        <v>2021</v>
      </c>
    </row>
    <row r="378" spans="1:16" x14ac:dyDescent="0.25">
      <c r="A378" t="s">
        <v>16</v>
      </c>
      <c r="B378" t="s">
        <v>21</v>
      </c>
      <c r="C378" t="s">
        <v>44</v>
      </c>
      <c r="D378" t="s">
        <v>54</v>
      </c>
      <c r="E378" s="1">
        <v>159.80000000000001</v>
      </c>
      <c r="F378" s="2">
        <v>11999.4</v>
      </c>
      <c r="G378" s="2">
        <v>19999</v>
      </c>
      <c r="H378" s="2">
        <v>3195840.2</v>
      </c>
      <c r="I378" s="2">
        <v>319584.02</v>
      </c>
      <c r="J378" s="2">
        <v>2876256.18</v>
      </c>
      <c r="K378" s="2">
        <v>2243479.8204000001</v>
      </c>
      <c r="L378" s="2">
        <v>632776.35960000008</v>
      </c>
      <c r="M378" s="7">
        <v>44409</v>
      </c>
      <c r="N378">
        <v>8</v>
      </c>
      <c r="O378" t="s">
        <v>40</v>
      </c>
      <c r="P378">
        <v>2021</v>
      </c>
    </row>
    <row r="379" spans="1:16" x14ac:dyDescent="0.25">
      <c r="A379" t="s">
        <v>16</v>
      </c>
      <c r="B379" t="s">
        <v>46</v>
      </c>
      <c r="C379" t="s">
        <v>44</v>
      </c>
      <c r="D379" t="s">
        <v>54</v>
      </c>
      <c r="E379" s="1">
        <v>240.9</v>
      </c>
      <c r="F379" s="2">
        <v>11999.4</v>
      </c>
      <c r="G379" s="2">
        <v>19999</v>
      </c>
      <c r="H379" s="2">
        <v>4817759.1000000006</v>
      </c>
      <c r="I379" s="2">
        <v>481775.91000000009</v>
      </c>
      <c r="J379" s="2">
        <v>4335983.1900000004</v>
      </c>
      <c r="K379" s="2">
        <v>3382066.8882000004</v>
      </c>
      <c r="L379" s="2">
        <v>953916.30180000002</v>
      </c>
      <c r="M379" s="7">
        <v>44075</v>
      </c>
      <c r="N379">
        <v>9</v>
      </c>
      <c r="O379" t="s">
        <v>41</v>
      </c>
      <c r="P379">
        <v>2020</v>
      </c>
    </row>
    <row r="380" spans="1:16" x14ac:dyDescent="0.25">
      <c r="A380" t="s">
        <v>16</v>
      </c>
      <c r="B380" t="s">
        <v>17</v>
      </c>
      <c r="C380" t="s">
        <v>44</v>
      </c>
      <c r="D380" t="s">
        <v>54</v>
      </c>
      <c r="E380" s="1">
        <v>193.4</v>
      </c>
      <c r="F380" s="2">
        <v>11999.4</v>
      </c>
      <c r="G380" s="2">
        <v>19999</v>
      </c>
      <c r="H380" s="2">
        <v>3867806.6</v>
      </c>
      <c r="I380" s="2">
        <v>386780.66000000003</v>
      </c>
      <c r="J380" s="2">
        <v>3481025.94</v>
      </c>
      <c r="K380" s="2">
        <v>2715200.2332000001</v>
      </c>
      <c r="L380" s="2">
        <v>765825.70679999981</v>
      </c>
      <c r="M380" s="7">
        <v>44440</v>
      </c>
      <c r="N380">
        <v>9</v>
      </c>
      <c r="O380" t="s">
        <v>41</v>
      </c>
      <c r="P380">
        <v>2021</v>
      </c>
    </row>
    <row r="381" spans="1:16" x14ac:dyDescent="0.25">
      <c r="A381" t="s">
        <v>16</v>
      </c>
      <c r="B381" t="s">
        <v>21</v>
      </c>
      <c r="C381" t="s">
        <v>44</v>
      </c>
      <c r="D381" t="s">
        <v>54</v>
      </c>
      <c r="E381" s="1">
        <v>299.3</v>
      </c>
      <c r="F381" s="2">
        <v>11999.4</v>
      </c>
      <c r="G381" s="2">
        <v>19999</v>
      </c>
      <c r="H381" s="2">
        <v>5985700.7000000002</v>
      </c>
      <c r="I381" s="2">
        <v>598570.07000000007</v>
      </c>
      <c r="J381" s="2">
        <v>5387130.6299999999</v>
      </c>
      <c r="K381" s="2">
        <v>4201961.8914000001</v>
      </c>
      <c r="L381" s="2">
        <v>1185168.7385999998</v>
      </c>
      <c r="M381" s="7">
        <v>44440</v>
      </c>
      <c r="N381">
        <v>9</v>
      </c>
      <c r="O381" t="s">
        <v>41</v>
      </c>
      <c r="P381">
        <v>2021</v>
      </c>
    </row>
    <row r="382" spans="1:16" x14ac:dyDescent="0.25">
      <c r="A382" t="s">
        <v>16</v>
      </c>
      <c r="B382" t="s">
        <v>23</v>
      </c>
      <c r="C382" t="s">
        <v>44</v>
      </c>
      <c r="D382" t="s">
        <v>54</v>
      </c>
      <c r="E382" s="1">
        <v>214.60000000000002</v>
      </c>
      <c r="F382" s="2">
        <v>11999.4</v>
      </c>
      <c r="G382" s="2">
        <v>19999</v>
      </c>
      <c r="H382" s="2">
        <v>4291785.4000000004</v>
      </c>
      <c r="I382" s="2">
        <v>429178.54000000004</v>
      </c>
      <c r="J382" s="2">
        <v>3862606.8600000003</v>
      </c>
      <c r="K382" s="2">
        <v>3012833.3508000006</v>
      </c>
      <c r="L382" s="2">
        <v>849773.50919999974</v>
      </c>
      <c r="M382" s="7">
        <v>44136</v>
      </c>
      <c r="N382">
        <v>11</v>
      </c>
      <c r="O382" t="s">
        <v>47</v>
      </c>
      <c r="P382">
        <v>2020</v>
      </c>
    </row>
    <row r="383" spans="1:16" x14ac:dyDescent="0.25">
      <c r="A383" t="s">
        <v>16</v>
      </c>
      <c r="B383" t="s">
        <v>25</v>
      </c>
      <c r="C383" t="s">
        <v>44</v>
      </c>
      <c r="D383" t="s">
        <v>54</v>
      </c>
      <c r="E383" s="1">
        <v>194.60000000000002</v>
      </c>
      <c r="F383" s="2">
        <v>11999.4</v>
      </c>
      <c r="G383" s="2">
        <v>19999</v>
      </c>
      <c r="H383" s="2">
        <v>3891805.4000000004</v>
      </c>
      <c r="I383" s="2">
        <v>389180.54000000004</v>
      </c>
      <c r="J383" s="2">
        <v>3502624.8600000003</v>
      </c>
      <c r="K383" s="2">
        <v>2732047.3908000002</v>
      </c>
      <c r="L383" s="2">
        <v>770577.46920000017</v>
      </c>
      <c r="M383" s="7">
        <v>44166</v>
      </c>
      <c r="N383">
        <v>12</v>
      </c>
      <c r="O383" t="s">
        <v>28</v>
      </c>
      <c r="P383">
        <v>2020</v>
      </c>
    </row>
    <row r="384" spans="1:16" x14ac:dyDescent="0.25">
      <c r="A384" t="s">
        <v>16</v>
      </c>
      <c r="B384" t="s">
        <v>42</v>
      </c>
      <c r="C384" t="s">
        <v>44</v>
      </c>
      <c r="D384" t="s">
        <v>54</v>
      </c>
      <c r="E384" s="1">
        <v>136.20000000000002</v>
      </c>
      <c r="F384" s="2">
        <v>11999.4</v>
      </c>
      <c r="G384" s="2">
        <v>19999</v>
      </c>
      <c r="H384" s="2">
        <v>2723863.8000000003</v>
      </c>
      <c r="I384" s="2">
        <v>272386.38000000006</v>
      </c>
      <c r="J384" s="2">
        <v>2451477.4200000004</v>
      </c>
      <c r="K384" s="2">
        <v>1912152.3876000005</v>
      </c>
      <c r="L384" s="2">
        <v>539325.03239999991</v>
      </c>
      <c r="M384" s="7">
        <v>44531</v>
      </c>
      <c r="N384">
        <v>12</v>
      </c>
      <c r="O384" t="s">
        <v>28</v>
      </c>
      <c r="P384">
        <v>2021</v>
      </c>
    </row>
    <row r="385" spans="1:16" x14ac:dyDescent="0.25">
      <c r="A385" t="s">
        <v>32</v>
      </c>
      <c r="B385" t="s">
        <v>27</v>
      </c>
      <c r="C385" t="s">
        <v>48</v>
      </c>
      <c r="D385" t="s">
        <v>54</v>
      </c>
      <c r="E385" s="1">
        <v>59.800000000000004</v>
      </c>
      <c r="F385" s="2">
        <v>19794</v>
      </c>
      <c r="G385" s="2">
        <v>32990</v>
      </c>
      <c r="H385" s="2">
        <v>1972802.0000000002</v>
      </c>
      <c r="I385" s="2">
        <v>197280.20000000004</v>
      </c>
      <c r="J385" s="2">
        <v>1775521.8000000003</v>
      </c>
      <c r="K385" s="2">
        <v>1065313.08</v>
      </c>
      <c r="L385" s="2">
        <v>710208.7200000002</v>
      </c>
      <c r="M385" s="7">
        <v>44256</v>
      </c>
      <c r="N385">
        <v>3</v>
      </c>
      <c r="O385" t="s">
        <v>31</v>
      </c>
      <c r="P385">
        <v>2021</v>
      </c>
    </row>
    <row r="386" spans="1:16" x14ac:dyDescent="0.25">
      <c r="A386" t="s">
        <v>16</v>
      </c>
      <c r="B386" t="s">
        <v>29</v>
      </c>
      <c r="C386" t="s">
        <v>48</v>
      </c>
      <c r="D386" t="s">
        <v>54</v>
      </c>
      <c r="E386" s="1">
        <v>290.7</v>
      </c>
      <c r="F386" s="2">
        <v>19794</v>
      </c>
      <c r="G386" s="2">
        <v>32990</v>
      </c>
      <c r="H386" s="2">
        <v>9590193</v>
      </c>
      <c r="I386" s="2">
        <v>959019.3</v>
      </c>
      <c r="J386" s="2">
        <v>8631173.6999999993</v>
      </c>
      <c r="K386" s="2">
        <v>6732315.4859999996</v>
      </c>
      <c r="L386" s="2">
        <v>1898858.2139999997</v>
      </c>
      <c r="M386" s="7">
        <v>44348</v>
      </c>
      <c r="N386">
        <v>6</v>
      </c>
      <c r="O386" t="s">
        <v>24</v>
      </c>
      <c r="P386">
        <v>2021</v>
      </c>
    </row>
    <row r="387" spans="1:16" x14ac:dyDescent="0.25">
      <c r="A387" t="s">
        <v>16</v>
      </c>
      <c r="B387" t="s">
        <v>55</v>
      </c>
      <c r="C387" t="s">
        <v>48</v>
      </c>
      <c r="D387" t="s">
        <v>54</v>
      </c>
      <c r="E387" s="1">
        <v>233.8</v>
      </c>
      <c r="F387" s="2">
        <v>19794</v>
      </c>
      <c r="G387" s="2">
        <v>32990</v>
      </c>
      <c r="H387" s="2">
        <v>7713062</v>
      </c>
      <c r="I387" s="2">
        <v>771306.20000000007</v>
      </c>
      <c r="J387" s="2">
        <v>6941755.7999999998</v>
      </c>
      <c r="K387" s="2">
        <v>5414569.5240000002</v>
      </c>
      <c r="L387" s="2">
        <v>1527186.2759999996</v>
      </c>
      <c r="M387" s="7">
        <v>44348</v>
      </c>
      <c r="N387">
        <v>6</v>
      </c>
      <c r="O387" t="s">
        <v>24</v>
      </c>
      <c r="P387">
        <v>2021</v>
      </c>
    </row>
    <row r="388" spans="1:16" x14ac:dyDescent="0.25">
      <c r="A388" t="s">
        <v>38</v>
      </c>
      <c r="B388" t="s">
        <v>33</v>
      </c>
      <c r="C388" t="s">
        <v>48</v>
      </c>
      <c r="D388" t="s">
        <v>54</v>
      </c>
      <c r="E388" s="1">
        <v>38.6</v>
      </c>
      <c r="F388" s="2">
        <v>19794</v>
      </c>
      <c r="G388" s="2">
        <v>32990</v>
      </c>
      <c r="H388" s="2">
        <v>1273414</v>
      </c>
      <c r="I388" s="2">
        <v>127341.40000000001</v>
      </c>
      <c r="J388" s="2">
        <v>1146072.6000000001</v>
      </c>
      <c r="K388" s="2">
        <v>825172.272</v>
      </c>
      <c r="L388" s="2">
        <v>320900.3280000001</v>
      </c>
      <c r="M388" s="7">
        <v>44136</v>
      </c>
      <c r="N388">
        <v>11</v>
      </c>
      <c r="O388" t="s">
        <v>47</v>
      </c>
      <c r="P388">
        <v>2020</v>
      </c>
    </row>
    <row r="389" spans="1:16" x14ac:dyDescent="0.25">
      <c r="A389" t="s">
        <v>38</v>
      </c>
      <c r="B389" t="s">
        <v>26</v>
      </c>
      <c r="C389" t="s">
        <v>48</v>
      </c>
      <c r="D389" t="s">
        <v>54</v>
      </c>
      <c r="E389" s="1">
        <v>63.5</v>
      </c>
      <c r="F389" s="2">
        <v>19794</v>
      </c>
      <c r="G389" s="2">
        <v>32990</v>
      </c>
      <c r="H389" s="2">
        <v>2094865</v>
      </c>
      <c r="I389" s="2">
        <v>209486.5</v>
      </c>
      <c r="J389" s="2">
        <v>1885378.5</v>
      </c>
      <c r="K389" s="2">
        <v>1357472.52</v>
      </c>
      <c r="L389" s="2">
        <v>527905.98</v>
      </c>
      <c r="M389" s="7">
        <v>44531</v>
      </c>
      <c r="N389">
        <v>12</v>
      </c>
      <c r="O389" t="s">
        <v>28</v>
      </c>
      <c r="P389">
        <v>2021</v>
      </c>
    </row>
    <row r="390" spans="1:16" x14ac:dyDescent="0.25">
      <c r="A390" t="s">
        <v>16</v>
      </c>
      <c r="B390" t="s">
        <v>34</v>
      </c>
      <c r="C390" t="s">
        <v>49</v>
      </c>
      <c r="D390" t="s">
        <v>54</v>
      </c>
      <c r="E390" s="1">
        <v>57.45</v>
      </c>
      <c r="F390" s="2">
        <v>13938</v>
      </c>
      <c r="G390" s="2">
        <v>23230</v>
      </c>
      <c r="H390" s="2">
        <v>1334563.5</v>
      </c>
      <c r="I390" s="2">
        <v>133456.35</v>
      </c>
      <c r="J390" s="2">
        <v>1201107.1499999999</v>
      </c>
      <c r="K390" s="2">
        <v>936863.57699999993</v>
      </c>
      <c r="L390" s="2">
        <v>264243.57299999997</v>
      </c>
      <c r="M390" s="7">
        <v>44287</v>
      </c>
      <c r="N390">
        <v>4</v>
      </c>
      <c r="O390" t="s">
        <v>50</v>
      </c>
      <c r="P390">
        <v>2021</v>
      </c>
    </row>
    <row r="391" spans="1:16" x14ac:dyDescent="0.25">
      <c r="A391" t="s">
        <v>16</v>
      </c>
      <c r="B391" t="s">
        <v>36</v>
      </c>
      <c r="C391" t="s">
        <v>49</v>
      </c>
      <c r="D391" t="s">
        <v>54</v>
      </c>
      <c r="E391" s="1">
        <v>233.8</v>
      </c>
      <c r="F391" s="2">
        <v>13938</v>
      </c>
      <c r="G391" s="2">
        <v>23230</v>
      </c>
      <c r="H391" s="2">
        <v>5431174</v>
      </c>
      <c r="I391" s="2">
        <v>543117.4</v>
      </c>
      <c r="J391" s="2">
        <v>4888056.5999999996</v>
      </c>
      <c r="K391" s="2">
        <v>3812684.148</v>
      </c>
      <c r="L391" s="2">
        <v>1075372.4519999996</v>
      </c>
      <c r="M391" s="7">
        <v>44348</v>
      </c>
      <c r="N391">
        <v>6</v>
      </c>
      <c r="O391" t="s">
        <v>24</v>
      </c>
      <c r="P391">
        <v>2021</v>
      </c>
    </row>
    <row r="392" spans="1:16" x14ac:dyDescent="0.25">
      <c r="A392" t="s">
        <v>16</v>
      </c>
      <c r="B392" t="s">
        <v>39</v>
      </c>
      <c r="C392" t="s">
        <v>49</v>
      </c>
      <c r="D392" t="s">
        <v>54</v>
      </c>
      <c r="E392" s="1">
        <v>38.1</v>
      </c>
      <c r="F392" s="2">
        <v>13938</v>
      </c>
      <c r="G392" s="2">
        <v>23230</v>
      </c>
      <c r="H392" s="2">
        <v>885063</v>
      </c>
      <c r="I392" s="2">
        <v>88506.3</v>
      </c>
      <c r="J392" s="2">
        <v>796556.7</v>
      </c>
      <c r="K392" s="2">
        <v>621314.22600000002</v>
      </c>
      <c r="L392" s="2">
        <v>175242.47399999993</v>
      </c>
      <c r="M392" s="7">
        <v>44409</v>
      </c>
      <c r="N392">
        <v>8</v>
      </c>
      <c r="O392" t="s">
        <v>40</v>
      </c>
      <c r="P392">
        <v>2021</v>
      </c>
    </row>
    <row r="393" spans="1:16" x14ac:dyDescent="0.25">
      <c r="A393" t="s">
        <v>16</v>
      </c>
      <c r="B393" t="s">
        <v>23</v>
      </c>
      <c r="C393" t="s">
        <v>49</v>
      </c>
      <c r="D393" t="s">
        <v>54</v>
      </c>
      <c r="E393" s="1">
        <v>42.2</v>
      </c>
      <c r="F393" s="2">
        <v>13938</v>
      </c>
      <c r="G393" s="2">
        <v>23230</v>
      </c>
      <c r="H393" s="2">
        <v>980306.00000000012</v>
      </c>
      <c r="I393" s="2">
        <v>98030.60000000002</v>
      </c>
      <c r="J393" s="2">
        <v>882275.40000000014</v>
      </c>
      <c r="K393" s="2">
        <v>688174.81200000015</v>
      </c>
      <c r="L393" s="2">
        <v>194100.58799999999</v>
      </c>
      <c r="M393" s="7">
        <v>44409</v>
      </c>
      <c r="N393">
        <v>8</v>
      </c>
      <c r="O393" t="s">
        <v>40</v>
      </c>
      <c r="P393">
        <v>2021</v>
      </c>
    </row>
    <row r="394" spans="1:16" x14ac:dyDescent="0.25">
      <c r="A394" t="s">
        <v>38</v>
      </c>
      <c r="B394" t="s">
        <v>42</v>
      </c>
      <c r="C394" t="s">
        <v>49</v>
      </c>
      <c r="D394" t="s">
        <v>54</v>
      </c>
      <c r="E394" s="1">
        <v>213.4</v>
      </c>
      <c r="F394" s="2">
        <v>13938</v>
      </c>
      <c r="G394" s="2">
        <v>23230</v>
      </c>
      <c r="H394" s="2">
        <v>4957282</v>
      </c>
      <c r="I394" s="2">
        <v>495728.2</v>
      </c>
      <c r="J394" s="2">
        <v>4461553.8</v>
      </c>
      <c r="K394" s="2">
        <v>3212318.7359999996</v>
      </c>
      <c r="L394" s="2">
        <v>1249235.0640000002</v>
      </c>
      <c r="M394" s="7">
        <v>44440</v>
      </c>
      <c r="N394">
        <v>9</v>
      </c>
      <c r="O394" t="s">
        <v>41</v>
      </c>
      <c r="P394">
        <v>2021</v>
      </c>
    </row>
    <row r="395" spans="1:16" x14ac:dyDescent="0.25">
      <c r="A395" t="s">
        <v>38</v>
      </c>
      <c r="B395" t="s">
        <v>36</v>
      </c>
      <c r="C395" t="s">
        <v>49</v>
      </c>
      <c r="D395" t="s">
        <v>54</v>
      </c>
      <c r="E395" s="1">
        <v>80.800000000000011</v>
      </c>
      <c r="F395" s="2">
        <v>13938</v>
      </c>
      <c r="G395" s="2">
        <v>23230</v>
      </c>
      <c r="H395" s="2">
        <v>1876984.0000000002</v>
      </c>
      <c r="I395" s="2">
        <v>187698.40000000002</v>
      </c>
      <c r="J395" s="2">
        <v>1689285.6</v>
      </c>
      <c r="K395" s="2">
        <v>1216285.632</v>
      </c>
      <c r="L395" s="2">
        <v>472999.96800000011</v>
      </c>
      <c r="M395" s="7">
        <v>44166</v>
      </c>
      <c r="N395">
        <v>12</v>
      </c>
      <c r="O395" t="s">
        <v>28</v>
      </c>
      <c r="P395">
        <v>2020</v>
      </c>
    </row>
    <row r="396" spans="1:16" x14ac:dyDescent="0.25">
      <c r="A396" t="s">
        <v>16</v>
      </c>
      <c r="B396" t="s">
        <v>21</v>
      </c>
      <c r="C396" t="s">
        <v>51</v>
      </c>
      <c r="D396" t="s">
        <v>54</v>
      </c>
      <c r="E396" s="1">
        <v>70.8</v>
      </c>
      <c r="F396" s="2">
        <v>11999.4</v>
      </c>
      <c r="G396" s="2">
        <v>19999</v>
      </c>
      <c r="H396" s="2">
        <v>1415929.2</v>
      </c>
      <c r="I396" s="2">
        <v>141592.92000000001</v>
      </c>
      <c r="J396" s="2">
        <v>1274336.28</v>
      </c>
      <c r="K396" s="2">
        <v>993982.29840000009</v>
      </c>
      <c r="L396" s="2">
        <v>280353.98159999994</v>
      </c>
      <c r="M396" s="7">
        <v>44348</v>
      </c>
      <c r="N396">
        <v>6</v>
      </c>
      <c r="O396" t="s">
        <v>24</v>
      </c>
      <c r="P396">
        <v>2021</v>
      </c>
    </row>
    <row r="397" spans="1:16" x14ac:dyDescent="0.25">
      <c r="A397" t="s">
        <v>16</v>
      </c>
      <c r="B397" t="s">
        <v>46</v>
      </c>
      <c r="C397" t="s">
        <v>51</v>
      </c>
      <c r="D397" t="s">
        <v>54</v>
      </c>
      <c r="E397" s="1">
        <v>290.7</v>
      </c>
      <c r="F397" s="2">
        <v>11999.4</v>
      </c>
      <c r="G397" s="2">
        <v>19999</v>
      </c>
      <c r="H397" s="2">
        <v>5813709.2999999998</v>
      </c>
      <c r="I397" s="2">
        <v>581370.93000000005</v>
      </c>
      <c r="J397" s="2">
        <v>5232338.37</v>
      </c>
      <c r="K397" s="2">
        <v>4081223.9286000002</v>
      </c>
      <c r="L397" s="2">
        <v>1151114.4413999999</v>
      </c>
      <c r="M397" s="7">
        <v>44348</v>
      </c>
      <c r="N397">
        <v>6</v>
      </c>
      <c r="O397" t="s">
        <v>24</v>
      </c>
      <c r="P397">
        <v>2021</v>
      </c>
    </row>
    <row r="398" spans="1:16" x14ac:dyDescent="0.25">
      <c r="A398" t="s">
        <v>16</v>
      </c>
      <c r="B398" t="s">
        <v>17</v>
      </c>
      <c r="C398" t="s">
        <v>51</v>
      </c>
      <c r="D398" t="s">
        <v>54</v>
      </c>
      <c r="E398" s="1">
        <v>136.6</v>
      </c>
      <c r="F398" s="2">
        <v>11999.4</v>
      </c>
      <c r="G398" s="2">
        <v>19999</v>
      </c>
      <c r="H398" s="2">
        <v>2731863.4</v>
      </c>
      <c r="I398" s="2">
        <v>273186.34000000003</v>
      </c>
      <c r="J398" s="2">
        <v>2458677.06</v>
      </c>
      <c r="K398" s="2">
        <v>1917768.1068000002</v>
      </c>
      <c r="L398" s="2">
        <v>540908.95319999987</v>
      </c>
      <c r="M398" s="7">
        <v>44348</v>
      </c>
      <c r="N398">
        <v>6</v>
      </c>
      <c r="O398" t="s">
        <v>24</v>
      </c>
      <c r="P398">
        <v>2021</v>
      </c>
    </row>
    <row r="399" spans="1:16" x14ac:dyDescent="0.25">
      <c r="A399" t="s">
        <v>38</v>
      </c>
      <c r="B399" t="s">
        <v>21</v>
      </c>
      <c r="C399" t="s">
        <v>51</v>
      </c>
      <c r="D399" t="s">
        <v>54</v>
      </c>
      <c r="E399" s="1">
        <v>246</v>
      </c>
      <c r="F399" s="2">
        <v>11999.4</v>
      </c>
      <c r="G399" s="2">
        <v>19999</v>
      </c>
      <c r="H399" s="2">
        <v>4919754</v>
      </c>
      <c r="I399" s="2">
        <v>491975.4</v>
      </c>
      <c r="J399" s="2">
        <v>4427778.5999999996</v>
      </c>
      <c r="K399" s="2">
        <v>3188000.5919999997</v>
      </c>
      <c r="L399" s="2">
        <v>1239778.0079999999</v>
      </c>
      <c r="M399" s="7">
        <v>44348</v>
      </c>
      <c r="N399">
        <v>6</v>
      </c>
      <c r="O399" t="s">
        <v>24</v>
      </c>
      <c r="P399">
        <v>2021</v>
      </c>
    </row>
    <row r="400" spans="1:16" x14ac:dyDescent="0.25">
      <c r="A400" t="s">
        <v>16</v>
      </c>
      <c r="B400" t="s">
        <v>23</v>
      </c>
      <c r="C400" t="s">
        <v>51</v>
      </c>
      <c r="D400" t="s">
        <v>54</v>
      </c>
      <c r="E400" s="1">
        <v>152</v>
      </c>
      <c r="F400" s="2">
        <v>11999.4</v>
      </c>
      <c r="G400" s="2">
        <v>19999</v>
      </c>
      <c r="H400" s="2">
        <v>3039848</v>
      </c>
      <c r="I400" s="2">
        <v>303984.8</v>
      </c>
      <c r="J400" s="2">
        <v>2735863.2</v>
      </c>
      <c r="K400" s="2">
        <v>2133973.2960000001</v>
      </c>
      <c r="L400" s="2">
        <v>601889.9040000001</v>
      </c>
      <c r="M400" s="7">
        <v>44501</v>
      </c>
      <c r="N400">
        <v>11</v>
      </c>
      <c r="O400" t="s">
        <v>47</v>
      </c>
      <c r="P400">
        <v>2021</v>
      </c>
    </row>
    <row r="401" spans="1:16" x14ac:dyDescent="0.25">
      <c r="A401" t="s">
        <v>22</v>
      </c>
      <c r="B401" t="s">
        <v>25</v>
      </c>
      <c r="C401" t="s">
        <v>51</v>
      </c>
      <c r="D401" t="s">
        <v>54</v>
      </c>
      <c r="E401" s="1">
        <v>71.100000000000009</v>
      </c>
      <c r="F401" s="2">
        <v>11999.4</v>
      </c>
      <c r="G401" s="2">
        <v>19999</v>
      </c>
      <c r="H401" s="2">
        <v>1421928.9000000001</v>
      </c>
      <c r="I401" s="2">
        <v>142192.89000000001</v>
      </c>
      <c r="J401" s="2">
        <v>1279736.0100000002</v>
      </c>
      <c r="K401" s="2">
        <v>831828.40650000016</v>
      </c>
      <c r="L401" s="2">
        <v>447907.60350000008</v>
      </c>
      <c r="M401" s="7">
        <v>44531</v>
      </c>
      <c r="N401">
        <v>12</v>
      </c>
      <c r="O401" t="s">
        <v>28</v>
      </c>
      <c r="P401">
        <v>2021</v>
      </c>
    </row>
    <row r="402" spans="1:16" x14ac:dyDescent="0.25">
      <c r="A402" t="s">
        <v>32</v>
      </c>
      <c r="B402" t="s">
        <v>42</v>
      </c>
      <c r="C402" t="s">
        <v>51</v>
      </c>
      <c r="D402" t="s">
        <v>54</v>
      </c>
      <c r="E402" s="1">
        <v>137.5</v>
      </c>
      <c r="F402" s="2">
        <v>11999.4</v>
      </c>
      <c r="G402" s="2">
        <v>19999</v>
      </c>
      <c r="H402" s="2">
        <v>2749862.5</v>
      </c>
      <c r="I402" s="2">
        <v>274986.25</v>
      </c>
      <c r="J402" s="2">
        <v>2474876.25</v>
      </c>
      <c r="K402" s="2">
        <v>1484925.75</v>
      </c>
      <c r="L402" s="2">
        <v>989950.5</v>
      </c>
      <c r="M402" s="7">
        <v>44166</v>
      </c>
      <c r="N402">
        <v>12</v>
      </c>
      <c r="O402" t="s">
        <v>28</v>
      </c>
      <c r="P402">
        <v>2020</v>
      </c>
    </row>
    <row r="403" spans="1:16" x14ac:dyDescent="0.25">
      <c r="A403" t="s">
        <v>38</v>
      </c>
      <c r="B403" t="s">
        <v>27</v>
      </c>
      <c r="C403" t="s">
        <v>51</v>
      </c>
      <c r="D403" t="s">
        <v>54</v>
      </c>
      <c r="E403" s="1">
        <v>63.5</v>
      </c>
      <c r="F403" s="2">
        <v>11999.4</v>
      </c>
      <c r="G403" s="2">
        <v>19999</v>
      </c>
      <c r="H403" s="2">
        <v>1269936.5</v>
      </c>
      <c r="I403" s="2">
        <v>126993.65000000001</v>
      </c>
      <c r="J403" s="2">
        <v>1142942.8500000001</v>
      </c>
      <c r="K403" s="2">
        <v>822918.85200000007</v>
      </c>
      <c r="L403" s="2">
        <v>320023.99800000002</v>
      </c>
      <c r="M403" s="7">
        <v>44531</v>
      </c>
      <c r="N403">
        <v>12</v>
      </c>
      <c r="O403" t="s">
        <v>28</v>
      </c>
      <c r="P403">
        <v>2021</v>
      </c>
    </row>
    <row r="404" spans="1:16" x14ac:dyDescent="0.25">
      <c r="A404" t="s">
        <v>16</v>
      </c>
      <c r="B404" t="s">
        <v>29</v>
      </c>
      <c r="C404" t="s">
        <v>49</v>
      </c>
      <c r="D404" t="s">
        <v>54</v>
      </c>
      <c r="E404" s="1">
        <v>43.650000000000006</v>
      </c>
      <c r="F404" s="2">
        <v>13938</v>
      </c>
      <c r="G404" s="2">
        <v>23230</v>
      </c>
      <c r="H404" s="2">
        <v>1013989.5000000001</v>
      </c>
      <c r="I404" s="2">
        <v>101398.95000000001</v>
      </c>
      <c r="J404" s="2">
        <v>912590.55</v>
      </c>
      <c r="K404" s="2">
        <v>711820.62900000007</v>
      </c>
      <c r="L404" s="2">
        <v>200769.92099999997</v>
      </c>
      <c r="M404" s="7">
        <v>44378</v>
      </c>
      <c r="N404">
        <v>7</v>
      </c>
      <c r="O404" t="s">
        <v>37</v>
      </c>
      <c r="P404">
        <v>2021</v>
      </c>
    </row>
    <row r="405" spans="1:16" x14ac:dyDescent="0.25">
      <c r="A405" t="s">
        <v>38</v>
      </c>
      <c r="B405" t="s">
        <v>55</v>
      </c>
      <c r="C405" t="s">
        <v>18</v>
      </c>
      <c r="D405" t="s">
        <v>54</v>
      </c>
      <c r="E405" s="1">
        <v>109.4</v>
      </c>
      <c r="F405" s="2">
        <v>5579.4</v>
      </c>
      <c r="G405" s="2">
        <v>9299</v>
      </c>
      <c r="H405" s="2">
        <v>1017310.6000000001</v>
      </c>
      <c r="I405" s="2">
        <v>101731.06000000001</v>
      </c>
      <c r="J405" s="2">
        <v>915579.54</v>
      </c>
      <c r="K405" s="2">
        <v>659217.26879999996</v>
      </c>
      <c r="L405" s="2">
        <v>256362.27120000008</v>
      </c>
      <c r="M405" s="7">
        <v>44348</v>
      </c>
      <c r="N405">
        <v>6</v>
      </c>
      <c r="O405" t="s">
        <v>24</v>
      </c>
      <c r="P405">
        <v>2021</v>
      </c>
    </row>
    <row r="406" spans="1:16" x14ac:dyDescent="0.25">
      <c r="A406" t="s">
        <v>32</v>
      </c>
      <c r="B406" t="s">
        <v>33</v>
      </c>
      <c r="C406" t="s">
        <v>18</v>
      </c>
      <c r="D406" t="s">
        <v>54</v>
      </c>
      <c r="E406" s="1">
        <v>36.700000000000003</v>
      </c>
      <c r="F406" s="2">
        <v>5579.4</v>
      </c>
      <c r="G406" s="2">
        <v>9299</v>
      </c>
      <c r="H406" s="2">
        <v>341273.30000000005</v>
      </c>
      <c r="I406" s="2">
        <v>34127.330000000009</v>
      </c>
      <c r="J406" s="2">
        <v>307145.97000000003</v>
      </c>
      <c r="K406" s="2">
        <v>184287.58200000002</v>
      </c>
      <c r="L406" s="2">
        <v>122858.38800000001</v>
      </c>
      <c r="M406" s="7">
        <v>44105</v>
      </c>
      <c r="N406">
        <v>10</v>
      </c>
      <c r="O406" t="s">
        <v>43</v>
      </c>
      <c r="P406">
        <v>2020</v>
      </c>
    </row>
    <row r="407" spans="1:16" x14ac:dyDescent="0.25">
      <c r="A407" t="s">
        <v>38</v>
      </c>
      <c r="B407" t="s">
        <v>26</v>
      </c>
      <c r="C407" t="s">
        <v>30</v>
      </c>
      <c r="D407" t="s">
        <v>54</v>
      </c>
      <c r="E407" s="1">
        <v>380.25</v>
      </c>
      <c r="F407" s="2">
        <v>8999.4</v>
      </c>
      <c r="G407" s="2">
        <v>14999</v>
      </c>
      <c r="H407" s="2">
        <v>5703369.75</v>
      </c>
      <c r="I407" s="2">
        <v>570336.97499999998</v>
      </c>
      <c r="J407" s="2">
        <v>5133032.7750000004</v>
      </c>
      <c r="K407" s="2">
        <v>3695783.5980000002</v>
      </c>
      <c r="L407" s="2">
        <v>1437249.1770000001</v>
      </c>
      <c r="M407" s="7">
        <v>44287</v>
      </c>
      <c r="N407">
        <v>4</v>
      </c>
      <c r="O407" t="s">
        <v>50</v>
      </c>
      <c r="P407">
        <v>2021</v>
      </c>
    </row>
    <row r="408" spans="1:16" x14ac:dyDescent="0.25">
      <c r="A408" t="s">
        <v>16</v>
      </c>
      <c r="B408" t="s">
        <v>34</v>
      </c>
      <c r="C408" t="s">
        <v>30</v>
      </c>
      <c r="D408" t="s">
        <v>54</v>
      </c>
      <c r="E408" s="1">
        <v>166.60000000000002</v>
      </c>
      <c r="F408" s="2">
        <v>8999.4</v>
      </c>
      <c r="G408" s="2">
        <v>14999</v>
      </c>
      <c r="H408" s="2">
        <v>2498833.4000000004</v>
      </c>
      <c r="I408" s="2">
        <v>249883.34000000005</v>
      </c>
      <c r="J408" s="2">
        <v>2248950.0600000005</v>
      </c>
      <c r="K408" s="2">
        <v>1754181.0468000004</v>
      </c>
      <c r="L408" s="2">
        <v>494769.01320000016</v>
      </c>
      <c r="M408" s="7">
        <v>44317</v>
      </c>
      <c r="N408">
        <v>5</v>
      </c>
      <c r="O408" t="s">
        <v>53</v>
      </c>
      <c r="P408">
        <v>2021</v>
      </c>
    </row>
    <row r="409" spans="1:16" x14ac:dyDescent="0.25">
      <c r="A409" t="s">
        <v>38</v>
      </c>
      <c r="B409" t="s">
        <v>36</v>
      </c>
      <c r="C409" t="s">
        <v>30</v>
      </c>
      <c r="D409" t="s">
        <v>54</v>
      </c>
      <c r="E409" s="1">
        <v>32.200000000000003</v>
      </c>
      <c r="F409" s="2">
        <v>8999.4</v>
      </c>
      <c r="G409" s="2">
        <v>14999</v>
      </c>
      <c r="H409" s="2">
        <v>482967.80000000005</v>
      </c>
      <c r="I409" s="2">
        <v>48296.780000000006</v>
      </c>
      <c r="J409" s="2">
        <v>434671.02</v>
      </c>
      <c r="K409" s="2">
        <v>312963.13439999998</v>
      </c>
      <c r="L409" s="2">
        <v>121707.88560000004</v>
      </c>
      <c r="M409" s="7">
        <v>44075</v>
      </c>
      <c r="N409">
        <v>9</v>
      </c>
      <c r="O409" t="s">
        <v>41</v>
      </c>
      <c r="P409">
        <v>2020</v>
      </c>
    </row>
    <row r="410" spans="1:16" x14ac:dyDescent="0.25">
      <c r="A410" t="s">
        <v>32</v>
      </c>
      <c r="B410" t="s">
        <v>39</v>
      </c>
      <c r="C410" t="s">
        <v>30</v>
      </c>
      <c r="D410" t="s">
        <v>54</v>
      </c>
      <c r="E410" s="1">
        <v>232.10000000000002</v>
      </c>
      <c r="F410" s="2">
        <v>8999.4</v>
      </c>
      <c r="G410" s="2">
        <v>14999</v>
      </c>
      <c r="H410" s="2">
        <v>3481267.9000000004</v>
      </c>
      <c r="I410" s="2">
        <v>348126.79000000004</v>
      </c>
      <c r="J410" s="2">
        <v>3133141.1100000003</v>
      </c>
      <c r="K410" s="2">
        <v>1879884.6660000002</v>
      </c>
      <c r="L410" s="2">
        <v>1253256.4440000001</v>
      </c>
      <c r="M410" s="7">
        <v>44501</v>
      </c>
      <c r="N410">
        <v>11</v>
      </c>
      <c r="O410" t="s">
        <v>47</v>
      </c>
      <c r="P410">
        <v>2021</v>
      </c>
    </row>
    <row r="411" spans="1:16" x14ac:dyDescent="0.25">
      <c r="A411" t="s">
        <v>35</v>
      </c>
      <c r="B411" t="s">
        <v>23</v>
      </c>
      <c r="C411" t="s">
        <v>30</v>
      </c>
      <c r="D411" t="s">
        <v>54</v>
      </c>
      <c r="E411" s="1">
        <v>185.70000000000002</v>
      </c>
      <c r="F411" s="2">
        <v>8999.4</v>
      </c>
      <c r="G411" s="2">
        <v>14999</v>
      </c>
      <c r="H411" s="2">
        <v>2785314.3000000003</v>
      </c>
      <c r="I411" s="2">
        <v>278531.43000000005</v>
      </c>
      <c r="J411" s="2">
        <v>2506782.87</v>
      </c>
      <c r="K411" s="2">
        <v>1955290.6386000002</v>
      </c>
      <c r="L411" s="2">
        <v>551492.23139999993</v>
      </c>
      <c r="M411" s="7">
        <v>44136</v>
      </c>
      <c r="N411">
        <v>11</v>
      </c>
      <c r="O411" t="s">
        <v>47</v>
      </c>
      <c r="P411">
        <v>2020</v>
      </c>
    </row>
    <row r="412" spans="1:16" x14ac:dyDescent="0.25">
      <c r="A412" t="s">
        <v>16</v>
      </c>
      <c r="B412" t="s">
        <v>42</v>
      </c>
      <c r="C412" t="s">
        <v>30</v>
      </c>
      <c r="D412" t="s">
        <v>54</v>
      </c>
      <c r="E412" s="1">
        <v>161.10000000000002</v>
      </c>
      <c r="F412" s="2">
        <v>8999.4</v>
      </c>
      <c r="G412" s="2">
        <v>14999</v>
      </c>
      <c r="H412" s="2">
        <v>2416338.9000000004</v>
      </c>
      <c r="I412" s="2">
        <v>241633.89000000004</v>
      </c>
      <c r="J412" s="2">
        <v>2174705.0100000002</v>
      </c>
      <c r="K412" s="2">
        <v>1696269.9078000002</v>
      </c>
      <c r="L412" s="2">
        <v>478435.10220000008</v>
      </c>
      <c r="M412" s="7">
        <v>44166</v>
      </c>
      <c r="N412">
        <v>12</v>
      </c>
      <c r="O412" t="s">
        <v>28</v>
      </c>
      <c r="P412">
        <v>2020</v>
      </c>
    </row>
    <row r="413" spans="1:16" x14ac:dyDescent="0.25">
      <c r="A413" t="s">
        <v>35</v>
      </c>
      <c r="B413" t="s">
        <v>36</v>
      </c>
      <c r="C413" t="s">
        <v>30</v>
      </c>
      <c r="D413" t="s">
        <v>54</v>
      </c>
      <c r="E413" s="1">
        <v>279.7</v>
      </c>
      <c r="F413" s="2">
        <v>8999.4</v>
      </c>
      <c r="G413" s="2">
        <v>14999</v>
      </c>
      <c r="H413" s="2">
        <v>4195220.3</v>
      </c>
      <c r="I413" s="2">
        <v>419522.03</v>
      </c>
      <c r="J413" s="2">
        <v>3775698.2699999996</v>
      </c>
      <c r="K413" s="2">
        <v>2945044.6505999998</v>
      </c>
      <c r="L413" s="2">
        <v>830653.61939999973</v>
      </c>
      <c r="M413" s="7">
        <v>44531</v>
      </c>
      <c r="N413">
        <v>12</v>
      </c>
      <c r="O413" t="s">
        <v>28</v>
      </c>
      <c r="P413">
        <v>2021</v>
      </c>
    </row>
    <row r="414" spans="1:16" x14ac:dyDescent="0.25">
      <c r="A414" t="s">
        <v>38</v>
      </c>
      <c r="B414" t="s">
        <v>21</v>
      </c>
      <c r="C414" t="s">
        <v>30</v>
      </c>
      <c r="D414" t="s">
        <v>54</v>
      </c>
      <c r="E414" s="1">
        <v>33.4</v>
      </c>
      <c r="F414" s="2">
        <v>8999.4</v>
      </c>
      <c r="G414" s="2">
        <v>14999</v>
      </c>
      <c r="H414" s="2">
        <v>500966.6</v>
      </c>
      <c r="I414" s="2">
        <v>50096.66</v>
      </c>
      <c r="J414" s="2">
        <v>450869.93999999994</v>
      </c>
      <c r="K414" s="2">
        <v>324626.35679999995</v>
      </c>
      <c r="L414" s="2">
        <v>126243.58319999999</v>
      </c>
      <c r="M414" s="7">
        <v>44166</v>
      </c>
      <c r="N414">
        <v>12</v>
      </c>
      <c r="O414" t="s">
        <v>28</v>
      </c>
      <c r="P414">
        <v>2020</v>
      </c>
    </row>
    <row r="415" spans="1:16" x14ac:dyDescent="0.25">
      <c r="A415" t="s">
        <v>38</v>
      </c>
      <c r="B415" t="s">
        <v>46</v>
      </c>
      <c r="C415" t="s">
        <v>44</v>
      </c>
      <c r="D415" t="s">
        <v>54</v>
      </c>
      <c r="E415" s="1">
        <v>256.5</v>
      </c>
      <c r="F415" s="2">
        <v>11999.4</v>
      </c>
      <c r="G415" s="2">
        <v>19999</v>
      </c>
      <c r="H415" s="2">
        <v>5129743.5</v>
      </c>
      <c r="I415" s="2">
        <v>512974.35000000003</v>
      </c>
      <c r="J415" s="2">
        <v>4616769.1500000004</v>
      </c>
      <c r="K415" s="2">
        <v>3324073.7880000002</v>
      </c>
      <c r="L415" s="2">
        <v>1292695.3620000002</v>
      </c>
      <c r="M415" s="7">
        <v>44197</v>
      </c>
      <c r="N415">
        <v>1</v>
      </c>
      <c r="O415" t="s">
        <v>20</v>
      </c>
      <c r="P415">
        <v>2021</v>
      </c>
    </row>
    <row r="416" spans="1:16" x14ac:dyDescent="0.25">
      <c r="A416" t="s">
        <v>16</v>
      </c>
      <c r="B416" t="s">
        <v>17</v>
      </c>
      <c r="C416" t="s">
        <v>44</v>
      </c>
      <c r="D416" t="s">
        <v>54</v>
      </c>
      <c r="E416" s="1">
        <v>241.70000000000002</v>
      </c>
      <c r="F416" s="2">
        <v>11999.4</v>
      </c>
      <c r="G416" s="2">
        <v>19999</v>
      </c>
      <c r="H416" s="2">
        <v>4833758.3000000007</v>
      </c>
      <c r="I416" s="2">
        <v>483375.83000000007</v>
      </c>
      <c r="J416" s="2">
        <v>4350382.4700000007</v>
      </c>
      <c r="K416" s="2">
        <v>3393298.3266000007</v>
      </c>
      <c r="L416" s="2">
        <v>957084.14339999994</v>
      </c>
      <c r="M416" s="7">
        <v>44197</v>
      </c>
      <c r="N416">
        <v>1</v>
      </c>
      <c r="O416" t="s">
        <v>20</v>
      </c>
      <c r="P416">
        <v>2021</v>
      </c>
    </row>
    <row r="417" spans="1:16" x14ac:dyDescent="0.25">
      <c r="A417" t="s">
        <v>22</v>
      </c>
      <c r="B417" t="s">
        <v>21</v>
      </c>
      <c r="C417" t="s">
        <v>44</v>
      </c>
      <c r="D417" t="s">
        <v>54</v>
      </c>
      <c r="E417" s="1">
        <v>367.5</v>
      </c>
      <c r="F417" s="2">
        <v>11999.4</v>
      </c>
      <c r="G417" s="2">
        <v>19999</v>
      </c>
      <c r="H417" s="2">
        <v>7349632.5</v>
      </c>
      <c r="I417" s="2">
        <v>734963.25</v>
      </c>
      <c r="J417" s="2">
        <v>6614669.25</v>
      </c>
      <c r="K417" s="2">
        <v>4299535.0125000002</v>
      </c>
      <c r="L417" s="2">
        <v>2315134.2374999998</v>
      </c>
      <c r="M417" s="7">
        <v>44287</v>
      </c>
      <c r="N417">
        <v>4</v>
      </c>
      <c r="O417" t="s">
        <v>50</v>
      </c>
      <c r="P417">
        <v>2021</v>
      </c>
    </row>
    <row r="418" spans="1:16" x14ac:dyDescent="0.25">
      <c r="A418" t="s">
        <v>38</v>
      </c>
      <c r="B418" t="s">
        <v>23</v>
      </c>
      <c r="C418" t="s">
        <v>44</v>
      </c>
      <c r="D418" t="s">
        <v>54</v>
      </c>
      <c r="E418" s="1">
        <v>109.4</v>
      </c>
      <c r="F418" s="2">
        <v>11999.4</v>
      </c>
      <c r="G418" s="2">
        <v>19999</v>
      </c>
      <c r="H418" s="2">
        <v>2187890.6</v>
      </c>
      <c r="I418" s="2">
        <v>218789.06000000003</v>
      </c>
      <c r="J418" s="2">
        <v>1969101.54</v>
      </c>
      <c r="K418" s="2">
        <v>1417753.1088</v>
      </c>
      <c r="L418" s="2">
        <v>551348.43119999999</v>
      </c>
      <c r="M418" s="7">
        <v>44348</v>
      </c>
      <c r="N418">
        <v>6</v>
      </c>
      <c r="O418" t="s">
        <v>24</v>
      </c>
      <c r="P418">
        <v>2021</v>
      </c>
    </row>
    <row r="419" spans="1:16" x14ac:dyDescent="0.25">
      <c r="A419" t="s">
        <v>22</v>
      </c>
      <c r="B419" t="s">
        <v>25</v>
      </c>
      <c r="C419" t="s">
        <v>44</v>
      </c>
      <c r="D419" t="s">
        <v>54</v>
      </c>
      <c r="E419" s="1">
        <v>122.7</v>
      </c>
      <c r="F419" s="2">
        <v>11999.4</v>
      </c>
      <c r="G419" s="2">
        <v>19999</v>
      </c>
      <c r="H419" s="2">
        <v>2453877.3000000003</v>
      </c>
      <c r="I419" s="2">
        <v>245387.73000000004</v>
      </c>
      <c r="J419" s="2">
        <v>2208489.5700000003</v>
      </c>
      <c r="K419" s="2">
        <v>1435518.2205000003</v>
      </c>
      <c r="L419" s="2">
        <v>772971.34950000001</v>
      </c>
      <c r="M419" s="7">
        <v>44470</v>
      </c>
      <c r="N419">
        <v>10</v>
      </c>
      <c r="O419" t="s">
        <v>43</v>
      </c>
      <c r="P419">
        <v>2021</v>
      </c>
    </row>
    <row r="420" spans="1:16" x14ac:dyDescent="0.25">
      <c r="A420" t="s">
        <v>32</v>
      </c>
      <c r="B420" t="s">
        <v>42</v>
      </c>
      <c r="C420" t="s">
        <v>44</v>
      </c>
      <c r="D420" t="s">
        <v>54</v>
      </c>
      <c r="E420" s="1">
        <v>36.700000000000003</v>
      </c>
      <c r="F420" s="2">
        <v>11999.4</v>
      </c>
      <c r="G420" s="2">
        <v>19999</v>
      </c>
      <c r="H420" s="2">
        <v>733963.3</v>
      </c>
      <c r="I420" s="2">
        <v>73396.33</v>
      </c>
      <c r="J420" s="2">
        <v>660566.97000000009</v>
      </c>
      <c r="K420" s="2">
        <v>396340.18200000003</v>
      </c>
      <c r="L420" s="2">
        <v>264226.78800000006</v>
      </c>
      <c r="M420" s="7">
        <v>44105</v>
      </c>
      <c r="N420">
        <v>10</v>
      </c>
      <c r="O420" t="s">
        <v>43</v>
      </c>
      <c r="P420">
        <v>2020</v>
      </c>
    </row>
    <row r="421" spans="1:16" x14ac:dyDescent="0.25">
      <c r="A421" t="s">
        <v>38</v>
      </c>
      <c r="B421" t="s">
        <v>27</v>
      </c>
      <c r="C421" t="s">
        <v>44</v>
      </c>
      <c r="D421" t="s">
        <v>54</v>
      </c>
      <c r="E421" s="1">
        <v>132.4</v>
      </c>
      <c r="F421" s="2">
        <v>11999.4</v>
      </c>
      <c r="G421" s="2">
        <v>19999</v>
      </c>
      <c r="H421" s="2">
        <v>2647867.6</v>
      </c>
      <c r="I421" s="2">
        <v>264786.76</v>
      </c>
      <c r="J421" s="2">
        <v>2383080.84</v>
      </c>
      <c r="K421" s="2">
        <v>1715818.2047999997</v>
      </c>
      <c r="L421" s="2">
        <v>667262.63520000014</v>
      </c>
      <c r="M421" s="7">
        <v>44501</v>
      </c>
      <c r="N421">
        <v>11</v>
      </c>
      <c r="O421" t="s">
        <v>47</v>
      </c>
      <c r="P421">
        <v>2021</v>
      </c>
    </row>
    <row r="422" spans="1:16" x14ac:dyDescent="0.25">
      <c r="A422" t="s">
        <v>32</v>
      </c>
      <c r="B422" t="s">
        <v>29</v>
      </c>
      <c r="C422" t="s">
        <v>44</v>
      </c>
      <c r="D422" t="s">
        <v>54</v>
      </c>
      <c r="E422" s="1">
        <v>177.5</v>
      </c>
      <c r="F422" s="2">
        <v>11999.4</v>
      </c>
      <c r="G422" s="2">
        <v>19999</v>
      </c>
      <c r="H422" s="2">
        <v>3549822.5</v>
      </c>
      <c r="I422" s="2">
        <v>354982.25</v>
      </c>
      <c r="J422" s="2">
        <v>3194840.25</v>
      </c>
      <c r="K422" s="2">
        <v>1916904.15</v>
      </c>
      <c r="L422" s="2">
        <v>1277936.1000000001</v>
      </c>
      <c r="M422" s="7">
        <v>44136</v>
      </c>
      <c r="N422">
        <v>11</v>
      </c>
      <c r="O422" t="s">
        <v>47</v>
      </c>
      <c r="P422">
        <v>2020</v>
      </c>
    </row>
    <row r="423" spans="1:16" x14ac:dyDescent="0.25">
      <c r="A423" t="s">
        <v>35</v>
      </c>
      <c r="B423" t="s">
        <v>55</v>
      </c>
      <c r="C423" t="s">
        <v>44</v>
      </c>
      <c r="D423" t="s">
        <v>54</v>
      </c>
      <c r="E423" s="1">
        <v>279.7</v>
      </c>
      <c r="F423" s="2">
        <v>11999.4</v>
      </c>
      <c r="G423" s="2">
        <v>19999</v>
      </c>
      <c r="H423" s="2">
        <v>5593720.2999999998</v>
      </c>
      <c r="I423" s="2">
        <v>559372.03</v>
      </c>
      <c r="J423" s="2">
        <v>5034348.2699999996</v>
      </c>
      <c r="K423" s="2">
        <v>3926791.6505999998</v>
      </c>
      <c r="L423" s="2">
        <v>1107556.6193999997</v>
      </c>
      <c r="M423" s="7">
        <v>44531</v>
      </c>
      <c r="N423">
        <v>12</v>
      </c>
      <c r="O423" t="s">
        <v>28</v>
      </c>
      <c r="P423">
        <v>2021</v>
      </c>
    </row>
    <row r="424" spans="1:16" x14ac:dyDescent="0.25">
      <c r="A424" t="s">
        <v>22</v>
      </c>
      <c r="B424" t="s">
        <v>33</v>
      </c>
      <c r="C424" t="s">
        <v>48</v>
      </c>
      <c r="D424" t="s">
        <v>54</v>
      </c>
      <c r="E424" s="1">
        <v>24.5</v>
      </c>
      <c r="F424" s="2">
        <v>19794</v>
      </c>
      <c r="G424" s="2">
        <v>32990</v>
      </c>
      <c r="H424" s="2">
        <v>808255</v>
      </c>
      <c r="I424" s="2">
        <v>80825.5</v>
      </c>
      <c r="J424" s="2">
        <v>727429.5</v>
      </c>
      <c r="K424" s="2">
        <v>472829.17499999999</v>
      </c>
      <c r="L424" s="2">
        <v>254600.32500000001</v>
      </c>
      <c r="M424" s="7">
        <v>44317</v>
      </c>
      <c r="N424">
        <v>5</v>
      </c>
      <c r="O424" t="s">
        <v>53</v>
      </c>
      <c r="P424">
        <v>2021</v>
      </c>
    </row>
    <row r="425" spans="1:16" x14ac:dyDescent="0.25">
      <c r="A425" t="s">
        <v>38</v>
      </c>
      <c r="B425" t="s">
        <v>26</v>
      </c>
      <c r="C425" t="s">
        <v>48</v>
      </c>
      <c r="D425" t="s">
        <v>54</v>
      </c>
      <c r="E425" s="1">
        <v>379.35</v>
      </c>
      <c r="F425" s="2">
        <v>19794</v>
      </c>
      <c r="G425" s="2">
        <v>32990</v>
      </c>
      <c r="H425" s="2">
        <v>12514756.5</v>
      </c>
      <c r="I425" s="2">
        <v>1251475.6500000001</v>
      </c>
      <c r="J425" s="2">
        <v>11263280.85</v>
      </c>
      <c r="K425" s="2">
        <v>8109562.2119999994</v>
      </c>
      <c r="L425" s="2">
        <v>3153718.6380000003</v>
      </c>
      <c r="M425" s="7">
        <v>44378</v>
      </c>
      <c r="N425">
        <v>7</v>
      </c>
      <c r="O425" t="s">
        <v>37</v>
      </c>
      <c r="P425">
        <v>2021</v>
      </c>
    </row>
    <row r="426" spans="1:16" x14ac:dyDescent="0.25">
      <c r="A426" t="s">
        <v>16</v>
      </c>
      <c r="B426" t="s">
        <v>34</v>
      </c>
      <c r="C426" t="s">
        <v>48</v>
      </c>
      <c r="D426" t="s">
        <v>54</v>
      </c>
      <c r="E426" s="1">
        <v>130.70000000000002</v>
      </c>
      <c r="F426" s="2">
        <v>19794</v>
      </c>
      <c r="G426" s="2">
        <v>32990</v>
      </c>
      <c r="H426" s="2">
        <v>4311793.0000000009</v>
      </c>
      <c r="I426" s="2">
        <v>431179.3000000001</v>
      </c>
      <c r="J426" s="2">
        <v>3880613.7000000007</v>
      </c>
      <c r="K426" s="2">
        <v>3026878.6860000007</v>
      </c>
      <c r="L426" s="2">
        <v>853735.01399999997</v>
      </c>
      <c r="M426" s="7">
        <v>44378</v>
      </c>
      <c r="N426">
        <v>7</v>
      </c>
      <c r="O426" t="s">
        <v>37</v>
      </c>
      <c r="P426">
        <v>2021</v>
      </c>
    </row>
    <row r="427" spans="1:16" x14ac:dyDescent="0.25">
      <c r="A427" t="s">
        <v>35</v>
      </c>
      <c r="B427" t="s">
        <v>36</v>
      </c>
      <c r="C427" t="s">
        <v>48</v>
      </c>
      <c r="D427" t="s">
        <v>54</v>
      </c>
      <c r="E427" s="1">
        <v>56.7</v>
      </c>
      <c r="F427" s="2">
        <v>19794</v>
      </c>
      <c r="G427" s="2">
        <v>32990</v>
      </c>
      <c r="H427" s="2">
        <v>1870533</v>
      </c>
      <c r="I427" s="2">
        <v>187053.30000000002</v>
      </c>
      <c r="J427" s="2">
        <v>1683479.7</v>
      </c>
      <c r="K427" s="2">
        <v>1313114.166</v>
      </c>
      <c r="L427" s="2">
        <v>370365.53399999999</v>
      </c>
      <c r="M427" s="7">
        <v>44440</v>
      </c>
      <c r="N427">
        <v>9</v>
      </c>
      <c r="O427" t="s">
        <v>41</v>
      </c>
      <c r="P427">
        <v>2021</v>
      </c>
    </row>
    <row r="428" spans="1:16" x14ac:dyDescent="0.25">
      <c r="A428" t="s">
        <v>35</v>
      </c>
      <c r="B428" t="s">
        <v>39</v>
      </c>
      <c r="C428" t="s">
        <v>48</v>
      </c>
      <c r="D428" t="s">
        <v>54</v>
      </c>
      <c r="E428" s="1">
        <v>211</v>
      </c>
      <c r="F428" s="2">
        <v>19794</v>
      </c>
      <c r="G428" s="2">
        <v>32990</v>
      </c>
      <c r="H428" s="2">
        <v>6960890</v>
      </c>
      <c r="I428" s="2">
        <v>696089</v>
      </c>
      <c r="J428" s="2">
        <v>6264801</v>
      </c>
      <c r="K428" s="2">
        <v>4886544.78</v>
      </c>
      <c r="L428" s="2">
        <v>1378256.2199999997</v>
      </c>
      <c r="M428" s="7">
        <v>44440</v>
      </c>
      <c r="N428">
        <v>9</v>
      </c>
      <c r="O428" t="s">
        <v>41</v>
      </c>
      <c r="P428">
        <v>2021</v>
      </c>
    </row>
    <row r="429" spans="1:16" x14ac:dyDescent="0.25">
      <c r="A429" t="s">
        <v>16</v>
      </c>
      <c r="B429" t="s">
        <v>23</v>
      </c>
      <c r="C429" t="s">
        <v>48</v>
      </c>
      <c r="D429" t="s">
        <v>54</v>
      </c>
      <c r="E429" s="1">
        <v>126.9</v>
      </c>
      <c r="F429" s="2">
        <v>19794</v>
      </c>
      <c r="G429" s="2">
        <v>32990</v>
      </c>
      <c r="H429" s="2">
        <v>4186431</v>
      </c>
      <c r="I429" s="2">
        <v>418643.10000000003</v>
      </c>
      <c r="J429" s="2">
        <v>3767787.9</v>
      </c>
      <c r="K429" s="2">
        <v>2938874.5619999999</v>
      </c>
      <c r="L429" s="2">
        <v>828913.33799999999</v>
      </c>
      <c r="M429" s="7">
        <v>44470</v>
      </c>
      <c r="N429">
        <v>10</v>
      </c>
      <c r="O429" t="s">
        <v>43</v>
      </c>
      <c r="P429">
        <v>2021</v>
      </c>
    </row>
    <row r="430" spans="1:16" x14ac:dyDescent="0.25">
      <c r="A430" t="s">
        <v>32</v>
      </c>
      <c r="B430" t="s">
        <v>42</v>
      </c>
      <c r="C430" t="s">
        <v>49</v>
      </c>
      <c r="D430" t="s">
        <v>54</v>
      </c>
      <c r="E430" s="1">
        <v>195.60000000000002</v>
      </c>
      <c r="F430" s="2">
        <v>13938</v>
      </c>
      <c r="G430" s="2">
        <v>23230</v>
      </c>
      <c r="H430" s="2">
        <v>4543788.0000000009</v>
      </c>
      <c r="I430" s="2">
        <v>454378.8000000001</v>
      </c>
      <c r="J430" s="2">
        <v>4089409.2000000007</v>
      </c>
      <c r="K430" s="2">
        <v>2453645.5200000005</v>
      </c>
      <c r="L430" s="2">
        <v>1635763.6800000002</v>
      </c>
      <c r="M430" s="7">
        <v>44197</v>
      </c>
      <c r="N430">
        <v>1</v>
      </c>
      <c r="O430" t="s">
        <v>20</v>
      </c>
      <c r="P430">
        <v>2021</v>
      </c>
    </row>
    <row r="431" spans="1:16" x14ac:dyDescent="0.25">
      <c r="A431" t="s">
        <v>38</v>
      </c>
      <c r="B431" t="s">
        <v>36</v>
      </c>
      <c r="C431" t="s">
        <v>49</v>
      </c>
      <c r="D431" t="s">
        <v>54</v>
      </c>
      <c r="E431" s="1">
        <v>265.90000000000003</v>
      </c>
      <c r="F431" s="2">
        <v>13938</v>
      </c>
      <c r="G431" s="2">
        <v>23230</v>
      </c>
      <c r="H431" s="2">
        <v>6176857.0000000009</v>
      </c>
      <c r="I431" s="2">
        <v>617685.70000000007</v>
      </c>
      <c r="J431" s="2">
        <v>5559171.3000000007</v>
      </c>
      <c r="K431" s="2">
        <v>4002603.3360000006</v>
      </c>
      <c r="L431" s="2">
        <v>1556567.9640000002</v>
      </c>
      <c r="M431" s="7">
        <v>44228</v>
      </c>
      <c r="N431">
        <v>2</v>
      </c>
      <c r="O431" t="s">
        <v>45</v>
      </c>
      <c r="P431">
        <v>2021</v>
      </c>
    </row>
    <row r="432" spans="1:16" x14ac:dyDescent="0.25">
      <c r="A432" t="s">
        <v>16</v>
      </c>
      <c r="B432" t="s">
        <v>21</v>
      </c>
      <c r="C432" t="s">
        <v>49</v>
      </c>
      <c r="D432" t="s">
        <v>54</v>
      </c>
      <c r="E432" s="1">
        <v>135.15</v>
      </c>
      <c r="F432" s="2">
        <v>13938</v>
      </c>
      <c r="G432" s="2">
        <v>23230</v>
      </c>
      <c r="H432" s="2">
        <v>3139534.5</v>
      </c>
      <c r="I432" s="2">
        <v>313953.45</v>
      </c>
      <c r="J432" s="2">
        <v>2825581.05</v>
      </c>
      <c r="K432" s="2">
        <v>2203953.219</v>
      </c>
      <c r="L432" s="2">
        <v>621627.83099999977</v>
      </c>
      <c r="M432" s="7">
        <v>44287</v>
      </c>
      <c r="N432">
        <v>4</v>
      </c>
      <c r="O432" t="s">
        <v>50</v>
      </c>
      <c r="P432">
        <v>2021</v>
      </c>
    </row>
    <row r="433" spans="1:16" x14ac:dyDescent="0.25">
      <c r="A433" t="s">
        <v>32</v>
      </c>
      <c r="B433" t="s">
        <v>46</v>
      </c>
      <c r="C433" t="s">
        <v>49</v>
      </c>
      <c r="D433" t="s">
        <v>54</v>
      </c>
      <c r="E433" s="1">
        <v>88</v>
      </c>
      <c r="F433" s="2">
        <v>13938</v>
      </c>
      <c r="G433" s="2">
        <v>23230</v>
      </c>
      <c r="H433" s="2">
        <v>2044240</v>
      </c>
      <c r="I433" s="2">
        <v>204424</v>
      </c>
      <c r="J433" s="2">
        <v>1839816</v>
      </c>
      <c r="K433" s="2">
        <v>1103889.5999999999</v>
      </c>
      <c r="L433" s="2">
        <v>735926.40000000014</v>
      </c>
      <c r="M433" s="7">
        <v>44317</v>
      </c>
      <c r="N433">
        <v>5</v>
      </c>
      <c r="O433" t="s">
        <v>53</v>
      </c>
      <c r="P433">
        <v>2021</v>
      </c>
    </row>
    <row r="434" spans="1:16" x14ac:dyDescent="0.25">
      <c r="A434" t="s">
        <v>38</v>
      </c>
      <c r="B434" t="s">
        <v>17</v>
      </c>
      <c r="C434" t="s">
        <v>49</v>
      </c>
      <c r="D434" t="s">
        <v>54</v>
      </c>
      <c r="E434" s="1">
        <v>186.70000000000002</v>
      </c>
      <c r="F434" s="2">
        <v>13938</v>
      </c>
      <c r="G434" s="2">
        <v>23230</v>
      </c>
      <c r="H434" s="2">
        <v>4337041</v>
      </c>
      <c r="I434" s="2">
        <v>433704.10000000003</v>
      </c>
      <c r="J434" s="2">
        <v>3903336.9</v>
      </c>
      <c r="K434" s="2">
        <v>2810402.568</v>
      </c>
      <c r="L434" s="2">
        <v>1092934.3319999999</v>
      </c>
      <c r="M434" s="7">
        <v>44440</v>
      </c>
      <c r="N434">
        <v>9</v>
      </c>
      <c r="O434" t="s">
        <v>41</v>
      </c>
      <c r="P434">
        <v>2021</v>
      </c>
    </row>
    <row r="435" spans="1:16" x14ac:dyDescent="0.25">
      <c r="A435" t="s">
        <v>32</v>
      </c>
      <c r="B435" t="s">
        <v>21</v>
      </c>
      <c r="C435" t="s">
        <v>49</v>
      </c>
      <c r="D435" t="s">
        <v>54</v>
      </c>
      <c r="E435" s="1">
        <v>223.4</v>
      </c>
      <c r="F435" s="2">
        <v>13938</v>
      </c>
      <c r="G435" s="2">
        <v>23230</v>
      </c>
      <c r="H435" s="2">
        <v>5189582</v>
      </c>
      <c r="I435" s="2">
        <v>518958.2</v>
      </c>
      <c r="J435" s="2">
        <v>4670623.8</v>
      </c>
      <c r="K435" s="2">
        <v>2802374.28</v>
      </c>
      <c r="L435" s="2">
        <v>1868249.52</v>
      </c>
      <c r="M435" s="7">
        <v>44075</v>
      </c>
      <c r="N435">
        <v>9</v>
      </c>
      <c r="O435" t="s">
        <v>41</v>
      </c>
      <c r="P435">
        <v>2020</v>
      </c>
    </row>
    <row r="436" spans="1:16" x14ac:dyDescent="0.25">
      <c r="A436" t="s">
        <v>22</v>
      </c>
      <c r="B436" t="s">
        <v>23</v>
      </c>
      <c r="C436" t="s">
        <v>49</v>
      </c>
      <c r="D436" t="s">
        <v>54</v>
      </c>
      <c r="E436" s="1">
        <v>122.7</v>
      </c>
      <c r="F436" s="2">
        <v>13938</v>
      </c>
      <c r="G436" s="2">
        <v>23230</v>
      </c>
      <c r="H436" s="2">
        <v>2850321</v>
      </c>
      <c r="I436" s="2">
        <v>285032.10000000003</v>
      </c>
      <c r="J436" s="2">
        <v>2565288.9</v>
      </c>
      <c r="K436" s="2">
        <v>1667437.7849999999</v>
      </c>
      <c r="L436" s="2">
        <v>897851.11499999999</v>
      </c>
      <c r="M436" s="7">
        <v>44470</v>
      </c>
      <c r="N436">
        <v>10</v>
      </c>
      <c r="O436" t="s">
        <v>43</v>
      </c>
      <c r="P436">
        <v>2021</v>
      </c>
    </row>
    <row r="437" spans="1:16" x14ac:dyDescent="0.25">
      <c r="A437" t="s">
        <v>35</v>
      </c>
      <c r="B437" t="s">
        <v>25</v>
      </c>
      <c r="C437" t="s">
        <v>49</v>
      </c>
      <c r="D437" t="s">
        <v>54</v>
      </c>
      <c r="E437" s="1">
        <v>87.7</v>
      </c>
      <c r="F437" s="2">
        <v>13938</v>
      </c>
      <c r="G437" s="2">
        <v>23230</v>
      </c>
      <c r="H437" s="2">
        <v>2037271</v>
      </c>
      <c r="I437" s="2">
        <v>203727.1</v>
      </c>
      <c r="J437" s="2">
        <v>1833543.9</v>
      </c>
      <c r="K437" s="2">
        <v>1430164.2420000001</v>
      </c>
      <c r="L437" s="2">
        <v>403379.65799999982</v>
      </c>
      <c r="M437" s="7">
        <v>44501</v>
      </c>
      <c r="N437">
        <v>11</v>
      </c>
      <c r="O437" t="s">
        <v>47</v>
      </c>
      <c r="P437">
        <v>2021</v>
      </c>
    </row>
    <row r="438" spans="1:16" x14ac:dyDescent="0.25">
      <c r="A438" t="s">
        <v>16</v>
      </c>
      <c r="B438" t="s">
        <v>42</v>
      </c>
      <c r="C438" t="s">
        <v>51</v>
      </c>
      <c r="D438" t="s">
        <v>54</v>
      </c>
      <c r="E438" s="1">
        <v>207.10000000000002</v>
      </c>
      <c r="F438" s="2">
        <v>11999.4</v>
      </c>
      <c r="G438" s="2">
        <v>19999</v>
      </c>
      <c r="H438" s="2">
        <v>4141792.9000000004</v>
      </c>
      <c r="I438" s="2">
        <v>414179.29000000004</v>
      </c>
      <c r="J438" s="2">
        <v>3727613.6100000003</v>
      </c>
      <c r="K438" s="2">
        <v>2907538.6158000003</v>
      </c>
      <c r="L438" s="2">
        <v>820074.99420000007</v>
      </c>
      <c r="M438" s="7">
        <v>44440</v>
      </c>
      <c r="N438">
        <v>9</v>
      </c>
      <c r="O438" t="s">
        <v>41</v>
      </c>
      <c r="P438">
        <v>2021</v>
      </c>
    </row>
    <row r="439" spans="1:16" x14ac:dyDescent="0.25">
      <c r="A439" t="s">
        <v>16</v>
      </c>
      <c r="B439" t="s">
        <v>27</v>
      </c>
      <c r="C439" t="s">
        <v>51</v>
      </c>
      <c r="D439" t="s">
        <v>54</v>
      </c>
      <c r="E439" s="1">
        <v>126.9</v>
      </c>
      <c r="F439" s="2">
        <v>11999.4</v>
      </c>
      <c r="G439" s="2">
        <v>19999</v>
      </c>
      <c r="H439" s="2">
        <v>2537873.1</v>
      </c>
      <c r="I439" s="2">
        <v>253787.31000000003</v>
      </c>
      <c r="J439" s="2">
        <v>2284085.79</v>
      </c>
      <c r="K439" s="2">
        <v>1781586.9162000001</v>
      </c>
      <c r="L439" s="2">
        <v>502498.87379999994</v>
      </c>
      <c r="M439" s="7">
        <v>44470</v>
      </c>
      <c r="N439">
        <v>10</v>
      </c>
      <c r="O439" t="s">
        <v>43</v>
      </c>
      <c r="P439">
        <v>2021</v>
      </c>
    </row>
    <row r="440" spans="1:16" x14ac:dyDescent="0.25">
      <c r="A440" t="s">
        <v>22</v>
      </c>
      <c r="B440" t="s">
        <v>29</v>
      </c>
      <c r="C440" t="s">
        <v>51</v>
      </c>
      <c r="D440" t="s">
        <v>54</v>
      </c>
      <c r="E440" s="1">
        <v>97</v>
      </c>
      <c r="F440" s="2">
        <v>11999.4</v>
      </c>
      <c r="G440" s="2">
        <v>19999</v>
      </c>
      <c r="H440" s="2">
        <v>1939903</v>
      </c>
      <c r="I440" s="2">
        <v>193990.30000000002</v>
      </c>
      <c r="J440" s="2">
        <v>1745912.7</v>
      </c>
      <c r="K440" s="2">
        <v>1134843.2550000001</v>
      </c>
      <c r="L440" s="2">
        <v>611069.44499999983</v>
      </c>
      <c r="M440" s="7">
        <v>44136</v>
      </c>
      <c r="N440">
        <v>11</v>
      </c>
      <c r="O440" t="s">
        <v>47</v>
      </c>
      <c r="P440">
        <v>2020</v>
      </c>
    </row>
    <row r="441" spans="1:16" x14ac:dyDescent="0.25">
      <c r="A441" t="s">
        <v>16</v>
      </c>
      <c r="B441" t="s">
        <v>55</v>
      </c>
      <c r="C441" t="s">
        <v>51</v>
      </c>
      <c r="D441" t="s">
        <v>54</v>
      </c>
      <c r="E441" s="1">
        <v>169.4</v>
      </c>
      <c r="F441" s="2">
        <v>11999.4</v>
      </c>
      <c r="G441" s="2">
        <v>19999</v>
      </c>
      <c r="H441" s="2">
        <v>3387830.6</v>
      </c>
      <c r="I441" s="2">
        <v>338783.06000000006</v>
      </c>
      <c r="J441" s="2">
        <v>3049047.54</v>
      </c>
      <c r="K441" s="2">
        <v>2378257.0811999999</v>
      </c>
      <c r="L441" s="2">
        <v>670790.45880000014</v>
      </c>
      <c r="M441" s="7">
        <v>44501</v>
      </c>
      <c r="N441">
        <v>11</v>
      </c>
      <c r="O441" t="s">
        <v>47</v>
      </c>
      <c r="P441">
        <v>2021</v>
      </c>
    </row>
    <row r="442" spans="1:16" x14ac:dyDescent="0.25">
      <c r="A442" t="s">
        <v>16</v>
      </c>
      <c r="B442" t="s">
        <v>33</v>
      </c>
      <c r="C442" t="s">
        <v>18</v>
      </c>
      <c r="D442" t="s">
        <v>54</v>
      </c>
      <c r="E442" s="1">
        <v>66.3</v>
      </c>
      <c r="F442" s="2">
        <v>5579.4</v>
      </c>
      <c r="G442" s="2">
        <v>9299</v>
      </c>
      <c r="H442" s="2">
        <v>616523.69999999995</v>
      </c>
      <c r="I442" s="2">
        <v>61652.369999999995</v>
      </c>
      <c r="J442" s="2">
        <v>554871.32999999996</v>
      </c>
      <c r="K442" s="2">
        <v>432799.63740000001</v>
      </c>
      <c r="L442" s="2">
        <v>122071.69259999995</v>
      </c>
      <c r="M442" s="7">
        <v>44317</v>
      </c>
      <c r="N442">
        <v>5</v>
      </c>
      <c r="O442" t="s">
        <v>53</v>
      </c>
      <c r="P442">
        <v>2021</v>
      </c>
    </row>
    <row r="443" spans="1:16" x14ac:dyDescent="0.25">
      <c r="A443" t="s">
        <v>16</v>
      </c>
      <c r="B443" t="s">
        <v>26</v>
      </c>
      <c r="C443" t="s">
        <v>18</v>
      </c>
      <c r="D443" t="s">
        <v>54</v>
      </c>
      <c r="E443" s="1">
        <v>81.900000000000006</v>
      </c>
      <c r="F443" s="2">
        <v>5579.4</v>
      </c>
      <c r="G443" s="2">
        <v>9299</v>
      </c>
      <c r="H443" s="2">
        <v>761588.10000000009</v>
      </c>
      <c r="I443" s="2">
        <v>76158.810000000012</v>
      </c>
      <c r="J443" s="2">
        <v>685429.29</v>
      </c>
      <c r="K443" s="2">
        <v>534634.84620000003</v>
      </c>
      <c r="L443" s="2">
        <v>150794.44380000001</v>
      </c>
      <c r="M443" s="7">
        <v>44378</v>
      </c>
      <c r="N443">
        <v>7</v>
      </c>
      <c r="O443" t="s">
        <v>37</v>
      </c>
      <c r="P443">
        <v>2021</v>
      </c>
    </row>
    <row r="444" spans="1:16" x14ac:dyDescent="0.25">
      <c r="A444" t="s">
        <v>32</v>
      </c>
      <c r="B444" t="s">
        <v>34</v>
      </c>
      <c r="C444" t="s">
        <v>18</v>
      </c>
      <c r="D444" t="s">
        <v>54</v>
      </c>
      <c r="E444" s="1">
        <v>158</v>
      </c>
      <c r="F444" s="2">
        <v>5579.4</v>
      </c>
      <c r="G444" s="2">
        <v>9299</v>
      </c>
      <c r="H444" s="2">
        <v>1469242</v>
      </c>
      <c r="I444" s="2">
        <v>146924.20000000001</v>
      </c>
      <c r="J444" s="2">
        <v>1322317.8</v>
      </c>
      <c r="K444" s="2">
        <v>793390.68</v>
      </c>
      <c r="L444" s="2">
        <v>528927.12</v>
      </c>
      <c r="M444" s="7">
        <v>44440</v>
      </c>
      <c r="N444">
        <v>9</v>
      </c>
      <c r="O444" t="s">
        <v>41</v>
      </c>
      <c r="P444">
        <v>2021</v>
      </c>
    </row>
    <row r="445" spans="1:16" x14ac:dyDescent="0.25">
      <c r="A445" t="s">
        <v>16</v>
      </c>
      <c r="B445" t="s">
        <v>56</v>
      </c>
      <c r="C445" t="s">
        <v>18</v>
      </c>
      <c r="D445" t="s">
        <v>54</v>
      </c>
      <c r="E445" s="1">
        <v>52.1</v>
      </c>
      <c r="F445" s="2">
        <v>5579.4</v>
      </c>
      <c r="G445" s="2">
        <v>9299</v>
      </c>
      <c r="H445" s="2">
        <v>484477.9</v>
      </c>
      <c r="I445" s="2">
        <v>48447.790000000008</v>
      </c>
      <c r="J445" s="2">
        <v>436030.11</v>
      </c>
      <c r="K445" s="2">
        <v>340103.48580000002</v>
      </c>
      <c r="L445" s="2">
        <v>95926.624199999962</v>
      </c>
      <c r="M445" s="7">
        <v>44531</v>
      </c>
      <c r="N445">
        <v>12</v>
      </c>
      <c r="O445" t="s">
        <v>28</v>
      </c>
      <c r="P445">
        <v>2021</v>
      </c>
    </row>
    <row r="446" spans="1:16" x14ac:dyDescent="0.25">
      <c r="A446" t="s">
        <v>16</v>
      </c>
      <c r="B446" t="s">
        <v>39</v>
      </c>
      <c r="C446" t="s">
        <v>44</v>
      </c>
      <c r="D446" t="s">
        <v>54</v>
      </c>
      <c r="E446" s="1">
        <v>97.300000000000011</v>
      </c>
      <c r="F446" s="2">
        <v>11999.4</v>
      </c>
      <c r="G446" s="2">
        <v>19999</v>
      </c>
      <c r="H446" s="2">
        <v>1945902.7000000002</v>
      </c>
      <c r="I446" s="2">
        <v>194590.27000000002</v>
      </c>
      <c r="J446" s="2">
        <v>1751312.4300000002</v>
      </c>
      <c r="K446" s="2">
        <v>1366023.6954000001</v>
      </c>
      <c r="L446" s="2">
        <v>385288.73460000008</v>
      </c>
      <c r="M446" s="7">
        <v>44256</v>
      </c>
      <c r="N446">
        <v>3</v>
      </c>
      <c r="O446" t="s">
        <v>31</v>
      </c>
      <c r="P446">
        <v>2021</v>
      </c>
    </row>
    <row r="447" spans="1:16" x14ac:dyDescent="0.25">
      <c r="A447" t="s">
        <v>16</v>
      </c>
      <c r="B447" t="s">
        <v>23</v>
      </c>
      <c r="C447" t="s">
        <v>44</v>
      </c>
      <c r="D447" t="s">
        <v>54</v>
      </c>
      <c r="E447" s="1">
        <v>103.80000000000001</v>
      </c>
      <c r="F447" s="2">
        <v>11999.4</v>
      </c>
      <c r="G447" s="2">
        <v>19999</v>
      </c>
      <c r="H447" s="2">
        <v>2075896.2000000002</v>
      </c>
      <c r="I447" s="2">
        <v>207589.62000000002</v>
      </c>
      <c r="J447" s="2">
        <v>1868306.58</v>
      </c>
      <c r="K447" s="2">
        <v>1457279.1324</v>
      </c>
      <c r="L447" s="2">
        <v>411027.44760000007</v>
      </c>
      <c r="M447" s="7">
        <v>44348</v>
      </c>
      <c r="N447">
        <v>6</v>
      </c>
      <c r="O447" t="s">
        <v>24</v>
      </c>
      <c r="P447">
        <v>2021</v>
      </c>
    </row>
    <row r="448" spans="1:16" x14ac:dyDescent="0.25">
      <c r="A448" t="s">
        <v>16</v>
      </c>
      <c r="B448" t="s">
        <v>42</v>
      </c>
      <c r="C448" t="s">
        <v>44</v>
      </c>
      <c r="D448" t="s">
        <v>54</v>
      </c>
      <c r="E448" s="1">
        <v>36</v>
      </c>
      <c r="F448" s="2">
        <v>11999.4</v>
      </c>
      <c r="G448" s="2">
        <v>19999</v>
      </c>
      <c r="H448" s="2">
        <v>719964</v>
      </c>
      <c r="I448" s="2">
        <v>71996.400000000009</v>
      </c>
      <c r="J448" s="2">
        <v>647967.6</v>
      </c>
      <c r="K448" s="2">
        <v>505414.728</v>
      </c>
      <c r="L448" s="2">
        <v>142552.87199999997</v>
      </c>
      <c r="M448" s="7">
        <v>44470</v>
      </c>
      <c r="N448">
        <v>10</v>
      </c>
      <c r="O448" t="s">
        <v>43</v>
      </c>
      <c r="P448">
        <v>2021</v>
      </c>
    </row>
    <row r="449" spans="1:16" x14ac:dyDescent="0.25">
      <c r="A449" t="s">
        <v>32</v>
      </c>
      <c r="B449" t="s">
        <v>36</v>
      </c>
      <c r="C449" t="s">
        <v>48</v>
      </c>
      <c r="D449" t="s">
        <v>54</v>
      </c>
      <c r="E449" s="1">
        <v>196.70000000000002</v>
      </c>
      <c r="F449" s="2">
        <v>19794</v>
      </c>
      <c r="G449" s="2">
        <v>32990</v>
      </c>
      <c r="H449" s="2">
        <v>6489133.0000000009</v>
      </c>
      <c r="I449" s="2">
        <v>648913.30000000016</v>
      </c>
      <c r="J449" s="2">
        <v>5840219.7000000011</v>
      </c>
      <c r="K449" s="2">
        <v>3504131.8200000008</v>
      </c>
      <c r="L449" s="2">
        <v>2336087.8800000004</v>
      </c>
      <c r="M449" s="7">
        <v>44256</v>
      </c>
      <c r="N449">
        <v>3</v>
      </c>
      <c r="O449" t="s">
        <v>31</v>
      </c>
      <c r="P449">
        <v>2021</v>
      </c>
    </row>
    <row r="450" spans="1:16" x14ac:dyDescent="0.25">
      <c r="A450" t="s">
        <v>22</v>
      </c>
      <c r="B450" t="s">
        <v>21</v>
      </c>
      <c r="C450" t="s">
        <v>48</v>
      </c>
      <c r="D450" t="s">
        <v>54</v>
      </c>
      <c r="E450" s="1">
        <v>262.8</v>
      </c>
      <c r="F450" s="2">
        <v>19794</v>
      </c>
      <c r="G450" s="2">
        <v>32990</v>
      </c>
      <c r="H450" s="2">
        <v>8669772</v>
      </c>
      <c r="I450" s="2">
        <v>866977.20000000007</v>
      </c>
      <c r="J450" s="2">
        <v>7802794.7999999998</v>
      </c>
      <c r="K450" s="2">
        <v>5071816.62</v>
      </c>
      <c r="L450" s="2">
        <v>2730978.1799999997</v>
      </c>
      <c r="M450" s="7">
        <v>44287</v>
      </c>
      <c r="N450">
        <v>4</v>
      </c>
      <c r="O450" t="s">
        <v>50</v>
      </c>
      <c r="P450">
        <v>2021</v>
      </c>
    </row>
    <row r="451" spans="1:16" x14ac:dyDescent="0.25">
      <c r="A451" t="s">
        <v>16</v>
      </c>
      <c r="B451" t="s">
        <v>46</v>
      </c>
      <c r="C451" t="s">
        <v>49</v>
      </c>
      <c r="D451" t="s">
        <v>54</v>
      </c>
      <c r="E451" s="1">
        <v>36</v>
      </c>
      <c r="F451" s="2">
        <v>13938</v>
      </c>
      <c r="G451" s="2">
        <v>23230</v>
      </c>
      <c r="H451" s="2">
        <v>836280</v>
      </c>
      <c r="I451" s="2">
        <v>83628</v>
      </c>
      <c r="J451" s="2">
        <v>752652</v>
      </c>
      <c r="K451" s="2">
        <v>587068.56000000006</v>
      </c>
      <c r="L451" s="2">
        <v>165583.43999999994</v>
      </c>
      <c r="M451" s="7">
        <v>44470</v>
      </c>
      <c r="N451">
        <v>10</v>
      </c>
      <c r="O451" t="s">
        <v>43</v>
      </c>
      <c r="P451">
        <v>2021</v>
      </c>
    </row>
    <row r="452" spans="1:16" x14ac:dyDescent="0.25">
      <c r="A452" t="s">
        <v>16</v>
      </c>
      <c r="B452" t="s">
        <v>17</v>
      </c>
      <c r="C452" t="s">
        <v>49</v>
      </c>
      <c r="D452" t="s">
        <v>54</v>
      </c>
      <c r="E452" s="1">
        <v>268.2</v>
      </c>
      <c r="F452" s="2">
        <v>13938</v>
      </c>
      <c r="G452" s="2">
        <v>23230</v>
      </c>
      <c r="H452" s="2">
        <v>6230286</v>
      </c>
      <c r="I452" s="2">
        <v>623028.6</v>
      </c>
      <c r="J452" s="2">
        <v>5607257.4000000004</v>
      </c>
      <c r="K452" s="2">
        <v>4373660.7720000008</v>
      </c>
      <c r="L452" s="2">
        <v>1233596.6279999996</v>
      </c>
      <c r="M452" s="7">
        <v>44136</v>
      </c>
      <c r="N452">
        <v>11</v>
      </c>
      <c r="O452" t="s">
        <v>47</v>
      </c>
      <c r="P452">
        <v>2020</v>
      </c>
    </row>
    <row r="453" spans="1:16" x14ac:dyDescent="0.25">
      <c r="A453" t="s">
        <v>16</v>
      </c>
      <c r="B453" t="s">
        <v>21</v>
      </c>
      <c r="C453" t="s">
        <v>49</v>
      </c>
      <c r="D453" t="s">
        <v>54</v>
      </c>
      <c r="E453" s="1">
        <v>52.1</v>
      </c>
      <c r="F453" s="2">
        <v>13938</v>
      </c>
      <c r="G453" s="2">
        <v>23230</v>
      </c>
      <c r="H453" s="2">
        <v>1210283</v>
      </c>
      <c r="I453" s="2">
        <v>121028.3</v>
      </c>
      <c r="J453" s="2">
        <v>1089254.7</v>
      </c>
      <c r="K453" s="2">
        <v>849618.66599999997</v>
      </c>
      <c r="L453" s="2">
        <v>239636.03399999999</v>
      </c>
      <c r="M453" s="7">
        <v>44531</v>
      </c>
      <c r="N453">
        <v>12</v>
      </c>
      <c r="O453" t="s">
        <v>28</v>
      </c>
      <c r="P453">
        <v>2021</v>
      </c>
    </row>
    <row r="454" spans="1:16" x14ac:dyDescent="0.25">
      <c r="A454" t="s">
        <v>16</v>
      </c>
      <c r="B454" t="s">
        <v>23</v>
      </c>
      <c r="C454" t="s">
        <v>51</v>
      </c>
      <c r="D454" t="s">
        <v>54</v>
      </c>
      <c r="E454" s="1">
        <v>103.80000000000001</v>
      </c>
      <c r="F454" s="2">
        <v>11999.4</v>
      </c>
      <c r="G454" s="2">
        <v>19999</v>
      </c>
      <c r="H454" s="2">
        <v>2075896.2000000002</v>
      </c>
      <c r="I454" s="2">
        <v>207589.62000000002</v>
      </c>
      <c r="J454" s="2">
        <v>1868306.58</v>
      </c>
      <c r="K454" s="2">
        <v>1457279.1324</v>
      </c>
      <c r="L454" s="2">
        <v>411027.44760000007</v>
      </c>
      <c r="M454" s="7">
        <v>44348</v>
      </c>
      <c r="N454">
        <v>6</v>
      </c>
      <c r="O454" t="s">
        <v>24</v>
      </c>
      <c r="P454">
        <v>2021</v>
      </c>
    </row>
    <row r="455" spans="1:16" x14ac:dyDescent="0.25">
      <c r="A455" t="s">
        <v>22</v>
      </c>
      <c r="B455" t="s">
        <v>25</v>
      </c>
      <c r="C455" t="s">
        <v>51</v>
      </c>
      <c r="D455" t="s">
        <v>54</v>
      </c>
      <c r="E455" s="1">
        <v>163.05000000000001</v>
      </c>
      <c r="F455" s="2">
        <v>11999.4</v>
      </c>
      <c r="G455" s="2">
        <v>19999</v>
      </c>
      <c r="H455" s="2">
        <v>3260836.95</v>
      </c>
      <c r="I455" s="2">
        <v>326083.69500000007</v>
      </c>
      <c r="J455" s="2">
        <v>2934753.2549999999</v>
      </c>
      <c r="K455" s="2">
        <v>1907589.6157499999</v>
      </c>
      <c r="L455" s="2">
        <v>1027163.63925</v>
      </c>
      <c r="M455" s="7">
        <v>44378</v>
      </c>
      <c r="N455">
        <v>7</v>
      </c>
      <c r="O455" t="s">
        <v>37</v>
      </c>
      <c r="P455">
        <v>2021</v>
      </c>
    </row>
    <row r="456" spans="1:16" x14ac:dyDescent="0.25">
      <c r="A456" t="s">
        <v>32</v>
      </c>
      <c r="B456" t="s">
        <v>42</v>
      </c>
      <c r="C456" t="s">
        <v>51</v>
      </c>
      <c r="D456" t="s">
        <v>54</v>
      </c>
      <c r="E456" s="1">
        <v>30.6</v>
      </c>
      <c r="F456" s="2">
        <v>11999.4</v>
      </c>
      <c r="G456" s="2">
        <v>19999</v>
      </c>
      <c r="H456" s="2">
        <v>611969.4</v>
      </c>
      <c r="I456" s="2">
        <v>61196.94</v>
      </c>
      <c r="J456" s="2">
        <v>550772.46</v>
      </c>
      <c r="K456" s="2">
        <v>330463.47599999997</v>
      </c>
      <c r="L456" s="2">
        <v>220308.984</v>
      </c>
      <c r="M456" s="7">
        <v>44166</v>
      </c>
      <c r="N456">
        <v>12</v>
      </c>
      <c r="O456" t="s">
        <v>28</v>
      </c>
      <c r="P456">
        <v>2020</v>
      </c>
    </row>
    <row r="457" spans="1:16" x14ac:dyDescent="0.25">
      <c r="A457" t="s">
        <v>32</v>
      </c>
      <c r="B457" t="s">
        <v>27</v>
      </c>
      <c r="C457" t="s">
        <v>18</v>
      </c>
      <c r="D457" t="s">
        <v>57</v>
      </c>
      <c r="E457" s="1">
        <v>38.6</v>
      </c>
      <c r="F457" s="2">
        <v>5579.4</v>
      </c>
      <c r="G457" s="2">
        <v>9299</v>
      </c>
      <c r="H457" s="2">
        <v>358941.4</v>
      </c>
      <c r="I457" s="2">
        <v>53841.21</v>
      </c>
      <c r="J457" s="2">
        <v>305100.19</v>
      </c>
      <c r="K457" s="2">
        <v>183060.114</v>
      </c>
      <c r="L457" s="2">
        <v>122040.076</v>
      </c>
      <c r="M457" s="7">
        <v>44105</v>
      </c>
      <c r="N457">
        <v>10</v>
      </c>
      <c r="O457" t="s">
        <v>43</v>
      </c>
      <c r="P457">
        <v>2020</v>
      </c>
    </row>
    <row r="458" spans="1:16" x14ac:dyDescent="0.25">
      <c r="A458" t="s">
        <v>16</v>
      </c>
      <c r="B458" t="s">
        <v>29</v>
      </c>
      <c r="C458" t="s">
        <v>30</v>
      </c>
      <c r="D458" t="s">
        <v>57</v>
      </c>
      <c r="E458" s="1">
        <v>232.8</v>
      </c>
      <c r="F458" s="2">
        <v>8999.4</v>
      </c>
      <c r="G458" s="2">
        <v>14999</v>
      </c>
      <c r="H458" s="2">
        <v>3491767.2</v>
      </c>
      <c r="I458" s="2">
        <v>523765.08</v>
      </c>
      <c r="J458" s="2">
        <v>2968002.12</v>
      </c>
      <c r="K458" s="2">
        <v>2315041.6536000003</v>
      </c>
      <c r="L458" s="2">
        <v>652960.4663999998</v>
      </c>
      <c r="M458" s="7">
        <v>44440</v>
      </c>
      <c r="N458">
        <v>9</v>
      </c>
      <c r="O458" t="s">
        <v>41</v>
      </c>
      <c r="P458">
        <v>2021</v>
      </c>
    </row>
    <row r="459" spans="1:16" x14ac:dyDescent="0.25">
      <c r="A459" t="s">
        <v>32</v>
      </c>
      <c r="B459" t="s">
        <v>55</v>
      </c>
      <c r="C459" t="s">
        <v>44</v>
      </c>
      <c r="D459" t="s">
        <v>57</v>
      </c>
      <c r="E459" s="1">
        <v>38.6</v>
      </c>
      <c r="F459" s="2">
        <v>11999.4</v>
      </c>
      <c r="G459" s="2">
        <v>19999</v>
      </c>
      <c r="H459" s="2">
        <v>771961.4</v>
      </c>
      <c r="I459" s="2">
        <v>115794.21</v>
      </c>
      <c r="J459" s="2">
        <v>656167.19000000006</v>
      </c>
      <c r="K459" s="2">
        <v>393700.31400000001</v>
      </c>
      <c r="L459" s="2">
        <v>262466.87600000005</v>
      </c>
      <c r="M459" s="7">
        <v>44105</v>
      </c>
      <c r="N459">
        <v>10</v>
      </c>
      <c r="O459" t="s">
        <v>43</v>
      </c>
      <c r="P459">
        <v>2020</v>
      </c>
    </row>
    <row r="460" spans="1:16" x14ac:dyDescent="0.25">
      <c r="A460" t="s">
        <v>35</v>
      </c>
      <c r="B460" t="s">
        <v>33</v>
      </c>
      <c r="C460" t="s">
        <v>18</v>
      </c>
      <c r="D460" t="s">
        <v>57</v>
      </c>
      <c r="E460" s="1">
        <v>344.55</v>
      </c>
      <c r="F460" s="2">
        <v>5579.4</v>
      </c>
      <c r="G460" s="2">
        <v>9299</v>
      </c>
      <c r="H460" s="2">
        <v>3203970.45</v>
      </c>
      <c r="I460" s="2">
        <v>480595.5675</v>
      </c>
      <c r="J460" s="2">
        <v>2723374.8825000003</v>
      </c>
      <c r="K460" s="2">
        <v>2124232.4083500002</v>
      </c>
      <c r="L460" s="2">
        <v>599142.47415000014</v>
      </c>
      <c r="M460" s="7">
        <v>44287</v>
      </c>
      <c r="N460">
        <v>4</v>
      </c>
      <c r="O460" t="s">
        <v>50</v>
      </c>
      <c r="P460">
        <v>2021</v>
      </c>
    </row>
    <row r="461" spans="1:16" x14ac:dyDescent="0.25">
      <c r="A461" t="s">
        <v>35</v>
      </c>
      <c r="B461" t="s">
        <v>26</v>
      </c>
      <c r="C461" t="s">
        <v>18</v>
      </c>
      <c r="D461" t="s">
        <v>57</v>
      </c>
      <c r="E461" s="1">
        <v>148.20000000000002</v>
      </c>
      <c r="F461" s="2">
        <v>5579.4</v>
      </c>
      <c r="G461" s="2">
        <v>9299</v>
      </c>
      <c r="H461" s="2">
        <v>1378111.8</v>
      </c>
      <c r="I461" s="2">
        <v>206716.77</v>
      </c>
      <c r="J461" s="2">
        <v>1171395.03</v>
      </c>
      <c r="K461" s="2">
        <v>913688.12340000004</v>
      </c>
      <c r="L461" s="2">
        <v>257706.90659999999</v>
      </c>
      <c r="M461" s="7">
        <v>44166</v>
      </c>
      <c r="N461">
        <v>12</v>
      </c>
      <c r="O461" t="s">
        <v>28</v>
      </c>
      <c r="P461">
        <v>2020</v>
      </c>
    </row>
    <row r="462" spans="1:16" x14ac:dyDescent="0.25">
      <c r="A462" t="s">
        <v>16</v>
      </c>
      <c r="B462" t="s">
        <v>34</v>
      </c>
      <c r="C462" t="s">
        <v>30</v>
      </c>
      <c r="D462" t="s">
        <v>57</v>
      </c>
      <c r="E462" s="1">
        <v>231.3</v>
      </c>
      <c r="F462" s="2">
        <v>8999.4</v>
      </c>
      <c r="G462" s="2">
        <v>14999</v>
      </c>
      <c r="H462" s="2">
        <v>3469268.7</v>
      </c>
      <c r="I462" s="2">
        <v>520390.30499999999</v>
      </c>
      <c r="J462" s="2">
        <v>2948878.395</v>
      </c>
      <c r="K462" s="2">
        <v>2300125.1480999999</v>
      </c>
      <c r="L462" s="2">
        <v>648753.24690000014</v>
      </c>
      <c r="M462" s="7">
        <v>44317</v>
      </c>
      <c r="N462">
        <v>5</v>
      </c>
      <c r="O462" t="s">
        <v>53</v>
      </c>
      <c r="P462">
        <v>2021</v>
      </c>
    </row>
    <row r="463" spans="1:16" x14ac:dyDescent="0.25">
      <c r="A463" t="s">
        <v>35</v>
      </c>
      <c r="B463" t="s">
        <v>56</v>
      </c>
      <c r="C463" t="s">
        <v>30</v>
      </c>
      <c r="D463" t="s">
        <v>57</v>
      </c>
      <c r="E463" s="1">
        <v>180.4</v>
      </c>
      <c r="F463" s="2">
        <v>8999.4</v>
      </c>
      <c r="G463" s="2">
        <v>14999</v>
      </c>
      <c r="H463" s="2">
        <v>2705819.6</v>
      </c>
      <c r="I463" s="2">
        <v>405872.94</v>
      </c>
      <c r="J463" s="2">
        <v>2299946.66</v>
      </c>
      <c r="K463" s="2">
        <v>1793958.3948000001</v>
      </c>
      <c r="L463" s="2">
        <v>505988.26520000002</v>
      </c>
      <c r="M463" s="7">
        <v>44136</v>
      </c>
      <c r="N463">
        <v>11</v>
      </c>
      <c r="O463" t="s">
        <v>47</v>
      </c>
      <c r="P463">
        <v>2020</v>
      </c>
    </row>
    <row r="464" spans="1:16" x14ac:dyDescent="0.25">
      <c r="A464" t="s">
        <v>22</v>
      </c>
      <c r="B464" t="s">
        <v>39</v>
      </c>
      <c r="C464" t="s">
        <v>30</v>
      </c>
      <c r="D464" t="s">
        <v>57</v>
      </c>
      <c r="E464" s="1">
        <v>207.20000000000002</v>
      </c>
      <c r="F464" s="2">
        <v>8999.4</v>
      </c>
      <c r="G464" s="2">
        <v>14999</v>
      </c>
      <c r="H464" s="2">
        <v>3107792.8000000003</v>
      </c>
      <c r="I464" s="2">
        <v>466168.92000000004</v>
      </c>
      <c r="J464" s="2">
        <v>2641623.8800000004</v>
      </c>
      <c r="K464" s="2">
        <v>1717055.5220000003</v>
      </c>
      <c r="L464" s="2">
        <v>924568.35800000001</v>
      </c>
      <c r="M464" s="7">
        <v>44531</v>
      </c>
      <c r="N464">
        <v>12</v>
      </c>
      <c r="O464" t="s">
        <v>28</v>
      </c>
      <c r="P464">
        <v>2021</v>
      </c>
    </row>
    <row r="465" spans="1:16" x14ac:dyDescent="0.25">
      <c r="A465" t="s">
        <v>16</v>
      </c>
      <c r="B465" t="s">
        <v>23</v>
      </c>
      <c r="C465" t="s">
        <v>44</v>
      </c>
      <c r="D465" t="s">
        <v>57</v>
      </c>
      <c r="E465" s="1">
        <v>195.4</v>
      </c>
      <c r="F465" s="2">
        <v>11999.4</v>
      </c>
      <c r="G465" s="2">
        <v>19999</v>
      </c>
      <c r="H465" s="2">
        <v>3907804.6</v>
      </c>
      <c r="I465" s="2">
        <v>586170.68999999994</v>
      </c>
      <c r="J465" s="2">
        <v>3321633.91</v>
      </c>
      <c r="K465" s="2">
        <v>2590874.4498000001</v>
      </c>
      <c r="L465" s="2">
        <v>730759.46020000009</v>
      </c>
      <c r="M465" s="7">
        <v>44256</v>
      </c>
      <c r="N465">
        <v>3</v>
      </c>
      <c r="O465" t="s">
        <v>31</v>
      </c>
      <c r="P465">
        <v>2021</v>
      </c>
    </row>
    <row r="466" spans="1:16" x14ac:dyDescent="0.25">
      <c r="A466" t="s">
        <v>38</v>
      </c>
      <c r="B466" t="s">
        <v>42</v>
      </c>
      <c r="C466" t="s">
        <v>44</v>
      </c>
      <c r="D466" t="s">
        <v>57</v>
      </c>
      <c r="E466" s="1">
        <v>59.1</v>
      </c>
      <c r="F466" s="2">
        <v>11999.4</v>
      </c>
      <c r="G466" s="2">
        <v>19999</v>
      </c>
      <c r="H466" s="2">
        <v>1181940.9000000001</v>
      </c>
      <c r="I466" s="2">
        <v>177291.13500000001</v>
      </c>
      <c r="J466" s="2">
        <v>1004649.7650000001</v>
      </c>
      <c r="K466" s="2">
        <v>723347.83080000011</v>
      </c>
      <c r="L466" s="2">
        <v>281301.93420000002</v>
      </c>
      <c r="M466" s="7">
        <v>44317</v>
      </c>
      <c r="N466">
        <v>5</v>
      </c>
      <c r="O466" t="s">
        <v>53</v>
      </c>
      <c r="P466">
        <v>2021</v>
      </c>
    </row>
    <row r="467" spans="1:16" x14ac:dyDescent="0.25">
      <c r="A467" t="s">
        <v>22</v>
      </c>
      <c r="B467" t="s">
        <v>36</v>
      </c>
      <c r="C467" t="s">
        <v>44</v>
      </c>
      <c r="D467" t="s">
        <v>57</v>
      </c>
      <c r="E467" s="1">
        <v>216.70000000000002</v>
      </c>
      <c r="F467" s="2">
        <v>11999.4</v>
      </c>
      <c r="G467" s="2">
        <v>19999</v>
      </c>
      <c r="H467" s="2">
        <v>4333783.3000000007</v>
      </c>
      <c r="I467" s="2">
        <v>650067.49500000011</v>
      </c>
      <c r="J467" s="2">
        <v>3683715.8050000006</v>
      </c>
      <c r="K467" s="2">
        <v>2394415.2732500006</v>
      </c>
      <c r="L467" s="2">
        <v>1289300.5317500001</v>
      </c>
      <c r="M467" s="7">
        <v>44105</v>
      </c>
      <c r="N467">
        <v>10</v>
      </c>
      <c r="O467" t="s">
        <v>43</v>
      </c>
      <c r="P467">
        <v>2020</v>
      </c>
    </row>
    <row r="468" spans="1:16" x14ac:dyDescent="0.25">
      <c r="A468" t="s">
        <v>16</v>
      </c>
      <c r="B468" t="s">
        <v>21</v>
      </c>
      <c r="C468" t="s">
        <v>44</v>
      </c>
      <c r="D468" t="s">
        <v>57</v>
      </c>
      <c r="E468" s="1">
        <v>24.1</v>
      </c>
      <c r="F468" s="2">
        <v>11999.4</v>
      </c>
      <c r="G468" s="2">
        <v>19999</v>
      </c>
      <c r="H468" s="2">
        <v>481975.9</v>
      </c>
      <c r="I468" s="2">
        <v>72296.384999999995</v>
      </c>
      <c r="J468" s="2">
        <v>409679.51500000001</v>
      </c>
      <c r="K468" s="2">
        <v>319550.02170000004</v>
      </c>
      <c r="L468" s="2">
        <v>90129.493299999973</v>
      </c>
      <c r="M468" s="7">
        <v>44470</v>
      </c>
      <c r="N468">
        <v>10</v>
      </c>
      <c r="O468" t="s">
        <v>43</v>
      </c>
      <c r="P468">
        <v>2021</v>
      </c>
    </row>
    <row r="469" spans="1:16" x14ac:dyDescent="0.25">
      <c r="A469" t="s">
        <v>22</v>
      </c>
      <c r="B469" t="s">
        <v>46</v>
      </c>
      <c r="C469" t="s">
        <v>48</v>
      </c>
      <c r="D469" t="s">
        <v>57</v>
      </c>
      <c r="E469" s="1">
        <v>68.100000000000009</v>
      </c>
      <c r="F469" s="2">
        <v>19794</v>
      </c>
      <c r="G469" s="2">
        <v>32990</v>
      </c>
      <c r="H469" s="2">
        <v>2246619.0000000005</v>
      </c>
      <c r="I469" s="2">
        <v>336992.85000000003</v>
      </c>
      <c r="J469" s="2">
        <v>1909626.1500000004</v>
      </c>
      <c r="K469" s="2">
        <v>1241256.9975000003</v>
      </c>
      <c r="L469" s="2">
        <v>668369.15250000008</v>
      </c>
      <c r="M469" s="7">
        <v>44197</v>
      </c>
      <c r="N469">
        <v>1</v>
      </c>
      <c r="O469" t="s">
        <v>20</v>
      </c>
      <c r="P469">
        <v>2021</v>
      </c>
    </row>
    <row r="470" spans="1:16" x14ac:dyDescent="0.25">
      <c r="A470" t="s">
        <v>22</v>
      </c>
      <c r="B470" t="s">
        <v>17</v>
      </c>
      <c r="C470" t="s">
        <v>48</v>
      </c>
      <c r="D470" t="s">
        <v>57</v>
      </c>
      <c r="E470" s="1">
        <v>51</v>
      </c>
      <c r="F470" s="2">
        <v>19794</v>
      </c>
      <c r="G470" s="2">
        <v>32990</v>
      </c>
      <c r="H470" s="2">
        <v>1682490</v>
      </c>
      <c r="I470" s="2">
        <v>252373.5</v>
      </c>
      <c r="J470" s="2">
        <v>1430116.5</v>
      </c>
      <c r="K470" s="2">
        <v>929575.72499999998</v>
      </c>
      <c r="L470" s="2">
        <v>500540.77500000002</v>
      </c>
      <c r="M470" s="7">
        <v>44287</v>
      </c>
      <c r="N470">
        <v>4</v>
      </c>
      <c r="O470" t="s">
        <v>50</v>
      </c>
      <c r="P470">
        <v>2021</v>
      </c>
    </row>
    <row r="471" spans="1:16" x14ac:dyDescent="0.25">
      <c r="A471" t="s">
        <v>22</v>
      </c>
      <c r="B471" t="s">
        <v>21</v>
      </c>
      <c r="C471" t="s">
        <v>48</v>
      </c>
      <c r="D471" t="s">
        <v>57</v>
      </c>
      <c r="E471" s="1">
        <v>79</v>
      </c>
      <c r="F471" s="2">
        <v>19794</v>
      </c>
      <c r="G471" s="2">
        <v>32990</v>
      </c>
      <c r="H471" s="2">
        <v>2606210</v>
      </c>
      <c r="I471" s="2">
        <v>390931.5</v>
      </c>
      <c r="J471" s="2">
        <v>2215278.5</v>
      </c>
      <c r="K471" s="2">
        <v>1439931.0250000001</v>
      </c>
      <c r="L471" s="2">
        <v>775347.47499999986</v>
      </c>
      <c r="M471" s="7">
        <v>44317</v>
      </c>
      <c r="N471">
        <v>5</v>
      </c>
      <c r="O471" t="s">
        <v>53</v>
      </c>
      <c r="P471">
        <v>2021</v>
      </c>
    </row>
    <row r="472" spans="1:16" x14ac:dyDescent="0.25">
      <c r="A472" t="s">
        <v>16</v>
      </c>
      <c r="B472" t="s">
        <v>23</v>
      </c>
      <c r="C472" t="s">
        <v>48</v>
      </c>
      <c r="D472" t="s">
        <v>57</v>
      </c>
      <c r="E472" s="1">
        <v>63.900000000000006</v>
      </c>
      <c r="F472" s="2">
        <v>19794</v>
      </c>
      <c r="G472" s="2">
        <v>32990</v>
      </c>
      <c r="H472" s="2">
        <v>2108061</v>
      </c>
      <c r="I472" s="2">
        <v>316209.14999999997</v>
      </c>
      <c r="J472" s="2">
        <v>1791851.85</v>
      </c>
      <c r="K472" s="2">
        <v>1397644.4430000002</v>
      </c>
      <c r="L472" s="2">
        <v>394207.40699999989</v>
      </c>
      <c r="M472" s="7">
        <v>44378</v>
      </c>
      <c r="N472">
        <v>7</v>
      </c>
      <c r="O472" t="s">
        <v>37</v>
      </c>
      <c r="P472">
        <v>2021</v>
      </c>
    </row>
    <row r="473" spans="1:16" x14ac:dyDescent="0.25">
      <c r="A473" t="s">
        <v>35</v>
      </c>
      <c r="B473" t="s">
        <v>25</v>
      </c>
      <c r="C473" t="s">
        <v>48</v>
      </c>
      <c r="D473" t="s">
        <v>57</v>
      </c>
      <c r="E473" s="1">
        <v>159.60000000000002</v>
      </c>
      <c r="F473" s="2">
        <v>19794</v>
      </c>
      <c r="G473" s="2">
        <v>32990</v>
      </c>
      <c r="H473" s="2">
        <v>5265204.0000000009</v>
      </c>
      <c r="I473" s="2">
        <v>789780.60000000009</v>
      </c>
      <c r="J473" s="2">
        <v>4475423.4000000004</v>
      </c>
      <c r="K473" s="2">
        <v>3490830.2520000003</v>
      </c>
      <c r="L473" s="2">
        <v>984593.14800000004</v>
      </c>
      <c r="M473" s="7">
        <v>44440</v>
      </c>
      <c r="N473">
        <v>9</v>
      </c>
      <c r="O473" t="s">
        <v>41</v>
      </c>
      <c r="P473">
        <v>2021</v>
      </c>
    </row>
    <row r="474" spans="1:16" x14ac:dyDescent="0.25">
      <c r="A474" t="s">
        <v>38</v>
      </c>
      <c r="B474" t="s">
        <v>42</v>
      </c>
      <c r="C474" t="s">
        <v>48</v>
      </c>
      <c r="D474" t="s">
        <v>57</v>
      </c>
      <c r="E474" s="1">
        <v>229.4</v>
      </c>
      <c r="F474" s="2">
        <v>19794</v>
      </c>
      <c r="G474" s="2">
        <v>32990</v>
      </c>
      <c r="H474" s="2">
        <v>7567906</v>
      </c>
      <c r="I474" s="2">
        <v>1135185.8999999999</v>
      </c>
      <c r="J474" s="2">
        <v>6432720.0999999996</v>
      </c>
      <c r="K474" s="2">
        <v>4631558.4719999991</v>
      </c>
      <c r="L474" s="2">
        <v>1801161.6280000005</v>
      </c>
      <c r="M474" s="7">
        <v>44105</v>
      </c>
      <c r="N474">
        <v>10</v>
      </c>
      <c r="O474" t="s">
        <v>43</v>
      </c>
      <c r="P474">
        <v>2020</v>
      </c>
    </row>
    <row r="475" spans="1:16" x14ac:dyDescent="0.25">
      <c r="A475" t="s">
        <v>16</v>
      </c>
      <c r="B475" t="s">
        <v>27</v>
      </c>
      <c r="C475" t="s">
        <v>48</v>
      </c>
      <c r="D475" t="s">
        <v>57</v>
      </c>
      <c r="E475" s="1">
        <v>24.1</v>
      </c>
      <c r="F475" s="2">
        <v>19794</v>
      </c>
      <c r="G475" s="2">
        <v>32990</v>
      </c>
      <c r="H475" s="2">
        <v>795059</v>
      </c>
      <c r="I475" s="2">
        <v>119258.84999999999</v>
      </c>
      <c r="J475" s="2">
        <v>675800.15</v>
      </c>
      <c r="K475" s="2">
        <v>527124.11700000009</v>
      </c>
      <c r="L475" s="2">
        <v>148676.03299999994</v>
      </c>
      <c r="M475" s="7">
        <v>44470</v>
      </c>
      <c r="N475">
        <v>10</v>
      </c>
      <c r="O475" t="s">
        <v>43</v>
      </c>
      <c r="P475">
        <v>2021</v>
      </c>
    </row>
    <row r="476" spans="1:16" x14ac:dyDescent="0.25">
      <c r="A476" t="s">
        <v>16</v>
      </c>
      <c r="B476" t="s">
        <v>29</v>
      </c>
      <c r="C476" t="s">
        <v>48</v>
      </c>
      <c r="D476" t="s">
        <v>57</v>
      </c>
      <c r="E476" s="1">
        <v>266.5</v>
      </c>
      <c r="F476" s="2">
        <v>19794</v>
      </c>
      <c r="G476" s="2">
        <v>32990</v>
      </c>
      <c r="H476" s="2">
        <v>8791835</v>
      </c>
      <c r="I476" s="2">
        <v>1318775.25</v>
      </c>
      <c r="J476" s="2">
        <v>7473059.75</v>
      </c>
      <c r="K476" s="2">
        <v>5828986.6050000004</v>
      </c>
      <c r="L476" s="2">
        <v>1644073.1449999996</v>
      </c>
      <c r="M476" s="7">
        <v>44501</v>
      </c>
      <c r="N476">
        <v>11</v>
      </c>
      <c r="O476" t="s">
        <v>47</v>
      </c>
      <c r="P476">
        <v>2021</v>
      </c>
    </row>
    <row r="477" spans="1:16" x14ac:dyDescent="0.25">
      <c r="A477" t="s">
        <v>35</v>
      </c>
      <c r="B477" t="s">
        <v>55</v>
      </c>
      <c r="C477" t="s">
        <v>48</v>
      </c>
      <c r="D477" t="s">
        <v>57</v>
      </c>
      <c r="E477" s="1">
        <v>191.60000000000002</v>
      </c>
      <c r="F477" s="2">
        <v>19794</v>
      </c>
      <c r="G477" s="2">
        <v>32990</v>
      </c>
      <c r="H477" s="2">
        <v>6320884.0000000009</v>
      </c>
      <c r="I477" s="2">
        <v>948132.60000000009</v>
      </c>
      <c r="J477" s="2">
        <v>5372751.4000000004</v>
      </c>
      <c r="K477" s="2">
        <v>4190746.0920000006</v>
      </c>
      <c r="L477" s="2">
        <v>1182005.3079999997</v>
      </c>
      <c r="M477" s="7">
        <v>44166</v>
      </c>
      <c r="N477">
        <v>12</v>
      </c>
      <c r="O477" t="s">
        <v>28</v>
      </c>
      <c r="P477">
        <v>2020</v>
      </c>
    </row>
    <row r="478" spans="1:16" x14ac:dyDescent="0.25">
      <c r="A478" t="s">
        <v>38</v>
      </c>
      <c r="B478" t="s">
        <v>33</v>
      </c>
      <c r="C478" t="s">
        <v>48</v>
      </c>
      <c r="D478" t="s">
        <v>57</v>
      </c>
      <c r="E478" s="1">
        <v>85.300000000000011</v>
      </c>
      <c r="F478" s="2">
        <v>19794</v>
      </c>
      <c r="G478" s="2">
        <v>32990</v>
      </c>
      <c r="H478" s="2">
        <v>2814047.0000000005</v>
      </c>
      <c r="I478" s="2">
        <v>422107.05000000005</v>
      </c>
      <c r="J478" s="2">
        <v>2391939.9500000002</v>
      </c>
      <c r="K478" s="2">
        <v>1722196.764</v>
      </c>
      <c r="L478" s="2">
        <v>669743.18600000022</v>
      </c>
      <c r="M478" s="7">
        <v>44531</v>
      </c>
      <c r="N478">
        <v>12</v>
      </c>
      <c r="O478" t="s">
        <v>28</v>
      </c>
      <c r="P478">
        <v>2021</v>
      </c>
    </row>
    <row r="479" spans="1:16" x14ac:dyDescent="0.25">
      <c r="A479" t="s">
        <v>35</v>
      </c>
      <c r="B479" t="s">
        <v>26</v>
      </c>
      <c r="C479" t="s">
        <v>49</v>
      </c>
      <c r="D479" t="s">
        <v>57</v>
      </c>
      <c r="E479" s="1">
        <v>34.1</v>
      </c>
      <c r="F479" s="2">
        <v>13938</v>
      </c>
      <c r="G479" s="2">
        <v>23230</v>
      </c>
      <c r="H479" s="2">
        <v>792143</v>
      </c>
      <c r="I479" s="2">
        <v>118821.45</v>
      </c>
      <c r="J479" s="2">
        <v>673321.55</v>
      </c>
      <c r="K479" s="2">
        <v>525190.80900000001</v>
      </c>
      <c r="L479" s="2">
        <v>148130.74100000004</v>
      </c>
      <c r="M479" s="7">
        <v>44317</v>
      </c>
      <c r="N479">
        <v>5</v>
      </c>
      <c r="O479" t="s">
        <v>53</v>
      </c>
      <c r="P479">
        <v>2021</v>
      </c>
    </row>
    <row r="480" spans="1:16" x14ac:dyDescent="0.25">
      <c r="A480" t="s">
        <v>22</v>
      </c>
      <c r="B480" t="s">
        <v>34</v>
      </c>
      <c r="C480" t="s">
        <v>49</v>
      </c>
      <c r="D480" t="s">
        <v>57</v>
      </c>
      <c r="E480" s="1">
        <v>64.100000000000009</v>
      </c>
      <c r="F480" s="2">
        <v>13938</v>
      </c>
      <c r="G480" s="2">
        <v>23230</v>
      </c>
      <c r="H480" s="2">
        <v>1489043.0000000002</v>
      </c>
      <c r="I480" s="2">
        <v>223356.45000000004</v>
      </c>
      <c r="J480" s="2">
        <v>1265686.5500000003</v>
      </c>
      <c r="K480" s="2">
        <v>822696.25750000018</v>
      </c>
      <c r="L480" s="2">
        <v>442990.2925000001</v>
      </c>
      <c r="M480" s="7">
        <v>44378</v>
      </c>
      <c r="N480">
        <v>7</v>
      </c>
      <c r="O480" t="s">
        <v>37</v>
      </c>
      <c r="P480">
        <v>2021</v>
      </c>
    </row>
    <row r="481" spans="1:16" x14ac:dyDescent="0.25">
      <c r="A481" t="s">
        <v>16</v>
      </c>
      <c r="B481" t="s">
        <v>56</v>
      </c>
      <c r="C481" t="s">
        <v>49</v>
      </c>
      <c r="D481" t="s">
        <v>57</v>
      </c>
      <c r="E481" s="1">
        <v>280.7</v>
      </c>
      <c r="F481" s="2">
        <v>13938</v>
      </c>
      <c r="G481" s="2">
        <v>23230</v>
      </c>
      <c r="H481" s="2">
        <v>6520661</v>
      </c>
      <c r="I481" s="2">
        <v>978099.14999999991</v>
      </c>
      <c r="J481" s="2">
        <v>5542561.8499999996</v>
      </c>
      <c r="K481" s="2">
        <v>4323198.2429999998</v>
      </c>
      <c r="L481" s="2">
        <v>1219363.6069999998</v>
      </c>
      <c r="M481" s="7">
        <v>44409</v>
      </c>
      <c r="N481">
        <v>8</v>
      </c>
      <c r="O481" t="s">
        <v>40</v>
      </c>
      <c r="P481">
        <v>2021</v>
      </c>
    </row>
    <row r="482" spans="1:16" x14ac:dyDescent="0.25">
      <c r="A482" t="s">
        <v>38</v>
      </c>
      <c r="B482" t="s">
        <v>39</v>
      </c>
      <c r="C482" t="s">
        <v>49</v>
      </c>
      <c r="D482" t="s">
        <v>57</v>
      </c>
      <c r="E482" s="1">
        <v>43.2</v>
      </c>
      <c r="F482" s="2">
        <v>13938</v>
      </c>
      <c r="G482" s="2">
        <v>23230</v>
      </c>
      <c r="H482" s="2">
        <v>1003536.0000000001</v>
      </c>
      <c r="I482" s="2">
        <v>150530.40000000002</v>
      </c>
      <c r="J482" s="2">
        <v>853005.60000000009</v>
      </c>
      <c r="K482" s="2">
        <v>614164.03200000001</v>
      </c>
      <c r="L482" s="2">
        <v>238841.56800000009</v>
      </c>
      <c r="M482" s="7">
        <v>44440</v>
      </c>
      <c r="N482">
        <v>9</v>
      </c>
      <c r="O482" t="s">
        <v>41</v>
      </c>
      <c r="P482">
        <v>2021</v>
      </c>
    </row>
    <row r="483" spans="1:16" x14ac:dyDescent="0.25">
      <c r="A483" t="s">
        <v>38</v>
      </c>
      <c r="B483" t="s">
        <v>23</v>
      </c>
      <c r="C483" t="s">
        <v>49</v>
      </c>
      <c r="D483" t="s">
        <v>57</v>
      </c>
      <c r="E483" s="1">
        <v>229.4</v>
      </c>
      <c r="F483" s="2">
        <v>13938</v>
      </c>
      <c r="G483" s="2">
        <v>23230</v>
      </c>
      <c r="H483" s="2">
        <v>5328962</v>
      </c>
      <c r="I483" s="2">
        <v>799344.29999999993</v>
      </c>
      <c r="J483" s="2">
        <v>4529617.7</v>
      </c>
      <c r="K483" s="2">
        <v>3261324.7439999999</v>
      </c>
      <c r="L483" s="2">
        <v>1268292.9560000002</v>
      </c>
      <c r="M483" s="7">
        <v>44105</v>
      </c>
      <c r="N483">
        <v>10</v>
      </c>
      <c r="O483" t="s">
        <v>43</v>
      </c>
      <c r="P483">
        <v>2020</v>
      </c>
    </row>
    <row r="484" spans="1:16" x14ac:dyDescent="0.25">
      <c r="A484" t="s">
        <v>22</v>
      </c>
      <c r="B484" t="s">
        <v>42</v>
      </c>
      <c r="C484" t="s">
        <v>49</v>
      </c>
      <c r="D484" t="s">
        <v>57</v>
      </c>
      <c r="E484" s="1">
        <v>216.70000000000002</v>
      </c>
      <c r="F484" s="2">
        <v>13938</v>
      </c>
      <c r="G484" s="2">
        <v>23230</v>
      </c>
      <c r="H484" s="2">
        <v>5033941</v>
      </c>
      <c r="I484" s="2">
        <v>755091.15</v>
      </c>
      <c r="J484" s="2">
        <v>4278849.8499999996</v>
      </c>
      <c r="K484" s="2">
        <v>2781252.4024999999</v>
      </c>
      <c r="L484" s="2">
        <v>1497597.4474999998</v>
      </c>
      <c r="M484" s="7">
        <v>44105</v>
      </c>
      <c r="N484">
        <v>10</v>
      </c>
      <c r="O484" t="s">
        <v>43</v>
      </c>
      <c r="P484">
        <v>2020</v>
      </c>
    </row>
    <row r="485" spans="1:16" x14ac:dyDescent="0.25">
      <c r="A485" t="s">
        <v>35</v>
      </c>
      <c r="B485" t="s">
        <v>36</v>
      </c>
      <c r="C485" t="s">
        <v>49</v>
      </c>
      <c r="D485" t="s">
        <v>57</v>
      </c>
      <c r="E485" s="1">
        <v>252.9</v>
      </c>
      <c r="F485" s="2">
        <v>13938</v>
      </c>
      <c r="G485" s="2">
        <v>23230</v>
      </c>
      <c r="H485" s="2">
        <v>5874867</v>
      </c>
      <c r="I485" s="2">
        <v>881230.04999999993</v>
      </c>
      <c r="J485" s="2">
        <v>4993636.95</v>
      </c>
      <c r="K485" s="2">
        <v>3895036.8210000005</v>
      </c>
      <c r="L485" s="2">
        <v>1098600.1289999997</v>
      </c>
      <c r="M485" s="7">
        <v>44501</v>
      </c>
      <c r="N485">
        <v>11</v>
      </c>
      <c r="O485" t="s">
        <v>47</v>
      </c>
      <c r="P485">
        <v>2021</v>
      </c>
    </row>
    <row r="486" spans="1:16" x14ac:dyDescent="0.25">
      <c r="A486" t="s">
        <v>16</v>
      </c>
      <c r="B486" t="s">
        <v>21</v>
      </c>
      <c r="C486" t="s">
        <v>49</v>
      </c>
      <c r="D486" t="s">
        <v>57</v>
      </c>
      <c r="E486" s="1">
        <v>187</v>
      </c>
      <c r="F486" s="2">
        <v>13938</v>
      </c>
      <c r="G486" s="2">
        <v>23230</v>
      </c>
      <c r="H486" s="2">
        <v>4344010</v>
      </c>
      <c r="I486" s="2">
        <v>651601.5</v>
      </c>
      <c r="J486" s="2">
        <v>3692408.5</v>
      </c>
      <c r="K486" s="2">
        <v>2880078.63</v>
      </c>
      <c r="L486" s="2">
        <v>812329.87000000011</v>
      </c>
      <c r="M486" s="7">
        <v>44166</v>
      </c>
      <c r="N486">
        <v>12</v>
      </c>
      <c r="O486" t="s">
        <v>28</v>
      </c>
      <c r="P486">
        <v>2020</v>
      </c>
    </row>
    <row r="487" spans="1:16" x14ac:dyDescent="0.25">
      <c r="A487" t="s">
        <v>35</v>
      </c>
      <c r="B487" t="s">
        <v>46</v>
      </c>
      <c r="C487" t="s">
        <v>51</v>
      </c>
      <c r="D487" t="s">
        <v>57</v>
      </c>
      <c r="E487" s="1">
        <v>57.900000000000006</v>
      </c>
      <c r="F487" s="2">
        <v>11999.4</v>
      </c>
      <c r="G487" s="2">
        <v>19999</v>
      </c>
      <c r="H487" s="2">
        <v>1157942.1000000001</v>
      </c>
      <c r="I487" s="2">
        <v>173691.315</v>
      </c>
      <c r="J487" s="2">
        <v>984250.78500000015</v>
      </c>
      <c r="K487" s="2">
        <v>767715.61230000015</v>
      </c>
      <c r="L487" s="2">
        <v>216535.1727</v>
      </c>
      <c r="M487" s="7">
        <v>44197</v>
      </c>
      <c r="N487">
        <v>1</v>
      </c>
      <c r="O487" t="s">
        <v>20</v>
      </c>
      <c r="P487">
        <v>2021</v>
      </c>
    </row>
    <row r="488" spans="1:16" x14ac:dyDescent="0.25">
      <c r="A488" t="s">
        <v>16</v>
      </c>
      <c r="B488" t="s">
        <v>17</v>
      </c>
      <c r="C488" t="s">
        <v>51</v>
      </c>
      <c r="D488" t="s">
        <v>57</v>
      </c>
      <c r="E488" s="1">
        <v>224</v>
      </c>
      <c r="F488" s="2">
        <v>11999.4</v>
      </c>
      <c r="G488" s="2">
        <v>19999</v>
      </c>
      <c r="H488" s="2">
        <v>4479776</v>
      </c>
      <c r="I488" s="2">
        <v>671966.4</v>
      </c>
      <c r="J488" s="2">
        <v>3807809.6</v>
      </c>
      <c r="K488" s="2">
        <v>2970091.4880000004</v>
      </c>
      <c r="L488" s="2">
        <v>837718.11199999973</v>
      </c>
      <c r="M488" s="7">
        <v>44228</v>
      </c>
      <c r="N488">
        <v>2</v>
      </c>
      <c r="O488" t="s">
        <v>45</v>
      </c>
      <c r="P488">
        <v>2021</v>
      </c>
    </row>
    <row r="489" spans="1:16" x14ac:dyDescent="0.25">
      <c r="A489" t="s">
        <v>38</v>
      </c>
      <c r="B489" t="s">
        <v>21</v>
      </c>
      <c r="C489" t="s">
        <v>51</v>
      </c>
      <c r="D489" t="s">
        <v>57</v>
      </c>
      <c r="E489" s="1">
        <v>299.3</v>
      </c>
      <c r="F489" s="2">
        <v>11999.4</v>
      </c>
      <c r="G489" s="2">
        <v>19999</v>
      </c>
      <c r="H489" s="2">
        <v>5985700.7000000002</v>
      </c>
      <c r="I489" s="2">
        <v>897855.10499999998</v>
      </c>
      <c r="J489" s="2">
        <v>5087845.5950000007</v>
      </c>
      <c r="K489" s="2">
        <v>3663248.8284000005</v>
      </c>
      <c r="L489" s="2">
        <v>1424596.7666000002</v>
      </c>
      <c r="M489" s="7">
        <v>44256</v>
      </c>
      <c r="N489">
        <v>3</v>
      </c>
      <c r="O489" t="s">
        <v>31</v>
      </c>
      <c r="P489">
        <v>2021</v>
      </c>
    </row>
    <row r="490" spans="1:16" x14ac:dyDescent="0.25">
      <c r="A490" t="s">
        <v>32</v>
      </c>
      <c r="B490" t="s">
        <v>23</v>
      </c>
      <c r="C490" t="s">
        <v>51</v>
      </c>
      <c r="D490" t="s">
        <v>57</v>
      </c>
      <c r="E490" s="1">
        <v>352.05</v>
      </c>
      <c r="F490" s="2">
        <v>11999.4</v>
      </c>
      <c r="G490" s="2">
        <v>19999</v>
      </c>
      <c r="H490" s="2">
        <v>7040647.9500000002</v>
      </c>
      <c r="I490" s="2">
        <v>1056097.1924999999</v>
      </c>
      <c r="J490" s="2">
        <v>5984550.7575000003</v>
      </c>
      <c r="K490" s="2">
        <v>3590730.4545</v>
      </c>
      <c r="L490" s="2">
        <v>2393820.3030000003</v>
      </c>
      <c r="M490" s="7">
        <v>44287</v>
      </c>
      <c r="N490">
        <v>4</v>
      </c>
      <c r="O490" t="s">
        <v>50</v>
      </c>
      <c r="P490">
        <v>2021</v>
      </c>
    </row>
    <row r="491" spans="1:16" x14ac:dyDescent="0.25">
      <c r="A491" t="s">
        <v>16</v>
      </c>
      <c r="B491" t="s">
        <v>25</v>
      </c>
      <c r="C491" t="s">
        <v>51</v>
      </c>
      <c r="D491" t="s">
        <v>57</v>
      </c>
      <c r="E491" s="1">
        <v>203.9</v>
      </c>
      <c r="F491" s="2">
        <v>11999.4</v>
      </c>
      <c r="G491" s="2">
        <v>19999</v>
      </c>
      <c r="H491" s="2">
        <v>4077796.1</v>
      </c>
      <c r="I491" s="2">
        <v>611669.41500000004</v>
      </c>
      <c r="J491" s="2">
        <v>3466126.6850000001</v>
      </c>
      <c r="K491" s="2">
        <v>2703578.8143000002</v>
      </c>
      <c r="L491" s="2">
        <v>762547.87069999985</v>
      </c>
      <c r="M491" s="7">
        <v>44317</v>
      </c>
      <c r="N491">
        <v>5</v>
      </c>
      <c r="O491" t="s">
        <v>53</v>
      </c>
      <c r="P491">
        <v>2021</v>
      </c>
    </row>
    <row r="492" spans="1:16" x14ac:dyDescent="0.25">
      <c r="A492" t="s">
        <v>32</v>
      </c>
      <c r="B492" t="s">
        <v>58</v>
      </c>
      <c r="C492" t="s">
        <v>51</v>
      </c>
      <c r="D492" t="s">
        <v>57</v>
      </c>
      <c r="E492" s="1">
        <v>257.40000000000003</v>
      </c>
      <c r="F492" s="2">
        <v>11999.4</v>
      </c>
      <c r="G492" s="2">
        <v>19999</v>
      </c>
      <c r="H492" s="2">
        <v>5147742.6000000006</v>
      </c>
      <c r="I492" s="2">
        <v>772161.39</v>
      </c>
      <c r="J492" s="2">
        <v>4375581.2100000009</v>
      </c>
      <c r="K492" s="2">
        <v>2625348.7260000003</v>
      </c>
      <c r="L492" s="2">
        <v>1750232.4840000006</v>
      </c>
      <c r="M492" s="7">
        <v>44409</v>
      </c>
      <c r="N492">
        <v>8</v>
      </c>
      <c r="O492" t="s">
        <v>40</v>
      </c>
      <c r="P492">
        <v>2021</v>
      </c>
    </row>
    <row r="493" spans="1:16" x14ac:dyDescent="0.25">
      <c r="A493" t="s">
        <v>16</v>
      </c>
      <c r="B493" t="s">
        <v>27</v>
      </c>
      <c r="C493" t="s">
        <v>51</v>
      </c>
      <c r="D493" t="s">
        <v>57</v>
      </c>
      <c r="E493" s="1">
        <v>70.7</v>
      </c>
      <c r="F493" s="2">
        <v>11999.4</v>
      </c>
      <c r="G493" s="2">
        <v>19999</v>
      </c>
      <c r="H493" s="2">
        <v>1413929.3</v>
      </c>
      <c r="I493" s="2">
        <v>212089.39499999999</v>
      </c>
      <c r="J493" s="2">
        <v>1201839.905</v>
      </c>
      <c r="K493" s="2">
        <v>937435.1259000001</v>
      </c>
      <c r="L493" s="2">
        <v>264404.77909999993</v>
      </c>
      <c r="M493" s="7">
        <v>44440</v>
      </c>
      <c r="N493">
        <v>9</v>
      </c>
      <c r="O493" t="s">
        <v>41</v>
      </c>
      <c r="P493">
        <v>2021</v>
      </c>
    </row>
    <row r="494" spans="1:16" x14ac:dyDescent="0.25">
      <c r="A494" t="s">
        <v>22</v>
      </c>
      <c r="B494" t="s">
        <v>29</v>
      </c>
      <c r="C494" t="s">
        <v>51</v>
      </c>
      <c r="D494" t="s">
        <v>57</v>
      </c>
      <c r="E494" s="1">
        <v>207.20000000000002</v>
      </c>
      <c r="F494" s="2">
        <v>11999.4</v>
      </c>
      <c r="G494" s="2">
        <v>19999</v>
      </c>
      <c r="H494" s="2">
        <v>4143792.8000000003</v>
      </c>
      <c r="I494" s="2">
        <v>621568.92000000004</v>
      </c>
      <c r="J494" s="2">
        <v>3522223.8800000004</v>
      </c>
      <c r="K494" s="2">
        <v>2289445.5220000003</v>
      </c>
      <c r="L494" s="2">
        <v>1232778.358</v>
      </c>
      <c r="M494" s="7">
        <v>44531</v>
      </c>
      <c r="N494">
        <v>12</v>
      </c>
      <c r="O494" t="s">
        <v>28</v>
      </c>
      <c r="P494">
        <v>2021</v>
      </c>
    </row>
    <row r="495" spans="1:16" x14ac:dyDescent="0.25">
      <c r="A495" t="s">
        <v>38</v>
      </c>
      <c r="B495" t="s">
        <v>55</v>
      </c>
      <c r="C495" t="s">
        <v>51</v>
      </c>
      <c r="D495" t="s">
        <v>57</v>
      </c>
      <c r="E495" s="1">
        <v>85.300000000000011</v>
      </c>
      <c r="F495" s="2">
        <v>11999.4</v>
      </c>
      <c r="G495" s="2">
        <v>19999</v>
      </c>
      <c r="H495" s="2">
        <v>1705914.7000000002</v>
      </c>
      <c r="I495" s="2">
        <v>255887.20500000002</v>
      </c>
      <c r="J495" s="2">
        <v>1450027.4950000001</v>
      </c>
      <c r="K495" s="2">
        <v>1044019.7964</v>
      </c>
      <c r="L495" s="2">
        <v>406007.69860000012</v>
      </c>
      <c r="M495" s="7">
        <v>44531</v>
      </c>
      <c r="N495">
        <v>12</v>
      </c>
      <c r="O495" t="s">
        <v>28</v>
      </c>
      <c r="P495">
        <v>2021</v>
      </c>
    </row>
    <row r="496" spans="1:16" x14ac:dyDescent="0.25">
      <c r="A496" t="s">
        <v>32</v>
      </c>
      <c r="B496" t="s">
        <v>33</v>
      </c>
      <c r="C496" t="s">
        <v>18</v>
      </c>
      <c r="D496" t="s">
        <v>57</v>
      </c>
      <c r="E496" s="1">
        <v>119.80000000000001</v>
      </c>
      <c r="F496" s="2">
        <v>5579.4</v>
      </c>
      <c r="G496" s="2">
        <v>9299</v>
      </c>
      <c r="H496" s="2">
        <v>1114020.2000000002</v>
      </c>
      <c r="I496" s="2">
        <v>167103.03000000003</v>
      </c>
      <c r="J496" s="2">
        <v>946917.17000000016</v>
      </c>
      <c r="K496" s="2">
        <v>568150.30200000003</v>
      </c>
      <c r="L496" s="2">
        <v>378766.86800000013</v>
      </c>
      <c r="M496" s="7">
        <v>44105</v>
      </c>
      <c r="N496">
        <v>10</v>
      </c>
      <c r="O496" t="s">
        <v>43</v>
      </c>
      <c r="P496">
        <v>2020</v>
      </c>
    </row>
    <row r="497" spans="1:16" x14ac:dyDescent="0.25">
      <c r="A497" t="s">
        <v>16</v>
      </c>
      <c r="B497" t="s">
        <v>26</v>
      </c>
      <c r="C497" t="s">
        <v>44</v>
      </c>
      <c r="D497" t="s">
        <v>57</v>
      </c>
      <c r="E497" s="1">
        <v>253.20000000000002</v>
      </c>
      <c r="F497" s="2">
        <v>11999.4</v>
      </c>
      <c r="G497" s="2">
        <v>19999</v>
      </c>
      <c r="H497" s="2">
        <v>5063746.8000000007</v>
      </c>
      <c r="I497" s="2">
        <v>759562.02000000014</v>
      </c>
      <c r="J497" s="2">
        <v>4304184.78</v>
      </c>
      <c r="K497" s="2">
        <v>3357264.1284000003</v>
      </c>
      <c r="L497" s="2">
        <v>946920.65159999998</v>
      </c>
      <c r="M497" s="7">
        <v>44287</v>
      </c>
      <c r="N497">
        <v>4</v>
      </c>
      <c r="O497" t="s">
        <v>50</v>
      </c>
      <c r="P497">
        <v>2021</v>
      </c>
    </row>
    <row r="498" spans="1:16" x14ac:dyDescent="0.25">
      <c r="A498" t="s">
        <v>32</v>
      </c>
      <c r="B498" t="s">
        <v>34</v>
      </c>
      <c r="C498" t="s">
        <v>44</v>
      </c>
      <c r="D498" t="s">
        <v>57</v>
      </c>
      <c r="E498" s="1">
        <v>119.80000000000001</v>
      </c>
      <c r="F498" s="2">
        <v>11999.4</v>
      </c>
      <c r="G498" s="2">
        <v>19999</v>
      </c>
      <c r="H498" s="2">
        <v>2395880.2000000002</v>
      </c>
      <c r="I498" s="2">
        <v>359382.03</v>
      </c>
      <c r="J498" s="2">
        <v>2036498.1700000002</v>
      </c>
      <c r="K498" s="2">
        <v>1221898.902</v>
      </c>
      <c r="L498" s="2">
        <v>814599.26800000016</v>
      </c>
      <c r="M498" s="7">
        <v>44105</v>
      </c>
      <c r="N498">
        <v>10</v>
      </c>
      <c r="O498" t="s">
        <v>43</v>
      </c>
      <c r="P498">
        <v>2020</v>
      </c>
    </row>
    <row r="499" spans="1:16" x14ac:dyDescent="0.25">
      <c r="A499" t="s">
        <v>22</v>
      </c>
      <c r="B499" t="s">
        <v>56</v>
      </c>
      <c r="C499" t="s">
        <v>48</v>
      </c>
      <c r="D499" t="s">
        <v>57</v>
      </c>
      <c r="E499" s="1">
        <v>38.400000000000006</v>
      </c>
      <c r="F499" s="2">
        <v>19794</v>
      </c>
      <c r="G499" s="2">
        <v>32990</v>
      </c>
      <c r="H499" s="2">
        <v>1266816.0000000002</v>
      </c>
      <c r="I499" s="2">
        <v>190022.40000000002</v>
      </c>
      <c r="J499" s="2">
        <v>1076793.6000000001</v>
      </c>
      <c r="K499" s="2">
        <v>699915.84000000008</v>
      </c>
      <c r="L499" s="2">
        <v>376877.76</v>
      </c>
      <c r="M499" s="7">
        <v>44197</v>
      </c>
      <c r="N499">
        <v>1</v>
      </c>
      <c r="O499" t="s">
        <v>20</v>
      </c>
      <c r="P499">
        <v>2021</v>
      </c>
    </row>
    <row r="500" spans="1:16" x14ac:dyDescent="0.25">
      <c r="A500" t="s">
        <v>32</v>
      </c>
      <c r="B500" t="s">
        <v>39</v>
      </c>
      <c r="C500" t="s">
        <v>48</v>
      </c>
      <c r="D500" t="s">
        <v>57</v>
      </c>
      <c r="E500" s="1">
        <v>47.2</v>
      </c>
      <c r="F500" s="2">
        <v>19794</v>
      </c>
      <c r="G500" s="2">
        <v>32990</v>
      </c>
      <c r="H500" s="2">
        <v>1557128</v>
      </c>
      <c r="I500" s="2">
        <v>233569.19999999998</v>
      </c>
      <c r="J500" s="2">
        <v>1323558.8</v>
      </c>
      <c r="K500" s="2">
        <v>794135.28</v>
      </c>
      <c r="L500" s="2">
        <v>529423.52</v>
      </c>
      <c r="M500" s="7">
        <v>44470</v>
      </c>
      <c r="N500">
        <v>10</v>
      </c>
      <c r="O500" t="s">
        <v>43</v>
      </c>
      <c r="P500">
        <v>2021</v>
      </c>
    </row>
    <row r="501" spans="1:16" x14ac:dyDescent="0.25">
      <c r="A501" t="s">
        <v>16</v>
      </c>
      <c r="B501" t="s">
        <v>23</v>
      </c>
      <c r="C501" t="s">
        <v>49</v>
      </c>
      <c r="D501" t="s">
        <v>57</v>
      </c>
      <c r="E501" s="1">
        <v>157.9</v>
      </c>
      <c r="F501" s="2">
        <v>13938</v>
      </c>
      <c r="G501" s="2">
        <v>23230</v>
      </c>
      <c r="H501" s="2">
        <v>3668017</v>
      </c>
      <c r="I501" s="2">
        <v>550202.54999999993</v>
      </c>
      <c r="J501" s="2">
        <v>3117814.45</v>
      </c>
      <c r="K501" s="2">
        <v>2431895.2710000002</v>
      </c>
      <c r="L501" s="2">
        <v>685919.179</v>
      </c>
      <c r="M501" s="7">
        <v>44256</v>
      </c>
      <c r="N501">
        <v>3</v>
      </c>
      <c r="O501" t="s">
        <v>31</v>
      </c>
      <c r="P501">
        <v>2021</v>
      </c>
    </row>
    <row r="502" spans="1:16" x14ac:dyDescent="0.25">
      <c r="A502" t="s">
        <v>32</v>
      </c>
      <c r="B502" t="s">
        <v>42</v>
      </c>
      <c r="C502" t="s">
        <v>49</v>
      </c>
      <c r="D502" t="s">
        <v>57</v>
      </c>
      <c r="E502" s="1">
        <v>100.5</v>
      </c>
      <c r="F502" s="2">
        <v>13938</v>
      </c>
      <c r="G502" s="2">
        <v>23230</v>
      </c>
      <c r="H502" s="2">
        <v>2334615</v>
      </c>
      <c r="I502" s="2">
        <v>350192.25</v>
      </c>
      <c r="J502" s="2">
        <v>1984422.75</v>
      </c>
      <c r="K502" s="2">
        <v>1190653.6499999999</v>
      </c>
      <c r="L502" s="2">
        <v>793769.10000000009</v>
      </c>
      <c r="M502" s="7">
        <v>44075</v>
      </c>
      <c r="N502">
        <v>9</v>
      </c>
      <c r="O502" t="s">
        <v>41</v>
      </c>
      <c r="P502">
        <v>2020</v>
      </c>
    </row>
    <row r="503" spans="1:16" x14ac:dyDescent="0.25">
      <c r="A503" t="s">
        <v>22</v>
      </c>
      <c r="B503" t="s">
        <v>36</v>
      </c>
      <c r="C503" t="s">
        <v>51</v>
      </c>
      <c r="D503" t="s">
        <v>57</v>
      </c>
      <c r="E503" s="1">
        <v>319.95000000000005</v>
      </c>
      <c r="F503" s="2">
        <v>11999.4</v>
      </c>
      <c r="G503" s="2">
        <v>19999</v>
      </c>
      <c r="H503" s="2">
        <v>6398680.0500000007</v>
      </c>
      <c r="I503" s="2">
        <v>959802.00750000007</v>
      </c>
      <c r="J503" s="2">
        <v>5438878.0425000004</v>
      </c>
      <c r="K503" s="2">
        <v>3535270.7276250003</v>
      </c>
      <c r="L503" s="2">
        <v>1903607.3148750002</v>
      </c>
      <c r="M503" s="7">
        <v>44378</v>
      </c>
      <c r="N503">
        <v>7</v>
      </c>
      <c r="O503" t="s">
        <v>37</v>
      </c>
      <c r="P503">
        <v>2021</v>
      </c>
    </row>
    <row r="504" spans="1:16" x14ac:dyDescent="0.25">
      <c r="A504" t="s">
        <v>32</v>
      </c>
      <c r="B504" t="s">
        <v>21</v>
      </c>
      <c r="C504" t="s">
        <v>51</v>
      </c>
      <c r="D504" t="s">
        <v>57</v>
      </c>
      <c r="E504" s="1">
        <v>47.2</v>
      </c>
      <c r="F504" s="2">
        <v>11999.4</v>
      </c>
      <c r="G504" s="2">
        <v>19999</v>
      </c>
      <c r="H504" s="2">
        <v>943952.8</v>
      </c>
      <c r="I504" s="2">
        <v>141592.92000000001</v>
      </c>
      <c r="J504" s="2">
        <v>802359.88</v>
      </c>
      <c r="K504" s="2">
        <v>481415.92799999996</v>
      </c>
      <c r="L504" s="2">
        <v>320943.95200000005</v>
      </c>
      <c r="M504" s="7">
        <v>44470</v>
      </c>
      <c r="N504">
        <v>10</v>
      </c>
      <c r="O504" t="s">
        <v>43</v>
      </c>
      <c r="P504">
        <v>2021</v>
      </c>
    </row>
    <row r="505" spans="1:16" x14ac:dyDescent="0.25">
      <c r="A505" t="s">
        <v>32</v>
      </c>
      <c r="B505" t="s">
        <v>46</v>
      </c>
      <c r="C505" t="s">
        <v>18</v>
      </c>
      <c r="D505" t="s">
        <v>57</v>
      </c>
      <c r="E505" s="1">
        <v>193.70000000000002</v>
      </c>
      <c r="F505" s="2">
        <v>5579.4</v>
      </c>
      <c r="G505" s="2">
        <v>9299</v>
      </c>
      <c r="H505" s="2">
        <v>1801216.3</v>
      </c>
      <c r="I505" s="2">
        <v>270182.44500000001</v>
      </c>
      <c r="J505" s="2">
        <v>1531033.855</v>
      </c>
      <c r="K505" s="2">
        <v>918620.31299999997</v>
      </c>
      <c r="L505" s="2">
        <v>612413.54200000002</v>
      </c>
      <c r="M505" s="7">
        <v>44228</v>
      </c>
      <c r="N505">
        <v>2</v>
      </c>
      <c r="O505" t="s">
        <v>45</v>
      </c>
      <c r="P505">
        <v>2021</v>
      </c>
    </row>
    <row r="506" spans="1:16" x14ac:dyDescent="0.25">
      <c r="A506" t="s">
        <v>16</v>
      </c>
      <c r="B506" t="s">
        <v>17</v>
      </c>
      <c r="C506" t="s">
        <v>18</v>
      </c>
      <c r="D506" t="s">
        <v>57</v>
      </c>
      <c r="E506" s="1">
        <v>79.2</v>
      </c>
      <c r="F506" s="2">
        <v>5579.4</v>
      </c>
      <c r="G506" s="2">
        <v>9299</v>
      </c>
      <c r="H506" s="2">
        <v>736480.8</v>
      </c>
      <c r="I506" s="2">
        <v>110472.12000000001</v>
      </c>
      <c r="J506" s="2">
        <v>626008.68000000005</v>
      </c>
      <c r="K506" s="2">
        <v>488286.77040000004</v>
      </c>
      <c r="L506" s="2">
        <v>137721.90960000001</v>
      </c>
      <c r="M506" s="7">
        <v>44256</v>
      </c>
      <c r="N506">
        <v>3</v>
      </c>
      <c r="O506" t="s">
        <v>31</v>
      </c>
      <c r="P506">
        <v>2021</v>
      </c>
    </row>
    <row r="507" spans="1:16" x14ac:dyDescent="0.25">
      <c r="A507" t="s">
        <v>38</v>
      </c>
      <c r="B507" t="s">
        <v>21</v>
      </c>
      <c r="C507" t="s">
        <v>18</v>
      </c>
      <c r="D507" t="s">
        <v>57</v>
      </c>
      <c r="E507" s="1">
        <v>281.10000000000002</v>
      </c>
      <c r="F507" s="2">
        <v>5579.4</v>
      </c>
      <c r="G507" s="2">
        <v>9299</v>
      </c>
      <c r="H507" s="2">
        <v>2613948.9000000004</v>
      </c>
      <c r="I507" s="2">
        <v>392092.33500000002</v>
      </c>
      <c r="J507" s="2">
        <v>2221856.5650000004</v>
      </c>
      <c r="K507" s="2">
        <v>1599736.7268000003</v>
      </c>
      <c r="L507" s="2">
        <v>622119.83820000011</v>
      </c>
      <c r="M507" s="7">
        <v>44378</v>
      </c>
      <c r="N507">
        <v>7</v>
      </c>
      <c r="O507" t="s">
        <v>37</v>
      </c>
      <c r="P507">
        <v>2021</v>
      </c>
    </row>
    <row r="508" spans="1:16" x14ac:dyDescent="0.25">
      <c r="A508" t="s">
        <v>35</v>
      </c>
      <c r="B508" t="s">
        <v>23</v>
      </c>
      <c r="C508" t="s">
        <v>18</v>
      </c>
      <c r="D508" t="s">
        <v>57</v>
      </c>
      <c r="E508" s="1">
        <v>244.10000000000002</v>
      </c>
      <c r="F508" s="2">
        <v>5579.4</v>
      </c>
      <c r="G508" s="2">
        <v>9299</v>
      </c>
      <c r="H508" s="2">
        <v>2269885.9000000004</v>
      </c>
      <c r="I508" s="2">
        <v>340482.88500000007</v>
      </c>
      <c r="J508" s="2">
        <v>1929403.0150000004</v>
      </c>
      <c r="K508" s="2">
        <v>1504934.3517000002</v>
      </c>
      <c r="L508" s="2">
        <v>424468.66330000013</v>
      </c>
      <c r="M508" s="7">
        <v>44470</v>
      </c>
      <c r="N508">
        <v>10</v>
      </c>
      <c r="O508" t="s">
        <v>43</v>
      </c>
      <c r="P508">
        <v>2021</v>
      </c>
    </row>
    <row r="509" spans="1:16" x14ac:dyDescent="0.25">
      <c r="A509" t="s">
        <v>22</v>
      </c>
      <c r="B509" t="s">
        <v>25</v>
      </c>
      <c r="C509" t="s">
        <v>18</v>
      </c>
      <c r="D509" t="s">
        <v>57</v>
      </c>
      <c r="E509" s="1">
        <v>156</v>
      </c>
      <c r="F509" s="2">
        <v>5579.4</v>
      </c>
      <c r="G509" s="2">
        <v>9299</v>
      </c>
      <c r="H509" s="2">
        <v>1450644</v>
      </c>
      <c r="I509" s="2">
        <v>217596.6</v>
      </c>
      <c r="J509" s="2">
        <v>1233047.3999999999</v>
      </c>
      <c r="K509" s="2">
        <v>801480.80999999994</v>
      </c>
      <c r="L509" s="2">
        <v>431566.58999999997</v>
      </c>
      <c r="M509" s="7">
        <v>44136</v>
      </c>
      <c r="N509">
        <v>11</v>
      </c>
      <c r="O509" t="s">
        <v>47</v>
      </c>
      <c r="P509">
        <v>2020</v>
      </c>
    </row>
    <row r="510" spans="1:16" x14ac:dyDescent="0.25">
      <c r="A510" t="s">
        <v>16</v>
      </c>
      <c r="B510" t="s">
        <v>58</v>
      </c>
      <c r="C510" t="s">
        <v>18</v>
      </c>
      <c r="D510" t="s">
        <v>57</v>
      </c>
      <c r="E510" s="1">
        <v>270.60000000000002</v>
      </c>
      <c r="F510" s="2">
        <v>5579.4</v>
      </c>
      <c r="G510" s="2">
        <v>9299</v>
      </c>
      <c r="H510" s="2">
        <v>2516309.4000000004</v>
      </c>
      <c r="I510" s="2">
        <v>377446.41000000003</v>
      </c>
      <c r="J510" s="2">
        <v>2138862.9900000002</v>
      </c>
      <c r="K510" s="2">
        <v>1668313.1322000003</v>
      </c>
      <c r="L510" s="2">
        <v>470549.85779999988</v>
      </c>
      <c r="M510" s="7">
        <v>44136</v>
      </c>
      <c r="N510">
        <v>11</v>
      </c>
      <c r="O510" t="s">
        <v>47</v>
      </c>
      <c r="P510">
        <v>2020</v>
      </c>
    </row>
    <row r="511" spans="1:16" x14ac:dyDescent="0.25">
      <c r="A511" t="s">
        <v>16</v>
      </c>
      <c r="B511" t="s">
        <v>27</v>
      </c>
      <c r="C511" t="s">
        <v>30</v>
      </c>
      <c r="D511" t="s">
        <v>57</v>
      </c>
      <c r="E511" s="1">
        <v>76.600000000000009</v>
      </c>
      <c r="F511" s="2">
        <v>8999.4</v>
      </c>
      <c r="G511" s="2">
        <v>14999</v>
      </c>
      <c r="H511" s="2">
        <v>1148923.4000000001</v>
      </c>
      <c r="I511" s="2">
        <v>172338.51</v>
      </c>
      <c r="J511" s="2">
        <v>976584.89000000013</v>
      </c>
      <c r="K511" s="2">
        <v>761736.21420000016</v>
      </c>
      <c r="L511" s="2">
        <v>214848.67579999997</v>
      </c>
      <c r="M511" s="7">
        <v>44197</v>
      </c>
      <c r="N511">
        <v>1</v>
      </c>
      <c r="O511" t="s">
        <v>20</v>
      </c>
      <c r="P511">
        <v>2021</v>
      </c>
    </row>
    <row r="512" spans="1:16" x14ac:dyDescent="0.25">
      <c r="A512" t="s">
        <v>16</v>
      </c>
      <c r="B512" t="s">
        <v>29</v>
      </c>
      <c r="C512" t="s">
        <v>30</v>
      </c>
      <c r="D512" t="s">
        <v>57</v>
      </c>
      <c r="E512" s="1">
        <v>299.2</v>
      </c>
      <c r="F512" s="2">
        <v>8999.4</v>
      </c>
      <c r="G512" s="2">
        <v>14999</v>
      </c>
      <c r="H512" s="2">
        <v>4487700.8</v>
      </c>
      <c r="I512" s="2">
        <v>673155.12</v>
      </c>
      <c r="J512" s="2">
        <v>3814545.6799999997</v>
      </c>
      <c r="K512" s="2">
        <v>2975345.6303999997</v>
      </c>
      <c r="L512" s="2">
        <v>839200.04960000003</v>
      </c>
      <c r="M512" s="7">
        <v>44105</v>
      </c>
      <c r="N512">
        <v>10</v>
      </c>
      <c r="O512" t="s">
        <v>43</v>
      </c>
      <c r="P512">
        <v>2020</v>
      </c>
    </row>
    <row r="513" spans="1:16" x14ac:dyDescent="0.25">
      <c r="A513" t="s">
        <v>22</v>
      </c>
      <c r="B513" t="s">
        <v>55</v>
      </c>
      <c r="C513" t="s">
        <v>30</v>
      </c>
      <c r="D513" t="s">
        <v>57</v>
      </c>
      <c r="E513" s="1">
        <v>215.70000000000002</v>
      </c>
      <c r="F513" s="2">
        <v>8999.4</v>
      </c>
      <c r="G513" s="2">
        <v>14999</v>
      </c>
      <c r="H513" s="2">
        <v>3235284.3000000003</v>
      </c>
      <c r="I513" s="2">
        <v>485292.64500000002</v>
      </c>
      <c r="J513" s="2">
        <v>2749991.6550000003</v>
      </c>
      <c r="K513" s="2">
        <v>1787494.5757500003</v>
      </c>
      <c r="L513" s="2">
        <v>962497.07924999995</v>
      </c>
      <c r="M513" s="7">
        <v>44531</v>
      </c>
      <c r="N513">
        <v>12</v>
      </c>
      <c r="O513" t="s">
        <v>28</v>
      </c>
      <c r="P513">
        <v>2021</v>
      </c>
    </row>
    <row r="514" spans="1:16" x14ac:dyDescent="0.25">
      <c r="A514" t="s">
        <v>38</v>
      </c>
      <c r="B514" t="s">
        <v>33</v>
      </c>
      <c r="C514" t="s">
        <v>44</v>
      </c>
      <c r="D514" t="s">
        <v>57</v>
      </c>
      <c r="E514" s="1">
        <v>87.300000000000011</v>
      </c>
      <c r="F514" s="2">
        <v>11999.4</v>
      </c>
      <c r="G514" s="2">
        <v>19999</v>
      </c>
      <c r="H514" s="2">
        <v>1745912.7000000002</v>
      </c>
      <c r="I514" s="2">
        <v>261886.90500000003</v>
      </c>
      <c r="J514" s="2">
        <v>1484025.7950000002</v>
      </c>
      <c r="K514" s="2">
        <v>1068498.5724000002</v>
      </c>
      <c r="L514" s="2">
        <v>415527.22259999998</v>
      </c>
      <c r="M514" s="7">
        <v>44197</v>
      </c>
      <c r="N514">
        <v>1</v>
      </c>
      <c r="O514" t="s">
        <v>20</v>
      </c>
      <c r="P514">
        <v>2021</v>
      </c>
    </row>
    <row r="515" spans="1:16" x14ac:dyDescent="0.25">
      <c r="A515" t="s">
        <v>16</v>
      </c>
      <c r="B515" t="s">
        <v>26</v>
      </c>
      <c r="C515" t="s">
        <v>44</v>
      </c>
      <c r="D515" t="s">
        <v>57</v>
      </c>
      <c r="E515" s="1">
        <v>112.2</v>
      </c>
      <c r="F515" s="2">
        <v>11999.4</v>
      </c>
      <c r="G515" s="2">
        <v>19999</v>
      </c>
      <c r="H515" s="2">
        <v>2243887.8000000003</v>
      </c>
      <c r="I515" s="2">
        <v>336583.17000000004</v>
      </c>
      <c r="J515" s="2">
        <v>1907304.6300000004</v>
      </c>
      <c r="K515" s="2">
        <v>1487697.6114000003</v>
      </c>
      <c r="L515" s="2">
        <v>419607.01860000007</v>
      </c>
      <c r="M515" s="7">
        <v>44256</v>
      </c>
      <c r="N515">
        <v>3</v>
      </c>
      <c r="O515" t="s">
        <v>31</v>
      </c>
      <c r="P515">
        <v>2021</v>
      </c>
    </row>
    <row r="516" spans="1:16" x14ac:dyDescent="0.25">
      <c r="A516" t="s">
        <v>16</v>
      </c>
      <c r="B516" t="s">
        <v>34</v>
      </c>
      <c r="C516" t="s">
        <v>44</v>
      </c>
      <c r="D516" t="s">
        <v>57</v>
      </c>
      <c r="E516" s="1">
        <v>210.45000000000002</v>
      </c>
      <c r="F516" s="2">
        <v>11999.4</v>
      </c>
      <c r="G516" s="2">
        <v>19999</v>
      </c>
      <c r="H516" s="2">
        <v>4208789.5500000007</v>
      </c>
      <c r="I516" s="2">
        <v>631318.43250000011</v>
      </c>
      <c r="J516" s="2">
        <v>3577471.1175000006</v>
      </c>
      <c r="K516" s="2">
        <v>2790427.4716500007</v>
      </c>
      <c r="L516" s="2">
        <v>787043.64584999997</v>
      </c>
      <c r="M516" s="7">
        <v>44378</v>
      </c>
      <c r="N516">
        <v>7</v>
      </c>
      <c r="O516" t="s">
        <v>37</v>
      </c>
      <c r="P516">
        <v>2021</v>
      </c>
    </row>
    <row r="517" spans="1:16" x14ac:dyDescent="0.25">
      <c r="A517" t="s">
        <v>32</v>
      </c>
      <c r="B517" t="s">
        <v>56</v>
      </c>
      <c r="C517" t="s">
        <v>44</v>
      </c>
      <c r="D517" t="s">
        <v>57</v>
      </c>
      <c r="E517" s="1">
        <v>402.6</v>
      </c>
      <c r="F517" s="2">
        <v>11999.4</v>
      </c>
      <c r="G517" s="2">
        <v>19999</v>
      </c>
      <c r="H517" s="2">
        <v>8051597.4000000004</v>
      </c>
      <c r="I517" s="2">
        <v>1207739.6100000001</v>
      </c>
      <c r="J517" s="2">
        <v>6843857.79</v>
      </c>
      <c r="K517" s="2">
        <v>4106314.6739999996</v>
      </c>
      <c r="L517" s="2">
        <v>2737543.1160000004</v>
      </c>
      <c r="M517" s="7">
        <v>44378</v>
      </c>
      <c r="N517">
        <v>7</v>
      </c>
      <c r="O517" t="s">
        <v>37</v>
      </c>
      <c r="P517">
        <v>2021</v>
      </c>
    </row>
    <row r="518" spans="1:16" x14ac:dyDescent="0.25">
      <c r="A518" t="s">
        <v>32</v>
      </c>
      <c r="B518" t="s">
        <v>39</v>
      </c>
      <c r="C518" t="s">
        <v>44</v>
      </c>
      <c r="D518" t="s">
        <v>57</v>
      </c>
      <c r="E518" s="1">
        <v>242.55</v>
      </c>
      <c r="F518" s="2">
        <v>11999.4</v>
      </c>
      <c r="G518" s="2">
        <v>19999</v>
      </c>
      <c r="H518" s="2">
        <v>4850757.45</v>
      </c>
      <c r="I518" s="2">
        <v>727613.61750000005</v>
      </c>
      <c r="J518" s="2">
        <v>4123143.8325</v>
      </c>
      <c r="K518" s="2">
        <v>2473886.2994999997</v>
      </c>
      <c r="L518" s="2">
        <v>1649257.5330000003</v>
      </c>
      <c r="M518" s="7">
        <v>44378</v>
      </c>
      <c r="N518">
        <v>7</v>
      </c>
      <c r="O518" t="s">
        <v>37</v>
      </c>
      <c r="P518">
        <v>2021</v>
      </c>
    </row>
    <row r="519" spans="1:16" x14ac:dyDescent="0.25">
      <c r="A519" t="s">
        <v>16</v>
      </c>
      <c r="B519" t="s">
        <v>23</v>
      </c>
      <c r="C519" t="s">
        <v>44</v>
      </c>
      <c r="D519" t="s">
        <v>57</v>
      </c>
      <c r="E519" s="1">
        <v>239.4</v>
      </c>
      <c r="F519" s="2">
        <v>11999.4</v>
      </c>
      <c r="G519" s="2">
        <v>19999</v>
      </c>
      <c r="H519" s="2">
        <v>4787760.6000000006</v>
      </c>
      <c r="I519" s="2">
        <v>718164.09000000008</v>
      </c>
      <c r="J519" s="2">
        <v>4069596.5100000007</v>
      </c>
      <c r="K519" s="2">
        <v>3174285.2778000007</v>
      </c>
      <c r="L519" s="2">
        <v>895311.23219999997</v>
      </c>
      <c r="M519" s="7">
        <v>44409</v>
      </c>
      <c r="N519">
        <v>8</v>
      </c>
      <c r="O519" t="s">
        <v>40</v>
      </c>
      <c r="P519">
        <v>2021</v>
      </c>
    </row>
    <row r="520" spans="1:16" x14ac:dyDescent="0.25">
      <c r="A520" t="s">
        <v>22</v>
      </c>
      <c r="B520" t="s">
        <v>42</v>
      </c>
      <c r="C520" t="s">
        <v>44</v>
      </c>
      <c r="D520" t="s">
        <v>57</v>
      </c>
      <c r="E520" s="1">
        <v>198.4</v>
      </c>
      <c r="F520" s="2">
        <v>11999.4</v>
      </c>
      <c r="G520" s="2">
        <v>19999</v>
      </c>
      <c r="H520" s="2">
        <v>3967801.6</v>
      </c>
      <c r="I520" s="2">
        <v>595170.24</v>
      </c>
      <c r="J520" s="2">
        <v>3372631.3600000003</v>
      </c>
      <c r="K520" s="2">
        <v>2192210.3840000001</v>
      </c>
      <c r="L520" s="2">
        <v>1180420.9760000003</v>
      </c>
      <c r="M520" s="7">
        <v>44409</v>
      </c>
      <c r="N520">
        <v>8</v>
      </c>
      <c r="O520" t="s">
        <v>40</v>
      </c>
      <c r="P520">
        <v>2021</v>
      </c>
    </row>
    <row r="521" spans="1:16" x14ac:dyDescent="0.25">
      <c r="A521" t="s">
        <v>35</v>
      </c>
      <c r="B521" t="s">
        <v>36</v>
      </c>
      <c r="C521" t="s">
        <v>44</v>
      </c>
      <c r="D521" t="s">
        <v>57</v>
      </c>
      <c r="E521" s="1">
        <v>244.10000000000002</v>
      </c>
      <c r="F521" s="2">
        <v>11999.4</v>
      </c>
      <c r="G521" s="2">
        <v>19999</v>
      </c>
      <c r="H521" s="2">
        <v>4881755.9000000004</v>
      </c>
      <c r="I521" s="2">
        <v>732263.38500000001</v>
      </c>
      <c r="J521" s="2">
        <v>4149492.5150000006</v>
      </c>
      <c r="K521" s="2">
        <v>3236604.1617000005</v>
      </c>
      <c r="L521" s="2">
        <v>912888.35330000008</v>
      </c>
      <c r="M521" s="7">
        <v>44470</v>
      </c>
      <c r="N521">
        <v>10</v>
      </c>
      <c r="O521" t="s">
        <v>43</v>
      </c>
      <c r="P521">
        <v>2021</v>
      </c>
    </row>
    <row r="522" spans="1:16" x14ac:dyDescent="0.25">
      <c r="A522" t="s">
        <v>16</v>
      </c>
      <c r="B522" t="s">
        <v>21</v>
      </c>
      <c r="C522" t="s">
        <v>44</v>
      </c>
      <c r="D522" t="s">
        <v>57</v>
      </c>
      <c r="E522" s="1">
        <v>299.2</v>
      </c>
      <c r="F522" s="2">
        <v>11999.4</v>
      </c>
      <c r="G522" s="2">
        <v>19999</v>
      </c>
      <c r="H522" s="2">
        <v>5983700.7999999998</v>
      </c>
      <c r="I522" s="2">
        <v>897555.12</v>
      </c>
      <c r="J522" s="2">
        <v>5086145.68</v>
      </c>
      <c r="K522" s="2">
        <v>3967193.6303999997</v>
      </c>
      <c r="L522" s="2">
        <v>1118952.0496</v>
      </c>
      <c r="M522" s="7">
        <v>44105</v>
      </c>
      <c r="N522">
        <v>10</v>
      </c>
      <c r="O522" t="s">
        <v>43</v>
      </c>
      <c r="P522">
        <v>2020</v>
      </c>
    </row>
    <row r="523" spans="1:16" x14ac:dyDescent="0.25">
      <c r="A523" t="s">
        <v>38</v>
      </c>
      <c r="B523" t="s">
        <v>46</v>
      </c>
      <c r="C523" t="s">
        <v>44</v>
      </c>
      <c r="D523" t="s">
        <v>57</v>
      </c>
      <c r="E523" s="1">
        <v>136.6</v>
      </c>
      <c r="F523" s="2">
        <v>11999.4</v>
      </c>
      <c r="G523" s="2">
        <v>19999</v>
      </c>
      <c r="H523" s="2">
        <v>2731863.4</v>
      </c>
      <c r="I523" s="2">
        <v>409779.50999999995</v>
      </c>
      <c r="J523" s="2">
        <v>2322083.89</v>
      </c>
      <c r="K523" s="2">
        <v>1671900.4007999999</v>
      </c>
      <c r="L523" s="2">
        <v>650183.48920000019</v>
      </c>
      <c r="M523" s="7">
        <v>44501</v>
      </c>
      <c r="N523">
        <v>11</v>
      </c>
      <c r="O523" t="s">
        <v>47</v>
      </c>
      <c r="P523">
        <v>2021</v>
      </c>
    </row>
    <row r="524" spans="1:16" x14ac:dyDescent="0.25">
      <c r="A524" t="s">
        <v>16</v>
      </c>
      <c r="B524" t="s">
        <v>17</v>
      </c>
      <c r="C524" t="s">
        <v>48</v>
      </c>
      <c r="D524" t="s">
        <v>57</v>
      </c>
      <c r="E524" s="1">
        <v>280.5</v>
      </c>
      <c r="F524" s="2">
        <v>19794</v>
      </c>
      <c r="G524" s="2">
        <v>32990</v>
      </c>
      <c r="H524" s="2">
        <v>9253695</v>
      </c>
      <c r="I524" s="2">
        <v>1388054.25</v>
      </c>
      <c r="J524" s="2">
        <v>7865640.75</v>
      </c>
      <c r="K524" s="2">
        <v>6135199.7850000001</v>
      </c>
      <c r="L524" s="2">
        <v>1730440.9649999999</v>
      </c>
      <c r="M524" s="7">
        <v>44075</v>
      </c>
      <c r="N524">
        <v>9</v>
      </c>
      <c r="O524" t="s">
        <v>41</v>
      </c>
      <c r="P524">
        <v>2020</v>
      </c>
    </row>
    <row r="525" spans="1:16" x14ac:dyDescent="0.25">
      <c r="A525" t="s">
        <v>22</v>
      </c>
      <c r="B525" t="s">
        <v>21</v>
      </c>
      <c r="C525" t="s">
        <v>48</v>
      </c>
      <c r="D525" t="s">
        <v>57</v>
      </c>
      <c r="E525" s="1">
        <v>65.5</v>
      </c>
      <c r="F525" s="2">
        <v>19794</v>
      </c>
      <c r="G525" s="2">
        <v>32990</v>
      </c>
      <c r="H525" s="2">
        <v>2160845</v>
      </c>
      <c r="I525" s="2">
        <v>324126.75</v>
      </c>
      <c r="J525" s="2">
        <v>1836718.25</v>
      </c>
      <c r="K525" s="2">
        <v>1193866.8625</v>
      </c>
      <c r="L525" s="2">
        <v>642851.38749999995</v>
      </c>
      <c r="M525" s="7">
        <v>44075</v>
      </c>
      <c r="N525">
        <v>9</v>
      </c>
      <c r="O525" t="s">
        <v>41</v>
      </c>
      <c r="P525">
        <v>2020</v>
      </c>
    </row>
    <row r="526" spans="1:16" x14ac:dyDescent="0.25">
      <c r="A526" t="s">
        <v>16</v>
      </c>
      <c r="B526" t="s">
        <v>23</v>
      </c>
      <c r="C526" t="s">
        <v>48</v>
      </c>
      <c r="D526" t="s">
        <v>57</v>
      </c>
      <c r="E526" s="1">
        <v>34.4</v>
      </c>
      <c r="F526" s="2">
        <v>19794</v>
      </c>
      <c r="G526" s="2">
        <v>32990</v>
      </c>
      <c r="H526" s="2">
        <v>1134856</v>
      </c>
      <c r="I526" s="2">
        <v>170228.4</v>
      </c>
      <c r="J526" s="2">
        <v>964627.6</v>
      </c>
      <c r="K526" s="2">
        <v>752409.52800000005</v>
      </c>
      <c r="L526" s="2">
        <v>212218.07199999993</v>
      </c>
      <c r="M526" s="7">
        <v>44105</v>
      </c>
      <c r="N526">
        <v>10</v>
      </c>
      <c r="O526" t="s">
        <v>43</v>
      </c>
      <c r="P526">
        <v>2020</v>
      </c>
    </row>
    <row r="527" spans="1:16" x14ac:dyDescent="0.25">
      <c r="A527" t="s">
        <v>16</v>
      </c>
      <c r="B527" t="s">
        <v>25</v>
      </c>
      <c r="C527" t="s">
        <v>48</v>
      </c>
      <c r="D527" t="s">
        <v>57</v>
      </c>
      <c r="E527" s="1">
        <v>180.8</v>
      </c>
      <c r="F527" s="2">
        <v>19794</v>
      </c>
      <c r="G527" s="2">
        <v>32990</v>
      </c>
      <c r="H527" s="2">
        <v>5964592</v>
      </c>
      <c r="I527" s="2">
        <v>894688.79999999993</v>
      </c>
      <c r="J527" s="2">
        <v>5069903.2</v>
      </c>
      <c r="K527" s="2">
        <v>3954524.4960000003</v>
      </c>
      <c r="L527" s="2">
        <v>1115378.7039999999</v>
      </c>
      <c r="M527" s="7">
        <v>44501</v>
      </c>
      <c r="N527">
        <v>11</v>
      </c>
      <c r="O527" t="s">
        <v>47</v>
      </c>
      <c r="P527">
        <v>2021</v>
      </c>
    </row>
    <row r="528" spans="1:16" x14ac:dyDescent="0.25">
      <c r="A528" t="s">
        <v>32</v>
      </c>
      <c r="B528" t="s">
        <v>58</v>
      </c>
      <c r="C528" t="s">
        <v>49</v>
      </c>
      <c r="D528" t="s">
        <v>57</v>
      </c>
      <c r="E528" s="1">
        <v>173.4</v>
      </c>
      <c r="F528" s="2">
        <v>13938</v>
      </c>
      <c r="G528" s="2">
        <v>23230</v>
      </c>
      <c r="H528" s="2">
        <v>4028082</v>
      </c>
      <c r="I528" s="2">
        <v>604212.29999999993</v>
      </c>
      <c r="J528" s="2">
        <v>3423869.7</v>
      </c>
      <c r="K528" s="2">
        <v>2054321.82</v>
      </c>
      <c r="L528" s="2">
        <v>1369547.8800000001</v>
      </c>
      <c r="M528" s="7">
        <v>44197</v>
      </c>
      <c r="N528">
        <v>1</v>
      </c>
      <c r="O528" t="s">
        <v>20</v>
      </c>
      <c r="P528">
        <v>2021</v>
      </c>
    </row>
    <row r="529" spans="1:16" x14ac:dyDescent="0.25">
      <c r="A529" t="s">
        <v>35</v>
      </c>
      <c r="B529" t="s">
        <v>27</v>
      </c>
      <c r="C529" t="s">
        <v>49</v>
      </c>
      <c r="D529" t="s">
        <v>57</v>
      </c>
      <c r="E529" s="1">
        <v>55.400000000000006</v>
      </c>
      <c r="F529" s="2">
        <v>13938</v>
      </c>
      <c r="G529" s="2">
        <v>23230</v>
      </c>
      <c r="H529" s="2">
        <v>1286942.0000000002</v>
      </c>
      <c r="I529" s="2">
        <v>193041.30000000002</v>
      </c>
      <c r="J529" s="2">
        <v>1093900.7000000002</v>
      </c>
      <c r="K529" s="2">
        <v>853242.54600000021</v>
      </c>
      <c r="L529" s="2">
        <v>240658.15399999998</v>
      </c>
      <c r="M529" s="7">
        <v>44197</v>
      </c>
      <c r="N529">
        <v>1</v>
      </c>
      <c r="O529" t="s">
        <v>20</v>
      </c>
      <c r="P529">
        <v>2021</v>
      </c>
    </row>
    <row r="530" spans="1:16" x14ac:dyDescent="0.25">
      <c r="A530" t="s">
        <v>16</v>
      </c>
      <c r="B530" t="s">
        <v>29</v>
      </c>
      <c r="C530" t="s">
        <v>49</v>
      </c>
      <c r="D530" t="s">
        <v>57</v>
      </c>
      <c r="E530" s="1">
        <v>293.5</v>
      </c>
      <c r="F530" s="2">
        <v>13938</v>
      </c>
      <c r="G530" s="2">
        <v>23230</v>
      </c>
      <c r="H530" s="2">
        <v>6818005</v>
      </c>
      <c r="I530" s="2">
        <v>1022700.75</v>
      </c>
      <c r="J530" s="2">
        <v>5795304.25</v>
      </c>
      <c r="K530" s="2">
        <v>4520337.3150000004</v>
      </c>
      <c r="L530" s="2">
        <v>1274966.9349999996</v>
      </c>
      <c r="M530" s="7">
        <v>44136</v>
      </c>
      <c r="N530">
        <v>11</v>
      </c>
      <c r="O530" t="s">
        <v>47</v>
      </c>
      <c r="P530">
        <v>2020</v>
      </c>
    </row>
    <row r="531" spans="1:16" x14ac:dyDescent="0.25">
      <c r="A531" t="s">
        <v>35</v>
      </c>
      <c r="B531" t="s">
        <v>55</v>
      </c>
      <c r="C531" t="s">
        <v>51</v>
      </c>
      <c r="D531" t="s">
        <v>57</v>
      </c>
      <c r="E531" s="1">
        <v>316.5</v>
      </c>
      <c r="F531" s="2">
        <v>11999.4</v>
      </c>
      <c r="G531" s="2">
        <v>19999</v>
      </c>
      <c r="H531" s="2">
        <v>6329683.5</v>
      </c>
      <c r="I531" s="2">
        <v>949452.52499999991</v>
      </c>
      <c r="J531" s="2">
        <v>5380230.9749999996</v>
      </c>
      <c r="K531" s="2">
        <v>4196580.1605000002</v>
      </c>
      <c r="L531" s="2">
        <v>1183650.8144999994</v>
      </c>
      <c r="M531" s="7">
        <v>44197</v>
      </c>
      <c r="N531">
        <v>1</v>
      </c>
      <c r="O531" t="s">
        <v>20</v>
      </c>
      <c r="P531">
        <v>2021</v>
      </c>
    </row>
    <row r="532" spans="1:16" x14ac:dyDescent="0.25">
      <c r="A532" t="s">
        <v>16</v>
      </c>
      <c r="B532" t="s">
        <v>33</v>
      </c>
      <c r="C532" t="s">
        <v>51</v>
      </c>
      <c r="D532" t="s">
        <v>57</v>
      </c>
      <c r="E532" s="1">
        <v>262.90000000000003</v>
      </c>
      <c r="F532" s="2">
        <v>11999.4</v>
      </c>
      <c r="G532" s="2">
        <v>19999</v>
      </c>
      <c r="H532" s="2">
        <v>5257737.1000000006</v>
      </c>
      <c r="I532" s="2">
        <v>788660.56500000006</v>
      </c>
      <c r="J532" s="2">
        <v>4469076.5350000001</v>
      </c>
      <c r="K532" s="2">
        <v>3485879.6973000001</v>
      </c>
      <c r="L532" s="2">
        <v>983196.83770000003</v>
      </c>
      <c r="M532" s="7">
        <v>44197</v>
      </c>
      <c r="N532">
        <v>1</v>
      </c>
      <c r="O532" t="s">
        <v>20</v>
      </c>
      <c r="P532">
        <v>2021</v>
      </c>
    </row>
    <row r="533" spans="1:16" x14ac:dyDescent="0.25">
      <c r="A533" t="s">
        <v>35</v>
      </c>
      <c r="B533" t="s">
        <v>26</v>
      </c>
      <c r="C533" t="s">
        <v>51</v>
      </c>
      <c r="D533" t="s">
        <v>57</v>
      </c>
      <c r="E533" s="1">
        <v>143.30000000000001</v>
      </c>
      <c r="F533" s="2">
        <v>11999.4</v>
      </c>
      <c r="G533" s="2">
        <v>19999</v>
      </c>
      <c r="H533" s="2">
        <v>2865856.7</v>
      </c>
      <c r="I533" s="2">
        <v>429878.505</v>
      </c>
      <c r="J533" s="2">
        <v>2435978.1950000003</v>
      </c>
      <c r="K533" s="2">
        <v>1900062.9921000004</v>
      </c>
      <c r="L533" s="2">
        <v>535915.20289999992</v>
      </c>
      <c r="M533" s="7">
        <v>44317</v>
      </c>
      <c r="N533">
        <v>5</v>
      </c>
      <c r="O533" t="s">
        <v>53</v>
      </c>
      <c r="P533">
        <v>2021</v>
      </c>
    </row>
    <row r="534" spans="1:16" x14ac:dyDescent="0.25">
      <c r="A534" t="s">
        <v>35</v>
      </c>
      <c r="B534" t="s">
        <v>34</v>
      </c>
      <c r="C534" t="s">
        <v>51</v>
      </c>
      <c r="D534" t="s">
        <v>57</v>
      </c>
      <c r="E534" s="1">
        <v>94.7</v>
      </c>
      <c r="F534" s="2">
        <v>11999.4</v>
      </c>
      <c r="G534" s="2">
        <v>19999</v>
      </c>
      <c r="H534" s="2">
        <v>1893905.3</v>
      </c>
      <c r="I534" s="2">
        <v>284085.79499999998</v>
      </c>
      <c r="J534" s="2">
        <v>1609819.5050000001</v>
      </c>
      <c r="K534" s="2">
        <v>1255659.2139000001</v>
      </c>
      <c r="L534" s="2">
        <v>354160.29110000003</v>
      </c>
      <c r="M534" s="7">
        <v>44075</v>
      </c>
      <c r="N534">
        <v>9</v>
      </c>
      <c r="O534" t="s">
        <v>41</v>
      </c>
      <c r="P534">
        <v>2020</v>
      </c>
    </row>
    <row r="535" spans="1:16" x14ac:dyDescent="0.25">
      <c r="A535" t="s">
        <v>16</v>
      </c>
      <c r="B535" t="s">
        <v>56</v>
      </c>
      <c r="C535" t="s">
        <v>51</v>
      </c>
      <c r="D535" t="s">
        <v>57</v>
      </c>
      <c r="E535" s="1">
        <v>34.4</v>
      </c>
      <c r="F535" s="2">
        <v>11999.4</v>
      </c>
      <c r="G535" s="2">
        <v>19999</v>
      </c>
      <c r="H535" s="2">
        <v>687965.6</v>
      </c>
      <c r="I535" s="2">
        <v>103194.84</v>
      </c>
      <c r="J535" s="2">
        <v>584770.76</v>
      </c>
      <c r="K535" s="2">
        <v>456121.19280000002</v>
      </c>
      <c r="L535" s="2">
        <v>128649.56719999999</v>
      </c>
      <c r="M535" s="7">
        <v>44105</v>
      </c>
      <c r="N535">
        <v>10</v>
      </c>
      <c r="O535" t="s">
        <v>43</v>
      </c>
      <c r="P535">
        <v>2020</v>
      </c>
    </row>
    <row r="536" spans="1:16" x14ac:dyDescent="0.25">
      <c r="A536" t="s">
        <v>22</v>
      </c>
      <c r="B536" t="s">
        <v>39</v>
      </c>
      <c r="C536" t="s">
        <v>51</v>
      </c>
      <c r="D536" t="s">
        <v>57</v>
      </c>
      <c r="E536" s="1">
        <v>215.70000000000002</v>
      </c>
      <c r="F536" s="2">
        <v>11999.4</v>
      </c>
      <c r="G536" s="2">
        <v>19999</v>
      </c>
      <c r="H536" s="2">
        <v>4313784.3000000007</v>
      </c>
      <c r="I536" s="2">
        <v>647067.64500000014</v>
      </c>
      <c r="J536" s="2">
        <v>3666716.6550000007</v>
      </c>
      <c r="K536" s="2">
        <v>2383365.8257500008</v>
      </c>
      <c r="L536" s="2">
        <v>1283350.82925</v>
      </c>
      <c r="M536" s="7">
        <v>44531</v>
      </c>
      <c r="N536">
        <v>12</v>
      </c>
      <c r="O536" t="s">
        <v>28</v>
      </c>
      <c r="P536">
        <v>2021</v>
      </c>
    </row>
    <row r="537" spans="1:16" x14ac:dyDescent="0.25">
      <c r="A537" t="s">
        <v>16</v>
      </c>
      <c r="B537" t="s">
        <v>23</v>
      </c>
      <c r="C537" t="s">
        <v>44</v>
      </c>
      <c r="D537" t="s">
        <v>57</v>
      </c>
      <c r="E537" s="1">
        <v>38</v>
      </c>
      <c r="F537" s="2">
        <v>11999.4</v>
      </c>
      <c r="G537" s="2">
        <v>19999</v>
      </c>
      <c r="H537" s="2">
        <v>759962</v>
      </c>
      <c r="I537" s="2">
        <v>113994.3</v>
      </c>
      <c r="J537" s="2">
        <v>645967.69999999995</v>
      </c>
      <c r="K537" s="2">
        <v>503854.80599999998</v>
      </c>
      <c r="L537" s="2">
        <v>142112.89399999997</v>
      </c>
      <c r="M537" s="7">
        <v>44075</v>
      </c>
      <c r="N537">
        <v>9</v>
      </c>
      <c r="O537" t="s">
        <v>41</v>
      </c>
      <c r="P537">
        <v>2020</v>
      </c>
    </row>
    <row r="538" spans="1:16" x14ac:dyDescent="0.25">
      <c r="A538" t="s">
        <v>16</v>
      </c>
      <c r="B538" t="s">
        <v>42</v>
      </c>
      <c r="C538" t="s">
        <v>18</v>
      </c>
      <c r="D538" t="s">
        <v>57</v>
      </c>
      <c r="E538" s="1">
        <v>88.600000000000009</v>
      </c>
      <c r="F538" s="2">
        <v>5579.4</v>
      </c>
      <c r="G538" s="2">
        <v>9299</v>
      </c>
      <c r="H538" s="2">
        <v>823891.4</v>
      </c>
      <c r="I538" s="2">
        <v>123583.70999999999</v>
      </c>
      <c r="J538" s="2">
        <v>700307.69000000006</v>
      </c>
      <c r="K538" s="2">
        <v>546239.99820000003</v>
      </c>
      <c r="L538" s="2">
        <v>154067.69180000003</v>
      </c>
      <c r="M538" s="7">
        <v>44348</v>
      </c>
      <c r="N538">
        <v>6</v>
      </c>
      <c r="O538" t="s">
        <v>24</v>
      </c>
      <c r="P538">
        <v>2021</v>
      </c>
    </row>
    <row r="539" spans="1:16" x14ac:dyDescent="0.25">
      <c r="A539" t="s">
        <v>35</v>
      </c>
      <c r="B539" t="s">
        <v>36</v>
      </c>
      <c r="C539" t="s">
        <v>18</v>
      </c>
      <c r="D539" t="s">
        <v>57</v>
      </c>
      <c r="E539" s="1">
        <v>241.60000000000002</v>
      </c>
      <c r="F539" s="2">
        <v>5579.4</v>
      </c>
      <c r="G539" s="2">
        <v>9299</v>
      </c>
      <c r="H539" s="2">
        <v>2246638.4000000004</v>
      </c>
      <c r="I539" s="2">
        <v>336995.76000000007</v>
      </c>
      <c r="J539" s="2">
        <v>1909642.6400000004</v>
      </c>
      <c r="K539" s="2">
        <v>1489521.2592000004</v>
      </c>
      <c r="L539" s="2">
        <v>420121.38079999993</v>
      </c>
      <c r="M539" s="7">
        <v>44075</v>
      </c>
      <c r="N539">
        <v>9</v>
      </c>
      <c r="O539" t="s">
        <v>41</v>
      </c>
      <c r="P539">
        <v>2020</v>
      </c>
    </row>
    <row r="540" spans="1:16" x14ac:dyDescent="0.25">
      <c r="A540" t="s">
        <v>35</v>
      </c>
      <c r="B540" t="s">
        <v>21</v>
      </c>
      <c r="C540" t="s">
        <v>18</v>
      </c>
      <c r="D540" t="s">
        <v>57</v>
      </c>
      <c r="E540" s="1">
        <v>215.60000000000002</v>
      </c>
      <c r="F540" s="2">
        <v>5579.4</v>
      </c>
      <c r="G540" s="2">
        <v>9299</v>
      </c>
      <c r="H540" s="2">
        <v>2004864.4000000001</v>
      </c>
      <c r="I540" s="2">
        <v>300729.66000000003</v>
      </c>
      <c r="J540" s="2">
        <v>1704134.7400000002</v>
      </c>
      <c r="K540" s="2">
        <v>1329225.0972000002</v>
      </c>
      <c r="L540" s="2">
        <v>374909.64280000003</v>
      </c>
      <c r="M540" s="7">
        <v>44470</v>
      </c>
      <c r="N540">
        <v>10</v>
      </c>
      <c r="O540" t="s">
        <v>43</v>
      </c>
      <c r="P540">
        <v>2021</v>
      </c>
    </row>
    <row r="541" spans="1:16" x14ac:dyDescent="0.25">
      <c r="A541" t="s">
        <v>22</v>
      </c>
      <c r="B541" t="s">
        <v>46</v>
      </c>
      <c r="C541" t="s">
        <v>18</v>
      </c>
      <c r="D541" t="s">
        <v>57</v>
      </c>
      <c r="E541" s="1">
        <v>268.90000000000003</v>
      </c>
      <c r="F541" s="2">
        <v>5579.4</v>
      </c>
      <c r="G541" s="2">
        <v>9299</v>
      </c>
      <c r="H541" s="2">
        <v>2500501.1</v>
      </c>
      <c r="I541" s="2">
        <v>375075.16499999998</v>
      </c>
      <c r="J541" s="2">
        <v>2125425.9350000001</v>
      </c>
      <c r="K541" s="2">
        <v>1381526.8577500002</v>
      </c>
      <c r="L541" s="2">
        <v>743899.07724999986</v>
      </c>
      <c r="M541" s="7">
        <v>44501</v>
      </c>
      <c r="N541">
        <v>11</v>
      </c>
      <c r="O541" t="s">
        <v>47</v>
      </c>
      <c r="P541">
        <v>2021</v>
      </c>
    </row>
    <row r="542" spans="1:16" x14ac:dyDescent="0.25">
      <c r="A542" t="s">
        <v>22</v>
      </c>
      <c r="B542" t="s">
        <v>17</v>
      </c>
      <c r="C542" t="s">
        <v>30</v>
      </c>
      <c r="D542" t="s">
        <v>57</v>
      </c>
      <c r="E542" s="1">
        <v>67.7</v>
      </c>
      <c r="F542" s="2">
        <v>8999.4</v>
      </c>
      <c r="G542" s="2">
        <v>14999</v>
      </c>
      <c r="H542" s="2">
        <v>1015432.3</v>
      </c>
      <c r="I542" s="2">
        <v>152314.845</v>
      </c>
      <c r="J542" s="2">
        <v>863117.45500000007</v>
      </c>
      <c r="K542" s="2">
        <v>561026.34575000009</v>
      </c>
      <c r="L542" s="2">
        <v>302091.10924999998</v>
      </c>
      <c r="M542" s="7">
        <v>44256</v>
      </c>
      <c r="N542">
        <v>3</v>
      </c>
      <c r="O542" t="s">
        <v>31</v>
      </c>
      <c r="P542">
        <v>2021</v>
      </c>
    </row>
    <row r="543" spans="1:16" x14ac:dyDescent="0.25">
      <c r="A543" t="s">
        <v>38</v>
      </c>
      <c r="B543" t="s">
        <v>21</v>
      </c>
      <c r="C543" t="s">
        <v>30</v>
      </c>
      <c r="D543" t="s">
        <v>57</v>
      </c>
      <c r="E543" s="1">
        <v>177.3</v>
      </c>
      <c r="F543" s="2">
        <v>8999.4</v>
      </c>
      <c r="G543" s="2">
        <v>14999</v>
      </c>
      <c r="H543" s="2">
        <v>2659322.7000000002</v>
      </c>
      <c r="I543" s="2">
        <v>398898.40500000003</v>
      </c>
      <c r="J543" s="2">
        <v>2260424.2949999999</v>
      </c>
      <c r="K543" s="2">
        <v>1627505.4923999999</v>
      </c>
      <c r="L543" s="2">
        <v>632918.80260000005</v>
      </c>
      <c r="M543" s="7">
        <v>44287</v>
      </c>
      <c r="N543">
        <v>4</v>
      </c>
      <c r="O543" t="s">
        <v>50</v>
      </c>
      <c r="P543">
        <v>2021</v>
      </c>
    </row>
    <row r="544" spans="1:16" x14ac:dyDescent="0.25">
      <c r="A544" t="s">
        <v>16</v>
      </c>
      <c r="B544" t="s">
        <v>23</v>
      </c>
      <c r="C544" t="s">
        <v>30</v>
      </c>
      <c r="D544" t="s">
        <v>57</v>
      </c>
      <c r="E544" s="1">
        <v>242</v>
      </c>
      <c r="F544" s="2">
        <v>8999.4</v>
      </c>
      <c r="G544" s="2">
        <v>14999</v>
      </c>
      <c r="H544" s="2">
        <v>3629758</v>
      </c>
      <c r="I544" s="2">
        <v>544463.69999999995</v>
      </c>
      <c r="J544" s="2">
        <v>3085294.3</v>
      </c>
      <c r="K544" s="2">
        <v>2406529.554</v>
      </c>
      <c r="L544" s="2">
        <v>678764.74599999981</v>
      </c>
      <c r="M544" s="7">
        <v>44440</v>
      </c>
      <c r="N544">
        <v>9</v>
      </c>
      <c r="O544" t="s">
        <v>41</v>
      </c>
      <c r="P544">
        <v>2021</v>
      </c>
    </row>
    <row r="545" spans="1:16" x14ac:dyDescent="0.25">
      <c r="A545" t="s">
        <v>16</v>
      </c>
      <c r="B545" t="s">
        <v>25</v>
      </c>
      <c r="C545" t="s">
        <v>30</v>
      </c>
      <c r="D545" t="s">
        <v>57</v>
      </c>
      <c r="E545" s="1">
        <v>273.40000000000003</v>
      </c>
      <c r="F545" s="2">
        <v>8999.4</v>
      </c>
      <c r="G545" s="2">
        <v>14999</v>
      </c>
      <c r="H545" s="2">
        <v>4100726.6000000006</v>
      </c>
      <c r="I545" s="2">
        <v>615108.99000000011</v>
      </c>
      <c r="J545" s="2">
        <v>3485617.6100000003</v>
      </c>
      <c r="K545" s="2">
        <v>2718781.7358000004</v>
      </c>
      <c r="L545" s="2">
        <v>766835.87419999996</v>
      </c>
      <c r="M545" s="7">
        <v>44470</v>
      </c>
      <c r="N545">
        <v>10</v>
      </c>
      <c r="O545" t="s">
        <v>43</v>
      </c>
      <c r="P545">
        <v>2021</v>
      </c>
    </row>
    <row r="546" spans="1:16" x14ac:dyDescent="0.25">
      <c r="A546" t="s">
        <v>16</v>
      </c>
      <c r="B546" t="s">
        <v>58</v>
      </c>
      <c r="C546" t="s">
        <v>30</v>
      </c>
      <c r="D546" t="s">
        <v>57</v>
      </c>
      <c r="E546" s="1">
        <v>171.5</v>
      </c>
      <c r="F546" s="2">
        <v>8999.4</v>
      </c>
      <c r="G546" s="2">
        <v>14999</v>
      </c>
      <c r="H546" s="2">
        <v>2572328.5</v>
      </c>
      <c r="I546" s="2">
        <v>385849.27499999997</v>
      </c>
      <c r="J546" s="2">
        <v>2186479.2250000001</v>
      </c>
      <c r="K546" s="2">
        <v>1705453.7955000002</v>
      </c>
      <c r="L546" s="2">
        <v>481025.42949999985</v>
      </c>
      <c r="M546" s="7">
        <v>44105</v>
      </c>
      <c r="N546">
        <v>10</v>
      </c>
      <c r="O546" t="s">
        <v>43</v>
      </c>
      <c r="P546">
        <v>2020</v>
      </c>
    </row>
    <row r="547" spans="1:16" x14ac:dyDescent="0.25">
      <c r="A547" t="s">
        <v>38</v>
      </c>
      <c r="B547" t="s">
        <v>27</v>
      </c>
      <c r="C547" t="s">
        <v>30</v>
      </c>
      <c r="D547" t="s">
        <v>57</v>
      </c>
      <c r="E547" s="1">
        <v>118.60000000000001</v>
      </c>
      <c r="F547" s="2">
        <v>8999.4</v>
      </c>
      <c r="G547" s="2">
        <v>14999</v>
      </c>
      <c r="H547" s="2">
        <v>1778881.4000000001</v>
      </c>
      <c r="I547" s="2">
        <v>266832.21000000002</v>
      </c>
      <c r="J547" s="2">
        <v>1512049.1900000002</v>
      </c>
      <c r="K547" s="2">
        <v>1088675.4168</v>
      </c>
      <c r="L547" s="2">
        <v>423373.77320000017</v>
      </c>
      <c r="M547" s="7">
        <v>44166</v>
      </c>
      <c r="N547">
        <v>12</v>
      </c>
      <c r="O547" t="s">
        <v>28</v>
      </c>
      <c r="P547">
        <v>2020</v>
      </c>
    </row>
    <row r="548" spans="1:16" x14ac:dyDescent="0.25">
      <c r="A548" t="s">
        <v>38</v>
      </c>
      <c r="B548" t="s">
        <v>29</v>
      </c>
      <c r="C548" t="s">
        <v>44</v>
      </c>
      <c r="D548" t="s">
        <v>57</v>
      </c>
      <c r="E548" s="1">
        <v>349.5</v>
      </c>
      <c r="F548" s="2">
        <v>11999.4</v>
      </c>
      <c r="G548" s="2">
        <v>19999</v>
      </c>
      <c r="H548" s="2">
        <v>6989650.5</v>
      </c>
      <c r="I548" s="2">
        <v>1048447.575</v>
      </c>
      <c r="J548" s="2">
        <v>5941202.9249999998</v>
      </c>
      <c r="K548" s="2">
        <v>4277666.1059999997</v>
      </c>
      <c r="L548" s="2">
        <v>1663536.8190000001</v>
      </c>
      <c r="M548" s="7">
        <v>44197</v>
      </c>
      <c r="N548">
        <v>1</v>
      </c>
      <c r="O548" t="s">
        <v>20</v>
      </c>
      <c r="P548">
        <v>2021</v>
      </c>
    </row>
    <row r="549" spans="1:16" x14ac:dyDescent="0.25">
      <c r="A549" t="s">
        <v>16</v>
      </c>
      <c r="B549" t="s">
        <v>55</v>
      </c>
      <c r="C549" t="s">
        <v>44</v>
      </c>
      <c r="D549" t="s">
        <v>57</v>
      </c>
      <c r="E549" s="1">
        <v>88.600000000000009</v>
      </c>
      <c r="F549" s="2">
        <v>11999.4</v>
      </c>
      <c r="G549" s="2">
        <v>19999</v>
      </c>
      <c r="H549" s="2">
        <v>1771911.4000000001</v>
      </c>
      <c r="I549" s="2">
        <v>265786.71000000002</v>
      </c>
      <c r="J549" s="2">
        <v>1506124.6900000002</v>
      </c>
      <c r="K549" s="2">
        <v>1174777.2582000003</v>
      </c>
      <c r="L549" s="2">
        <v>331347.4317999999</v>
      </c>
      <c r="M549" s="7">
        <v>44348</v>
      </c>
      <c r="N549">
        <v>6</v>
      </c>
      <c r="O549" t="s">
        <v>24</v>
      </c>
      <c r="P549">
        <v>2021</v>
      </c>
    </row>
    <row r="550" spans="1:16" x14ac:dyDescent="0.25">
      <c r="A550" t="s">
        <v>35</v>
      </c>
      <c r="B550" t="s">
        <v>33</v>
      </c>
      <c r="C550" t="s">
        <v>44</v>
      </c>
      <c r="D550" t="s">
        <v>57</v>
      </c>
      <c r="E550" s="1">
        <v>215.60000000000002</v>
      </c>
      <c r="F550" s="2">
        <v>11999.4</v>
      </c>
      <c r="G550" s="2">
        <v>19999</v>
      </c>
      <c r="H550" s="2">
        <v>4311784.4000000004</v>
      </c>
      <c r="I550" s="2">
        <v>646767.66</v>
      </c>
      <c r="J550" s="2">
        <v>3665016.74</v>
      </c>
      <c r="K550" s="2">
        <v>2858713.0572000002</v>
      </c>
      <c r="L550" s="2">
        <v>806303.68280000007</v>
      </c>
      <c r="M550" s="7">
        <v>44470</v>
      </c>
      <c r="N550">
        <v>10</v>
      </c>
      <c r="O550" t="s">
        <v>43</v>
      </c>
      <c r="P550">
        <v>2021</v>
      </c>
    </row>
    <row r="551" spans="1:16" x14ac:dyDescent="0.25">
      <c r="A551" t="s">
        <v>16</v>
      </c>
      <c r="B551" t="s">
        <v>26</v>
      </c>
      <c r="C551" t="s">
        <v>44</v>
      </c>
      <c r="D551" t="s">
        <v>57</v>
      </c>
      <c r="E551" s="1">
        <v>90.5</v>
      </c>
      <c r="F551" s="2">
        <v>11999.4</v>
      </c>
      <c r="G551" s="2">
        <v>19999</v>
      </c>
      <c r="H551" s="2">
        <v>1809909.5</v>
      </c>
      <c r="I551" s="2">
        <v>271486.42499999999</v>
      </c>
      <c r="J551" s="2">
        <v>1538423.075</v>
      </c>
      <c r="K551" s="2">
        <v>1199969.9985</v>
      </c>
      <c r="L551" s="2">
        <v>338453.07649999997</v>
      </c>
      <c r="M551" s="7">
        <v>44470</v>
      </c>
      <c r="N551">
        <v>10</v>
      </c>
      <c r="O551" t="s">
        <v>43</v>
      </c>
      <c r="P551">
        <v>2021</v>
      </c>
    </row>
    <row r="552" spans="1:16" x14ac:dyDescent="0.25">
      <c r="A552" t="s">
        <v>16</v>
      </c>
      <c r="B552" t="s">
        <v>34</v>
      </c>
      <c r="C552" t="s">
        <v>44</v>
      </c>
      <c r="D552" t="s">
        <v>57</v>
      </c>
      <c r="E552" s="1">
        <v>171.5</v>
      </c>
      <c r="F552" s="2">
        <v>11999.4</v>
      </c>
      <c r="G552" s="2">
        <v>19999</v>
      </c>
      <c r="H552" s="2">
        <v>3429828.5</v>
      </c>
      <c r="I552" s="2">
        <v>514474.27499999997</v>
      </c>
      <c r="J552" s="2">
        <v>2915354.2250000001</v>
      </c>
      <c r="K552" s="2">
        <v>2273976.2955</v>
      </c>
      <c r="L552" s="2">
        <v>641377.92950000009</v>
      </c>
      <c r="M552" s="7">
        <v>44105</v>
      </c>
      <c r="N552">
        <v>10</v>
      </c>
      <c r="O552" t="s">
        <v>43</v>
      </c>
      <c r="P552">
        <v>2020</v>
      </c>
    </row>
    <row r="553" spans="1:16" x14ac:dyDescent="0.25">
      <c r="A553" t="s">
        <v>16</v>
      </c>
      <c r="B553" t="s">
        <v>56</v>
      </c>
      <c r="C553" t="s">
        <v>44</v>
      </c>
      <c r="D553" t="s">
        <v>57</v>
      </c>
      <c r="E553" s="1">
        <v>159.4</v>
      </c>
      <c r="F553" s="2">
        <v>11999.4</v>
      </c>
      <c r="G553" s="2">
        <v>19999</v>
      </c>
      <c r="H553" s="2">
        <v>3187840.6</v>
      </c>
      <c r="I553" s="2">
        <v>478176.08999999997</v>
      </c>
      <c r="J553" s="2">
        <v>2709664.5100000002</v>
      </c>
      <c r="K553" s="2">
        <v>2113538.3178000003</v>
      </c>
      <c r="L553" s="2">
        <v>596126.19219999993</v>
      </c>
      <c r="M553" s="7">
        <v>44501</v>
      </c>
      <c r="N553">
        <v>11</v>
      </c>
      <c r="O553" t="s">
        <v>47</v>
      </c>
      <c r="P553">
        <v>2021</v>
      </c>
    </row>
    <row r="554" spans="1:16" x14ac:dyDescent="0.25">
      <c r="A554" t="s">
        <v>38</v>
      </c>
      <c r="B554" t="s">
        <v>39</v>
      </c>
      <c r="C554" t="s">
        <v>44</v>
      </c>
      <c r="D554" t="s">
        <v>57</v>
      </c>
      <c r="E554" s="1">
        <v>135.9</v>
      </c>
      <c r="F554" s="2">
        <v>11999.4</v>
      </c>
      <c r="G554" s="2">
        <v>19999</v>
      </c>
      <c r="H554" s="2">
        <v>2717864.1</v>
      </c>
      <c r="I554" s="2">
        <v>407679.61499999999</v>
      </c>
      <c r="J554" s="2">
        <v>2310184.4850000003</v>
      </c>
      <c r="K554" s="2">
        <v>1663332.8292000003</v>
      </c>
      <c r="L554" s="2">
        <v>646851.65580000007</v>
      </c>
      <c r="M554" s="7">
        <v>44501</v>
      </c>
      <c r="N554">
        <v>11</v>
      </c>
      <c r="O554" t="s">
        <v>47</v>
      </c>
      <c r="P554">
        <v>2021</v>
      </c>
    </row>
    <row r="555" spans="1:16" x14ac:dyDescent="0.25">
      <c r="A555" t="s">
        <v>38</v>
      </c>
      <c r="B555" t="s">
        <v>23</v>
      </c>
      <c r="C555" t="s">
        <v>44</v>
      </c>
      <c r="D555" t="s">
        <v>57</v>
      </c>
      <c r="E555" s="1">
        <v>215</v>
      </c>
      <c r="F555" s="2">
        <v>11999.4</v>
      </c>
      <c r="G555" s="2">
        <v>19999</v>
      </c>
      <c r="H555" s="2">
        <v>4299785</v>
      </c>
      <c r="I555" s="2">
        <v>644967.75</v>
      </c>
      <c r="J555" s="2">
        <v>3654817.25</v>
      </c>
      <c r="K555" s="2">
        <v>2631468.42</v>
      </c>
      <c r="L555" s="2">
        <v>1023348.8300000001</v>
      </c>
      <c r="M555" s="7">
        <v>44501</v>
      </c>
      <c r="N555">
        <v>11</v>
      </c>
      <c r="O555" t="s">
        <v>47</v>
      </c>
      <c r="P555">
        <v>2021</v>
      </c>
    </row>
    <row r="556" spans="1:16" x14ac:dyDescent="0.25">
      <c r="A556" t="s">
        <v>16</v>
      </c>
      <c r="B556" t="s">
        <v>42</v>
      </c>
      <c r="C556" t="s">
        <v>44</v>
      </c>
      <c r="D556" t="s">
        <v>57</v>
      </c>
      <c r="E556" s="1">
        <v>119.7</v>
      </c>
      <c r="F556" s="2">
        <v>11999.4</v>
      </c>
      <c r="G556" s="2">
        <v>19999</v>
      </c>
      <c r="H556" s="2">
        <v>2393880.3000000003</v>
      </c>
      <c r="I556" s="2">
        <v>359082.04500000004</v>
      </c>
      <c r="J556" s="2">
        <v>2034798.2550000004</v>
      </c>
      <c r="K556" s="2">
        <v>1587142.6389000004</v>
      </c>
      <c r="L556" s="2">
        <v>447655.61609999998</v>
      </c>
      <c r="M556" s="7">
        <v>44501</v>
      </c>
      <c r="N556">
        <v>11</v>
      </c>
      <c r="O556" t="s">
        <v>47</v>
      </c>
      <c r="P556">
        <v>2021</v>
      </c>
    </row>
    <row r="557" spans="1:16" x14ac:dyDescent="0.25">
      <c r="A557" t="s">
        <v>22</v>
      </c>
      <c r="B557" t="s">
        <v>36</v>
      </c>
      <c r="C557" t="s">
        <v>44</v>
      </c>
      <c r="D557" t="s">
        <v>57</v>
      </c>
      <c r="E557" s="1">
        <v>38</v>
      </c>
      <c r="F557" s="2">
        <v>11999.4</v>
      </c>
      <c r="G557" s="2">
        <v>19999</v>
      </c>
      <c r="H557" s="2">
        <v>759962</v>
      </c>
      <c r="I557" s="2">
        <v>113994.3</v>
      </c>
      <c r="J557" s="2">
        <v>645967.69999999995</v>
      </c>
      <c r="K557" s="2">
        <v>419879.005</v>
      </c>
      <c r="L557" s="2">
        <v>226088.69499999995</v>
      </c>
      <c r="M557" s="7">
        <v>44166</v>
      </c>
      <c r="N557">
        <v>12</v>
      </c>
      <c r="O557" t="s">
        <v>28</v>
      </c>
      <c r="P557">
        <v>2020</v>
      </c>
    </row>
    <row r="558" spans="1:16" x14ac:dyDescent="0.25">
      <c r="A558" t="s">
        <v>16</v>
      </c>
      <c r="B558" t="s">
        <v>21</v>
      </c>
      <c r="C558" t="s">
        <v>44</v>
      </c>
      <c r="D558" t="s">
        <v>57</v>
      </c>
      <c r="E558" s="1">
        <v>123.30000000000001</v>
      </c>
      <c r="F558" s="2">
        <v>11999.4</v>
      </c>
      <c r="G558" s="2">
        <v>19999</v>
      </c>
      <c r="H558" s="2">
        <v>2465876.7000000002</v>
      </c>
      <c r="I558" s="2">
        <v>369881.505</v>
      </c>
      <c r="J558" s="2">
        <v>2095995.1950000003</v>
      </c>
      <c r="K558" s="2">
        <v>1634876.2521000004</v>
      </c>
      <c r="L558" s="2">
        <v>461118.94289999991</v>
      </c>
      <c r="M558" s="7">
        <v>44531</v>
      </c>
      <c r="N558">
        <v>12</v>
      </c>
      <c r="O558" t="s">
        <v>28</v>
      </c>
      <c r="P558">
        <v>2021</v>
      </c>
    </row>
    <row r="559" spans="1:16" x14ac:dyDescent="0.25">
      <c r="A559" t="s">
        <v>16</v>
      </c>
      <c r="B559" t="s">
        <v>46</v>
      </c>
      <c r="C559" t="s">
        <v>48</v>
      </c>
      <c r="D559" t="s">
        <v>57</v>
      </c>
      <c r="E559" s="1">
        <v>139.5</v>
      </c>
      <c r="F559" s="2">
        <v>19794</v>
      </c>
      <c r="G559" s="2">
        <v>32990</v>
      </c>
      <c r="H559" s="2">
        <v>4602105</v>
      </c>
      <c r="I559" s="2">
        <v>690315.75</v>
      </c>
      <c r="J559" s="2">
        <v>3911789.25</v>
      </c>
      <c r="K559" s="2">
        <v>3051195.6150000002</v>
      </c>
      <c r="L559" s="2">
        <v>860593.63499999978</v>
      </c>
      <c r="M559" s="7">
        <v>44378</v>
      </c>
      <c r="N559">
        <v>7</v>
      </c>
      <c r="O559" t="s">
        <v>37</v>
      </c>
      <c r="P559">
        <v>2021</v>
      </c>
    </row>
    <row r="560" spans="1:16" x14ac:dyDescent="0.25">
      <c r="A560" t="s">
        <v>16</v>
      </c>
      <c r="B560" t="s">
        <v>17</v>
      </c>
      <c r="C560" t="s">
        <v>48</v>
      </c>
      <c r="D560" t="s">
        <v>57</v>
      </c>
      <c r="E560" s="1">
        <v>98.600000000000009</v>
      </c>
      <c r="F560" s="2">
        <v>19794</v>
      </c>
      <c r="G560" s="2">
        <v>32990</v>
      </c>
      <c r="H560" s="2">
        <v>3252814.0000000005</v>
      </c>
      <c r="I560" s="2">
        <v>487922.10000000003</v>
      </c>
      <c r="J560" s="2">
        <v>2764891.9000000004</v>
      </c>
      <c r="K560" s="2">
        <v>2156615.6820000005</v>
      </c>
      <c r="L560" s="2">
        <v>608276.21799999988</v>
      </c>
      <c r="M560" s="7">
        <v>44470</v>
      </c>
      <c r="N560">
        <v>10</v>
      </c>
      <c r="O560" t="s">
        <v>43</v>
      </c>
      <c r="P560">
        <v>2021</v>
      </c>
    </row>
    <row r="561" spans="1:16" x14ac:dyDescent="0.25">
      <c r="A561" t="s">
        <v>16</v>
      </c>
      <c r="B561" t="s">
        <v>21</v>
      </c>
      <c r="C561" t="s">
        <v>48</v>
      </c>
      <c r="D561" t="s">
        <v>57</v>
      </c>
      <c r="E561" s="1">
        <v>90.5</v>
      </c>
      <c r="F561" s="2">
        <v>19794</v>
      </c>
      <c r="G561" s="2">
        <v>32990</v>
      </c>
      <c r="H561" s="2">
        <v>2985595</v>
      </c>
      <c r="I561" s="2">
        <v>447839.25</v>
      </c>
      <c r="J561" s="2">
        <v>2537755.75</v>
      </c>
      <c r="K561" s="2">
        <v>1979449.4850000001</v>
      </c>
      <c r="L561" s="2">
        <v>558306.2649999999</v>
      </c>
      <c r="M561" s="7">
        <v>44470</v>
      </c>
      <c r="N561">
        <v>10</v>
      </c>
      <c r="O561" t="s">
        <v>43</v>
      </c>
      <c r="P561">
        <v>2021</v>
      </c>
    </row>
    <row r="562" spans="1:16" x14ac:dyDescent="0.25">
      <c r="A562" t="s">
        <v>32</v>
      </c>
      <c r="B562" t="s">
        <v>23</v>
      </c>
      <c r="C562" t="s">
        <v>49</v>
      </c>
      <c r="D562" t="s">
        <v>57</v>
      </c>
      <c r="E562" s="1">
        <v>210.9</v>
      </c>
      <c r="F562" s="2">
        <v>13938</v>
      </c>
      <c r="G562" s="2">
        <v>23230</v>
      </c>
      <c r="H562" s="2">
        <v>4899207</v>
      </c>
      <c r="I562" s="2">
        <v>734881.04999999993</v>
      </c>
      <c r="J562" s="2">
        <v>4164325.95</v>
      </c>
      <c r="K562" s="2">
        <v>2498595.5699999998</v>
      </c>
      <c r="L562" s="2">
        <v>1665730.3800000004</v>
      </c>
      <c r="M562" s="7">
        <v>44317</v>
      </c>
      <c r="N562">
        <v>5</v>
      </c>
      <c r="O562" t="s">
        <v>53</v>
      </c>
      <c r="P562">
        <v>2021</v>
      </c>
    </row>
    <row r="563" spans="1:16" x14ac:dyDescent="0.25">
      <c r="A563" t="s">
        <v>22</v>
      </c>
      <c r="B563" t="s">
        <v>25</v>
      </c>
      <c r="C563" t="s">
        <v>49</v>
      </c>
      <c r="D563" t="s">
        <v>57</v>
      </c>
      <c r="E563" s="1">
        <v>387.45000000000005</v>
      </c>
      <c r="F563" s="2">
        <v>13938</v>
      </c>
      <c r="G563" s="2">
        <v>23230</v>
      </c>
      <c r="H563" s="2">
        <v>9000463.5000000019</v>
      </c>
      <c r="I563" s="2">
        <v>1350069.5250000001</v>
      </c>
      <c r="J563" s="2">
        <v>7650393.9750000015</v>
      </c>
      <c r="K563" s="2">
        <v>4972756.0837500012</v>
      </c>
      <c r="L563" s="2">
        <v>2677637.8912500003</v>
      </c>
      <c r="M563" s="7">
        <v>44378</v>
      </c>
      <c r="N563">
        <v>7</v>
      </c>
      <c r="O563" t="s">
        <v>37</v>
      </c>
      <c r="P563">
        <v>2021</v>
      </c>
    </row>
    <row r="564" spans="1:16" x14ac:dyDescent="0.25">
      <c r="A564" t="s">
        <v>16</v>
      </c>
      <c r="B564" t="s">
        <v>58</v>
      </c>
      <c r="C564" t="s">
        <v>49</v>
      </c>
      <c r="D564" t="s">
        <v>57</v>
      </c>
      <c r="E564" s="1">
        <v>62.300000000000004</v>
      </c>
      <c r="F564" s="2">
        <v>13938</v>
      </c>
      <c r="G564" s="2">
        <v>23230</v>
      </c>
      <c r="H564" s="2">
        <v>1447229</v>
      </c>
      <c r="I564" s="2">
        <v>217084.35</v>
      </c>
      <c r="J564" s="2">
        <v>1230144.6499999999</v>
      </c>
      <c r="K564" s="2">
        <v>959512.82699999993</v>
      </c>
      <c r="L564" s="2">
        <v>270631.82299999997</v>
      </c>
      <c r="M564" s="7">
        <v>44075</v>
      </c>
      <c r="N564">
        <v>9</v>
      </c>
      <c r="O564" t="s">
        <v>41</v>
      </c>
      <c r="P564">
        <v>2020</v>
      </c>
    </row>
    <row r="565" spans="1:16" x14ac:dyDescent="0.25">
      <c r="A565" t="s">
        <v>16</v>
      </c>
      <c r="B565" t="s">
        <v>27</v>
      </c>
      <c r="C565" t="s">
        <v>49</v>
      </c>
      <c r="D565" t="s">
        <v>57</v>
      </c>
      <c r="E565" s="1">
        <v>98.600000000000009</v>
      </c>
      <c r="F565" s="2">
        <v>13938</v>
      </c>
      <c r="G565" s="2">
        <v>23230</v>
      </c>
      <c r="H565" s="2">
        <v>2290478</v>
      </c>
      <c r="I565" s="2">
        <v>343571.7</v>
      </c>
      <c r="J565" s="2">
        <v>1946906.3</v>
      </c>
      <c r="K565" s="2">
        <v>1518586.9140000001</v>
      </c>
      <c r="L565" s="2">
        <v>428319.38599999994</v>
      </c>
      <c r="M565" s="7">
        <v>44470</v>
      </c>
      <c r="N565">
        <v>10</v>
      </c>
      <c r="O565" t="s">
        <v>43</v>
      </c>
      <c r="P565">
        <v>2021</v>
      </c>
    </row>
    <row r="566" spans="1:16" x14ac:dyDescent="0.25">
      <c r="A566" t="s">
        <v>35</v>
      </c>
      <c r="B566" t="s">
        <v>29</v>
      </c>
      <c r="C566" t="s">
        <v>49</v>
      </c>
      <c r="D566" t="s">
        <v>57</v>
      </c>
      <c r="E566" s="1">
        <v>238.70000000000002</v>
      </c>
      <c r="F566" s="2">
        <v>13938</v>
      </c>
      <c r="G566" s="2">
        <v>23230</v>
      </c>
      <c r="H566" s="2">
        <v>5545001</v>
      </c>
      <c r="I566" s="2">
        <v>831750.15</v>
      </c>
      <c r="J566" s="2">
        <v>4713250.8499999996</v>
      </c>
      <c r="K566" s="2">
        <v>3676335.6629999997</v>
      </c>
      <c r="L566" s="2">
        <v>1036915.1869999999</v>
      </c>
      <c r="M566" s="7">
        <v>44501</v>
      </c>
      <c r="N566">
        <v>11</v>
      </c>
      <c r="O566" t="s">
        <v>47</v>
      </c>
      <c r="P566">
        <v>2021</v>
      </c>
    </row>
    <row r="567" spans="1:16" x14ac:dyDescent="0.25">
      <c r="A567" t="s">
        <v>16</v>
      </c>
      <c r="B567" t="s">
        <v>55</v>
      </c>
      <c r="C567" t="s">
        <v>49</v>
      </c>
      <c r="D567" t="s">
        <v>57</v>
      </c>
      <c r="E567" s="1">
        <v>123.30000000000001</v>
      </c>
      <c r="F567" s="2">
        <v>13938</v>
      </c>
      <c r="G567" s="2">
        <v>23230</v>
      </c>
      <c r="H567" s="2">
        <v>2864259.0000000005</v>
      </c>
      <c r="I567" s="2">
        <v>429638.85000000003</v>
      </c>
      <c r="J567" s="2">
        <v>2434620.1500000004</v>
      </c>
      <c r="K567" s="2">
        <v>1899003.7170000004</v>
      </c>
      <c r="L567" s="2">
        <v>535616.43299999996</v>
      </c>
      <c r="M567" s="7">
        <v>44531</v>
      </c>
      <c r="N567">
        <v>12</v>
      </c>
      <c r="O567" t="s">
        <v>28</v>
      </c>
      <c r="P567">
        <v>2021</v>
      </c>
    </row>
    <row r="568" spans="1:16" x14ac:dyDescent="0.25">
      <c r="A568" t="s">
        <v>16</v>
      </c>
      <c r="B568" t="s">
        <v>33</v>
      </c>
      <c r="C568" t="s">
        <v>51</v>
      </c>
      <c r="D568" t="s">
        <v>57</v>
      </c>
      <c r="E568" s="1">
        <v>27</v>
      </c>
      <c r="F568" s="2">
        <v>11999.4</v>
      </c>
      <c r="G568" s="2">
        <v>19999</v>
      </c>
      <c r="H568" s="2">
        <v>539973</v>
      </c>
      <c r="I568" s="2">
        <v>80995.95</v>
      </c>
      <c r="J568" s="2">
        <v>458977.05</v>
      </c>
      <c r="K568" s="2">
        <v>358002.09899999999</v>
      </c>
      <c r="L568" s="2">
        <v>100974.951</v>
      </c>
      <c r="M568" s="7">
        <v>44228</v>
      </c>
      <c r="N568">
        <v>2</v>
      </c>
      <c r="O568" t="s">
        <v>45</v>
      </c>
      <c r="P568">
        <v>2021</v>
      </c>
    </row>
    <row r="569" spans="1:16" x14ac:dyDescent="0.25">
      <c r="A569" t="s">
        <v>16</v>
      </c>
      <c r="B569" t="s">
        <v>26</v>
      </c>
      <c r="C569" t="s">
        <v>51</v>
      </c>
      <c r="D569" t="s">
        <v>57</v>
      </c>
      <c r="E569" s="1">
        <v>342.15000000000003</v>
      </c>
      <c r="F569" s="2">
        <v>11999.4</v>
      </c>
      <c r="G569" s="2">
        <v>19999</v>
      </c>
      <c r="H569" s="2">
        <v>6842657.8500000006</v>
      </c>
      <c r="I569" s="2">
        <v>1026398.6775</v>
      </c>
      <c r="J569" s="2">
        <v>5816259.1725000003</v>
      </c>
      <c r="K569" s="2">
        <v>4536682.1545500001</v>
      </c>
      <c r="L569" s="2">
        <v>1279577.0179500002</v>
      </c>
      <c r="M569" s="7">
        <v>44378</v>
      </c>
      <c r="N569">
        <v>7</v>
      </c>
      <c r="O569" t="s">
        <v>37</v>
      </c>
      <c r="P569">
        <v>2021</v>
      </c>
    </row>
    <row r="570" spans="1:16" x14ac:dyDescent="0.25">
      <c r="A570" t="s">
        <v>16</v>
      </c>
      <c r="B570" t="s">
        <v>34</v>
      </c>
      <c r="C570" t="s">
        <v>51</v>
      </c>
      <c r="D570" t="s">
        <v>57</v>
      </c>
      <c r="E570" s="1">
        <v>273.40000000000003</v>
      </c>
      <c r="F570" s="2">
        <v>11999.4</v>
      </c>
      <c r="G570" s="2">
        <v>19999</v>
      </c>
      <c r="H570" s="2">
        <v>5467726.6000000006</v>
      </c>
      <c r="I570" s="2">
        <v>820158.99000000011</v>
      </c>
      <c r="J570" s="2">
        <v>4647567.6100000003</v>
      </c>
      <c r="K570" s="2">
        <v>3625102.7358000004</v>
      </c>
      <c r="L570" s="2">
        <v>1022464.8742</v>
      </c>
      <c r="M570" s="7">
        <v>44470</v>
      </c>
      <c r="N570">
        <v>10</v>
      </c>
      <c r="O570" t="s">
        <v>43</v>
      </c>
      <c r="P570">
        <v>2021</v>
      </c>
    </row>
    <row r="571" spans="1:16" x14ac:dyDescent="0.25">
      <c r="A571" t="s">
        <v>22</v>
      </c>
      <c r="B571" t="s">
        <v>56</v>
      </c>
      <c r="C571" t="s">
        <v>51</v>
      </c>
      <c r="D571" t="s">
        <v>57</v>
      </c>
      <c r="E571" s="1">
        <v>254.8</v>
      </c>
      <c r="F571" s="2">
        <v>11999.4</v>
      </c>
      <c r="G571" s="2">
        <v>19999</v>
      </c>
      <c r="H571" s="2">
        <v>5095745.2</v>
      </c>
      <c r="I571" s="2">
        <v>764361.78</v>
      </c>
      <c r="J571" s="2">
        <v>4331383.42</v>
      </c>
      <c r="K571" s="2">
        <v>2815399.2230000002</v>
      </c>
      <c r="L571" s="2">
        <v>1515984.1969999997</v>
      </c>
      <c r="M571" s="7">
        <v>44136</v>
      </c>
      <c r="N571">
        <v>11</v>
      </c>
      <c r="O571" t="s">
        <v>47</v>
      </c>
      <c r="P571">
        <v>2020</v>
      </c>
    </row>
    <row r="572" spans="1:16" x14ac:dyDescent="0.25">
      <c r="A572" t="s">
        <v>16</v>
      </c>
      <c r="B572" t="s">
        <v>39</v>
      </c>
      <c r="C572" t="s">
        <v>18</v>
      </c>
      <c r="D572" t="s">
        <v>57</v>
      </c>
      <c r="E572" s="1">
        <v>252.15</v>
      </c>
      <c r="F572" s="2">
        <v>5579.4</v>
      </c>
      <c r="G572" s="2">
        <v>9299</v>
      </c>
      <c r="H572" s="2">
        <v>2344742.85</v>
      </c>
      <c r="I572" s="2">
        <v>351711.42749999999</v>
      </c>
      <c r="J572" s="2">
        <v>1993031.4225000001</v>
      </c>
      <c r="K572" s="2">
        <v>1554564.5095500001</v>
      </c>
      <c r="L572" s="2">
        <v>438466.91295000003</v>
      </c>
      <c r="M572" s="7">
        <v>44197</v>
      </c>
      <c r="N572">
        <v>1</v>
      </c>
      <c r="O572" t="s">
        <v>20</v>
      </c>
      <c r="P572">
        <v>2021</v>
      </c>
    </row>
    <row r="573" spans="1:16" x14ac:dyDescent="0.25">
      <c r="A573" t="s">
        <v>32</v>
      </c>
      <c r="B573" t="s">
        <v>23</v>
      </c>
      <c r="C573" t="s">
        <v>30</v>
      </c>
      <c r="D573" t="s">
        <v>57</v>
      </c>
      <c r="E573" s="1">
        <v>266.10000000000002</v>
      </c>
      <c r="F573" s="2">
        <v>8999.4</v>
      </c>
      <c r="G573" s="2">
        <v>14999</v>
      </c>
      <c r="H573" s="2">
        <v>3991233.9000000004</v>
      </c>
      <c r="I573" s="2">
        <v>598685.08500000008</v>
      </c>
      <c r="J573" s="2">
        <v>3392548.8150000004</v>
      </c>
      <c r="K573" s="2">
        <v>2035529.2890000001</v>
      </c>
      <c r="L573" s="2">
        <v>1357019.5260000003</v>
      </c>
      <c r="M573" s="7">
        <v>44317</v>
      </c>
      <c r="N573">
        <v>5</v>
      </c>
      <c r="O573" t="s">
        <v>53</v>
      </c>
      <c r="P573">
        <v>2021</v>
      </c>
    </row>
    <row r="574" spans="1:16" x14ac:dyDescent="0.25">
      <c r="A574" t="s">
        <v>16</v>
      </c>
      <c r="B574" t="s">
        <v>42</v>
      </c>
      <c r="C574" t="s">
        <v>44</v>
      </c>
      <c r="D574" t="s">
        <v>57</v>
      </c>
      <c r="E574" s="1">
        <v>153.1</v>
      </c>
      <c r="F574" s="2">
        <v>11999.4</v>
      </c>
      <c r="G574" s="2">
        <v>19999</v>
      </c>
      <c r="H574" s="2">
        <v>3061846.9</v>
      </c>
      <c r="I574" s="2">
        <v>459277.03499999997</v>
      </c>
      <c r="J574" s="2">
        <v>2602569.8649999998</v>
      </c>
      <c r="K574" s="2">
        <v>2030004.4946999999</v>
      </c>
      <c r="L574" s="2">
        <v>572565.37029999983</v>
      </c>
      <c r="M574" s="7">
        <v>44531</v>
      </c>
      <c r="N574">
        <v>12</v>
      </c>
      <c r="O574" t="s">
        <v>28</v>
      </c>
      <c r="P574">
        <v>2021</v>
      </c>
    </row>
    <row r="575" spans="1:16" x14ac:dyDescent="0.25">
      <c r="A575" t="s">
        <v>16</v>
      </c>
      <c r="B575" t="s">
        <v>36</v>
      </c>
      <c r="C575" t="s">
        <v>49</v>
      </c>
      <c r="D575" t="s">
        <v>57</v>
      </c>
      <c r="E575" s="1">
        <v>149.1</v>
      </c>
      <c r="F575" s="2">
        <v>13938</v>
      </c>
      <c r="G575" s="2">
        <v>23230</v>
      </c>
      <c r="H575" s="2">
        <v>3463593</v>
      </c>
      <c r="I575" s="2">
        <v>519538.94999999995</v>
      </c>
      <c r="J575" s="2">
        <v>2944054.05</v>
      </c>
      <c r="K575" s="2">
        <v>2296362.159</v>
      </c>
      <c r="L575" s="2">
        <v>647691.89099999983</v>
      </c>
      <c r="M575" s="7">
        <v>44256</v>
      </c>
      <c r="N575">
        <v>3</v>
      </c>
      <c r="O575" t="s">
        <v>31</v>
      </c>
      <c r="P575">
        <v>2021</v>
      </c>
    </row>
    <row r="576" spans="1:16" x14ac:dyDescent="0.25">
      <c r="A576" t="s">
        <v>16</v>
      </c>
      <c r="B576" t="s">
        <v>21</v>
      </c>
      <c r="C576" t="s">
        <v>49</v>
      </c>
      <c r="D576" t="s">
        <v>57</v>
      </c>
      <c r="E576" s="1">
        <v>153.1</v>
      </c>
      <c r="F576" s="2">
        <v>13938</v>
      </c>
      <c r="G576" s="2">
        <v>23230</v>
      </c>
      <c r="H576" s="2">
        <v>3556513</v>
      </c>
      <c r="I576" s="2">
        <v>533476.94999999995</v>
      </c>
      <c r="J576" s="2">
        <v>3023036.05</v>
      </c>
      <c r="K576" s="2">
        <v>2357968.1189999999</v>
      </c>
      <c r="L576" s="2">
        <v>665067.93099999987</v>
      </c>
      <c r="M576" s="7">
        <v>44531</v>
      </c>
      <c r="N576">
        <v>12</v>
      </c>
      <c r="O576" t="s">
        <v>28</v>
      </c>
      <c r="P576">
        <v>2021</v>
      </c>
    </row>
    <row r="577" spans="1:16" x14ac:dyDescent="0.25">
      <c r="A577" t="s">
        <v>32</v>
      </c>
      <c r="B577" t="s">
        <v>46</v>
      </c>
      <c r="C577" t="s">
        <v>51</v>
      </c>
      <c r="D577" t="s">
        <v>57</v>
      </c>
      <c r="E577" s="1">
        <v>276.10000000000002</v>
      </c>
      <c r="F577" s="2">
        <v>11999.4</v>
      </c>
      <c r="G577" s="2">
        <v>19999</v>
      </c>
      <c r="H577" s="2">
        <v>5521723.9000000004</v>
      </c>
      <c r="I577" s="2">
        <v>828258.58500000008</v>
      </c>
      <c r="J577" s="2">
        <v>4693465.3150000004</v>
      </c>
      <c r="K577" s="2">
        <v>2816079.1890000002</v>
      </c>
      <c r="L577" s="2">
        <v>1877386.1260000002</v>
      </c>
      <c r="M577" s="7">
        <v>44075</v>
      </c>
      <c r="N577">
        <v>9</v>
      </c>
      <c r="O577" t="s">
        <v>41</v>
      </c>
      <c r="P577">
        <v>2020</v>
      </c>
    </row>
    <row r="578" spans="1:16" x14ac:dyDescent="0.25">
      <c r="A578" t="s">
        <v>22</v>
      </c>
      <c r="B578" t="s">
        <v>17</v>
      </c>
      <c r="C578" t="s">
        <v>18</v>
      </c>
      <c r="D578" t="s">
        <v>57</v>
      </c>
      <c r="E578" s="1">
        <v>256.7</v>
      </c>
      <c r="F578" s="2">
        <v>5579.4</v>
      </c>
      <c r="G578" s="2">
        <v>9299</v>
      </c>
      <c r="H578" s="2">
        <v>2387053.2999999998</v>
      </c>
      <c r="I578" s="2">
        <v>358057.99499999994</v>
      </c>
      <c r="J578" s="2">
        <v>2028995.3049999999</v>
      </c>
      <c r="K578" s="2">
        <v>1318846.9482499999</v>
      </c>
      <c r="L578" s="2">
        <v>710148.35675000004</v>
      </c>
      <c r="M578" s="7">
        <v>44348</v>
      </c>
      <c r="N578">
        <v>6</v>
      </c>
      <c r="O578" t="s">
        <v>24</v>
      </c>
      <c r="P578">
        <v>2021</v>
      </c>
    </row>
    <row r="579" spans="1:16" x14ac:dyDescent="0.25">
      <c r="A579" t="s">
        <v>22</v>
      </c>
      <c r="B579" t="s">
        <v>21</v>
      </c>
      <c r="C579" t="s">
        <v>49</v>
      </c>
      <c r="D579" t="s">
        <v>57</v>
      </c>
      <c r="E579" s="1">
        <v>256.7</v>
      </c>
      <c r="F579" s="2">
        <v>13938</v>
      </c>
      <c r="G579" s="2">
        <v>23230</v>
      </c>
      <c r="H579" s="2">
        <v>5963141</v>
      </c>
      <c r="I579" s="2">
        <v>894471.15</v>
      </c>
      <c r="J579" s="2">
        <v>5068669.8499999996</v>
      </c>
      <c r="K579" s="2">
        <v>3294635.4024999999</v>
      </c>
      <c r="L579" s="2">
        <v>1774034.4474999998</v>
      </c>
      <c r="M579" s="7">
        <v>44348</v>
      </c>
      <c r="N579">
        <v>6</v>
      </c>
      <c r="O579" t="s">
        <v>24</v>
      </c>
      <c r="P579">
        <v>2021</v>
      </c>
    </row>
    <row r="580" spans="1:16" x14ac:dyDescent="0.25">
      <c r="A580" t="s">
        <v>16</v>
      </c>
      <c r="B580" t="s">
        <v>59</v>
      </c>
      <c r="C580" t="s">
        <v>18</v>
      </c>
      <c r="D580" t="s">
        <v>57</v>
      </c>
      <c r="E580" s="1">
        <v>92.300000000000011</v>
      </c>
      <c r="F580" s="2">
        <v>5579.4</v>
      </c>
      <c r="G580" s="2">
        <v>9299</v>
      </c>
      <c r="H580" s="2">
        <v>858297.70000000007</v>
      </c>
      <c r="I580" s="2">
        <v>128744.655</v>
      </c>
      <c r="J580" s="2">
        <v>729553.04500000004</v>
      </c>
      <c r="K580" s="2">
        <v>569051.37510000006</v>
      </c>
      <c r="L580" s="2">
        <v>160501.66989999998</v>
      </c>
      <c r="M580" s="7">
        <v>44256</v>
      </c>
      <c r="N580">
        <v>3</v>
      </c>
      <c r="O580" t="s">
        <v>31</v>
      </c>
      <c r="P580">
        <v>2021</v>
      </c>
    </row>
    <row r="581" spans="1:16" x14ac:dyDescent="0.25">
      <c r="A581" t="s">
        <v>16</v>
      </c>
      <c r="B581" t="s">
        <v>25</v>
      </c>
      <c r="C581" t="s">
        <v>18</v>
      </c>
      <c r="D581" t="s">
        <v>57</v>
      </c>
      <c r="E581" s="1">
        <v>179</v>
      </c>
      <c r="F581" s="2">
        <v>5579.4</v>
      </c>
      <c r="G581" s="2">
        <v>9299</v>
      </c>
      <c r="H581" s="2">
        <v>1664521</v>
      </c>
      <c r="I581" s="2">
        <v>249678.15</v>
      </c>
      <c r="J581" s="2">
        <v>1414842.85</v>
      </c>
      <c r="K581" s="2">
        <v>1103577.4230000002</v>
      </c>
      <c r="L581" s="2">
        <v>311265.42699999991</v>
      </c>
      <c r="M581" s="7">
        <v>44256</v>
      </c>
      <c r="N581">
        <v>3</v>
      </c>
      <c r="O581" t="s">
        <v>31</v>
      </c>
      <c r="P581">
        <v>2021</v>
      </c>
    </row>
    <row r="582" spans="1:16" x14ac:dyDescent="0.25">
      <c r="A582" t="s">
        <v>16</v>
      </c>
      <c r="B582" t="s">
        <v>58</v>
      </c>
      <c r="C582" t="s">
        <v>18</v>
      </c>
      <c r="D582" t="s">
        <v>57</v>
      </c>
      <c r="E582" s="1">
        <v>44.2</v>
      </c>
      <c r="F582" s="2">
        <v>5579.4</v>
      </c>
      <c r="G582" s="2">
        <v>9299</v>
      </c>
      <c r="H582" s="2">
        <v>411015.80000000005</v>
      </c>
      <c r="I582" s="2">
        <v>61652.37</v>
      </c>
      <c r="J582" s="2">
        <v>349363.43000000005</v>
      </c>
      <c r="K582" s="2">
        <v>272503.47540000005</v>
      </c>
      <c r="L582" s="2">
        <v>76859.954599999997</v>
      </c>
      <c r="M582" s="7">
        <v>44075</v>
      </c>
      <c r="N582">
        <v>9</v>
      </c>
      <c r="O582" t="s">
        <v>41</v>
      </c>
      <c r="P582">
        <v>2020</v>
      </c>
    </row>
    <row r="583" spans="1:16" x14ac:dyDescent="0.25">
      <c r="A583" t="s">
        <v>16</v>
      </c>
      <c r="B583" t="s">
        <v>27</v>
      </c>
      <c r="C583" t="s">
        <v>30</v>
      </c>
      <c r="D583" t="s">
        <v>57</v>
      </c>
      <c r="E583" s="1">
        <v>98.25</v>
      </c>
      <c r="F583" s="2">
        <v>8999.4</v>
      </c>
      <c r="G583" s="2">
        <v>14999</v>
      </c>
      <c r="H583" s="2">
        <v>1473651.75</v>
      </c>
      <c r="I583" s="2">
        <v>221047.76249999998</v>
      </c>
      <c r="J583" s="2">
        <v>1252603.9875</v>
      </c>
      <c r="K583" s="2">
        <v>977031.11025000003</v>
      </c>
      <c r="L583" s="2">
        <v>275572.87725000002</v>
      </c>
      <c r="M583" s="7">
        <v>44197</v>
      </c>
      <c r="N583">
        <v>1</v>
      </c>
      <c r="O583" t="s">
        <v>20</v>
      </c>
      <c r="P583">
        <v>2021</v>
      </c>
    </row>
    <row r="584" spans="1:16" x14ac:dyDescent="0.25">
      <c r="A584" t="s">
        <v>16</v>
      </c>
      <c r="B584" t="s">
        <v>29</v>
      </c>
      <c r="C584" t="s">
        <v>30</v>
      </c>
      <c r="D584" t="s">
        <v>57</v>
      </c>
      <c r="E584" s="1">
        <v>129.80000000000001</v>
      </c>
      <c r="F584" s="2">
        <v>8999.4</v>
      </c>
      <c r="G584" s="2">
        <v>14999</v>
      </c>
      <c r="H584" s="2">
        <v>1946870.2000000002</v>
      </c>
      <c r="I584" s="2">
        <v>292030.53000000003</v>
      </c>
      <c r="J584" s="2">
        <v>1654839.6700000002</v>
      </c>
      <c r="K584" s="2">
        <v>1290774.9426000002</v>
      </c>
      <c r="L584" s="2">
        <v>364064.72739999997</v>
      </c>
      <c r="M584" s="7">
        <v>44228</v>
      </c>
      <c r="N584">
        <v>2</v>
      </c>
      <c r="O584" t="s">
        <v>45</v>
      </c>
      <c r="P584">
        <v>2021</v>
      </c>
    </row>
    <row r="585" spans="1:16" x14ac:dyDescent="0.25">
      <c r="A585" t="s">
        <v>32</v>
      </c>
      <c r="B585" t="s">
        <v>55</v>
      </c>
      <c r="C585" t="s">
        <v>30</v>
      </c>
      <c r="D585" t="s">
        <v>57</v>
      </c>
      <c r="E585" s="1">
        <v>60.400000000000006</v>
      </c>
      <c r="F585" s="2">
        <v>8999.4</v>
      </c>
      <c r="G585" s="2">
        <v>14999</v>
      </c>
      <c r="H585" s="2">
        <v>905939.60000000009</v>
      </c>
      <c r="I585" s="2">
        <v>135890.94</v>
      </c>
      <c r="J585" s="2">
        <v>770048.66000000015</v>
      </c>
      <c r="K585" s="2">
        <v>462029.19600000005</v>
      </c>
      <c r="L585" s="2">
        <v>308019.46400000009</v>
      </c>
      <c r="M585" s="7">
        <v>44348</v>
      </c>
      <c r="N585">
        <v>6</v>
      </c>
      <c r="O585" t="s">
        <v>24</v>
      </c>
      <c r="P585">
        <v>2021</v>
      </c>
    </row>
    <row r="586" spans="1:16" x14ac:dyDescent="0.25">
      <c r="A586" t="s">
        <v>16</v>
      </c>
      <c r="B586" t="s">
        <v>33</v>
      </c>
      <c r="C586" t="s">
        <v>30</v>
      </c>
      <c r="D586" t="s">
        <v>57</v>
      </c>
      <c r="E586" s="1">
        <v>225.5</v>
      </c>
      <c r="F586" s="2">
        <v>8999.4</v>
      </c>
      <c r="G586" s="2">
        <v>14999</v>
      </c>
      <c r="H586" s="2">
        <v>3382274.5</v>
      </c>
      <c r="I586" s="2">
        <v>507341.17499999999</v>
      </c>
      <c r="J586" s="2">
        <v>2874933.3250000002</v>
      </c>
      <c r="K586" s="2">
        <v>2242447.9935000003</v>
      </c>
      <c r="L586" s="2">
        <v>632485.33149999985</v>
      </c>
      <c r="M586" s="7">
        <v>44378</v>
      </c>
      <c r="N586">
        <v>7</v>
      </c>
      <c r="O586" t="s">
        <v>37</v>
      </c>
      <c r="P586">
        <v>2021</v>
      </c>
    </row>
    <row r="587" spans="1:16" x14ac:dyDescent="0.25">
      <c r="A587" t="s">
        <v>16</v>
      </c>
      <c r="B587" t="s">
        <v>26</v>
      </c>
      <c r="C587" t="s">
        <v>30</v>
      </c>
      <c r="D587" t="s">
        <v>57</v>
      </c>
      <c r="E587" s="1">
        <v>124.9</v>
      </c>
      <c r="F587" s="2">
        <v>8999.4</v>
      </c>
      <c r="G587" s="2">
        <v>14999</v>
      </c>
      <c r="H587" s="2">
        <v>1873375.1</v>
      </c>
      <c r="I587" s="2">
        <v>281006.26500000001</v>
      </c>
      <c r="J587" s="2">
        <v>1592368.835</v>
      </c>
      <c r="K587" s="2">
        <v>1242047.6913000001</v>
      </c>
      <c r="L587" s="2">
        <v>350321.1436999999</v>
      </c>
      <c r="M587" s="7">
        <v>44470</v>
      </c>
      <c r="N587">
        <v>10</v>
      </c>
      <c r="O587" t="s">
        <v>43</v>
      </c>
      <c r="P587">
        <v>2021</v>
      </c>
    </row>
    <row r="588" spans="1:16" x14ac:dyDescent="0.25">
      <c r="A588" t="s">
        <v>16</v>
      </c>
      <c r="B588" t="s">
        <v>34</v>
      </c>
      <c r="C588" t="s">
        <v>44</v>
      </c>
      <c r="D588" t="s">
        <v>57</v>
      </c>
      <c r="E588" s="1">
        <v>143.85</v>
      </c>
      <c r="F588" s="2">
        <v>11999.4</v>
      </c>
      <c r="G588" s="2">
        <v>19999</v>
      </c>
      <c r="H588" s="2">
        <v>2876856.15</v>
      </c>
      <c r="I588" s="2">
        <v>431528.42249999999</v>
      </c>
      <c r="J588" s="2">
        <v>2445327.7275</v>
      </c>
      <c r="K588" s="2">
        <v>1907355.62745</v>
      </c>
      <c r="L588" s="2">
        <v>537972.10005000001</v>
      </c>
      <c r="M588" s="7">
        <v>44197</v>
      </c>
      <c r="N588">
        <v>1</v>
      </c>
      <c r="O588" t="s">
        <v>20</v>
      </c>
      <c r="P588">
        <v>2021</v>
      </c>
    </row>
    <row r="589" spans="1:16" x14ac:dyDescent="0.25">
      <c r="A589" t="s">
        <v>38</v>
      </c>
      <c r="B589" t="s">
        <v>56</v>
      </c>
      <c r="C589" t="s">
        <v>44</v>
      </c>
      <c r="D589" t="s">
        <v>57</v>
      </c>
      <c r="E589" s="1">
        <v>80.7</v>
      </c>
      <c r="F589" s="2">
        <v>11999.4</v>
      </c>
      <c r="G589" s="2">
        <v>19999</v>
      </c>
      <c r="H589" s="2">
        <v>1613919.3</v>
      </c>
      <c r="I589" s="2">
        <v>242087.89499999999</v>
      </c>
      <c r="J589" s="2">
        <v>1371831.405</v>
      </c>
      <c r="K589" s="2">
        <v>987718.61159999995</v>
      </c>
      <c r="L589" s="2">
        <v>384112.79340000008</v>
      </c>
      <c r="M589" s="7">
        <v>44197</v>
      </c>
      <c r="N589">
        <v>1</v>
      </c>
      <c r="O589" t="s">
        <v>20</v>
      </c>
      <c r="P589">
        <v>2021</v>
      </c>
    </row>
    <row r="590" spans="1:16" x14ac:dyDescent="0.25">
      <c r="A590" t="s">
        <v>16</v>
      </c>
      <c r="B590" t="s">
        <v>39</v>
      </c>
      <c r="C590" t="s">
        <v>44</v>
      </c>
      <c r="D590" t="s">
        <v>57</v>
      </c>
      <c r="E590" s="1">
        <v>264.10000000000002</v>
      </c>
      <c r="F590" s="2">
        <v>11999.4</v>
      </c>
      <c r="G590" s="2">
        <v>19999</v>
      </c>
      <c r="H590" s="2">
        <v>5281735.9000000004</v>
      </c>
      <c r="I590" s="2">
        <v>792260.38500000001</v>
      </c>
      <c r="J590" s="2">
        <v>4489475.5150000006</v>
      </c>
      <c r="K590" s="2">
        <v>3501790.9017000007</v>
      </c>
      <c r="L590" s="2">
        <v>987684.61329999985</v>
      </c>
      <c r="M590" s="7">
        <v>44228</v>
      </c>
      <c r="N590">
        <v>2</v>
      </c>
      <c r="O590" t="s">
        <v>45</v>
      </c>
      <c r="P590">
        <v>2021</v>
      </c>
    </row>
    <row r="591" spans="1:16" x14ac:dyDescent="0.25">
      <c r="A591" t="s">
        <v>16</v>
      </c>
      <c r="B591" t="s">
        <v>23</v>
      </c>
      <c r="C591" t="s">
        <v>44</v>
      </c>
      <c r="D591" t="s">
        <v>57</v>
      </c>
      <c r="E591" s="1">
        <v>270.8</v>
      </c>
      <c r="F591" s="2">
        <v>11999.4</v>
      </c>
      <c r="G591" s="2">
        <v>19999</v>
      </c>
      <c r="H591" s="2">
        <v>5415729.2000000002</v>
      </c>
      <c r="I591" s="2">
        <v>812359.38</v>
      </c>
      <c r="J591" s="2">
        <v>4603369.82</v>
      </c>
      <c r="K591" s="2">
        <v>3590628.4596000002</v>
      </c>
      <c r="L591" s="2">
        <v>1012741.3604000001</v>
      </c>
      <c r="M591" s="7">
        <v>44228</v>
      </c>
      <c r="N591">
        <v>2</v>
      </c>
      <c r="O591" t="s">
        <v>45</v>
      </c>
      <c r="P591">
        <v>2021</v>
      </c>
    </row>
    <row r="592" spans="1:16" x14ac:dyDescent="0.25">
      <c r="A592" t="s">
        <v>16</v>
      </c>
      <c r="B592" t="s">
        <v>42</v>
      </c>
      <c r="C592" t="s">
        <v>44</v>
      </c>
      <c r="D592" t="s">
        <v>57</v>
      </c>
      <c r="E592" s="1">
        <v>263.2</v>
      </c>
      <c r="F592" s="2">
        <v>11999.4</v>
      </c>
      <c r="G592" s="2">
        <v>19999</v>
      </c>
      <c r="H592" s="2">
        <v>5263736.8</v>
      </c>
      <c r="I592" s="2">
        <v>789560.5199999999</v>
      </c>
      <c r="J592" s="2">
        <v>4474176.28</v>
      </c>
      <c r="K592" s="2">
        <v>3489857.4984000004</v>
      </c>
      <c r="L592" s="2">
        <v>984318.78159999987</v>
      </c>
      <c r="M592" s="7">
        <v>44348</v>
      </c>
      <c r="N592">
        <v>6</v>
      </c>
      <c r="O592" t="s">
        <v>24</v>
      </c>
      <c r="P592">
        <v>2021</v>
      </c>
    </row>
    <row r="593" spans="1:16" x14ac:dyDescent="0.25">
      <c r="A593" t="s">
        <v>35</v>
      </c>
      <c r="B593" t="s">
        <v>36</v>
      </c>
      <c r="C593" t="s">
        <v>44</v>
      </c>
      <c r="D593" t="s">
        <v>57</v>
      </c>
      <c r="E593" s="1">
        <v>158.30000000000001</v>
      </c>
      <c r="F593" s="2">
        <v>11999.4</v>
      </c>
      <c r="G593" s="2">
        <v>19999</v>
      </c>
      <c r="H593" s="2">
        <v>3165841.7</v>
      </c>
      <c r="I593" s="2">
        <v>474876.255</v>
      </c>
      <c r="J593" s="2">
        <v>2690965.4450000003</v>
      </c>
      <c r="K593" s="2">
        <v>2098953.0471000001</v>
      </c>
      <c r="L593" s="2">
        <v>592012.39790000021</v>
      </c>
      <c r="M593" s="7">
        <v>44348</v>
      </c>
      <c r="N593">
        <v>6</v>
      </c>
      <c r="O593" t="s">
        <v>24</v>
      </c>
      <c r="P593">
        <v>2021</v>
      </c>
    </row>
    <row r="594" spans="1:16" x14ac:dyDescent="0.25">
      <c r="A594" t="s">
        <v>32</v>
      </c>
      <c r="B594" t="s">
        <v>21</v>
      </c>
      <c r="C594" t="s">
        <v>44</v>
      </c>
      <c r="D594" t="s">
        <v>57</v>
      </c>
      <c r="E594" s="1">
        <v>57.1</v>
      </c>
      <c r="F594" s="2">
        <v>11999.4</v>
      </c>
      <c r="G594" s="2">
        <v>19999</v>
      </c>
      <c r="H594" s="2">
        <v>1141942.9000000001</v>
      </c>
      <c r="I594" s="2">
        <v>171291.43500000003</v>
      </c>
      <c r="J594" s="2">
        <v>970651.46500000008</v>
      </c>
      <c r="K594" s="2">
        <v>582390.87900000007</v>
      </c>
      <c r="L594" s="2">
        <v>388260.58600000001</v>
      </c>
      <c r="M594" s="7">
        <v>44378</v>
      </c>
      <c r="N594">
        <v>7</v>
      </c>
      <c r="O594" t="s">
        <v>37</v>
      </c>
      <c r="P594">
        <v>2021</v>
      </c>
    </row>
    <row r="595" spans="1:16" x14ac:dyDescent="0.25">
      <c r="A595" t="s">
        <v>16</v>
      </c>
      <c r="B595" t="s">
        <v>46</v>
      </c>
      <c r="C595" t="s">
        <v>44</v>
      </c>
      <c r="D595" t="s">
        <v>57</v>
      </c>
      <c r="E595" s="1">
        <v>269.60000000000002</v>
      </c>
      <c r="F595" s="2">
        <v>11999.4</v>
      </c>
      <c r="G595" s="2">
        <v>19999</v>
      </c>
      <c r="H595" s="2">
        <v>5391730.4000000004</v>
      </c>
      <c r="I595" s="2">
        <v>808759.56</v>
      </c>
      <c r="J595" s="2">
        <v>4582970.84</v>
      </c>
      <c r="K595" s="2">
        <v>3574717.2552</v>
      </c>
      <c r="L595" s="2">
        <v>1008253.5847999998</v>
      </c>
      <c r="M595" s="7">
        <v>44409</v>
      </c>
      <c r="N595">
        <v>8</v>
      </c>
      <c r="O595" t="s">
        <v>40</v>
      </c>
      <c r="P595">
        <v>2021</v>
      </c>
    </row>
    <row r="596" spans="1:16" x14ac:dyDescent="0.25">
      <c r="A596" t="s">
        <v>22</v>
      </c>
      <c r="B596" t="s">
        <v>17</v>
      </c>
      <c r="C596" t="s">
        <v>44</v>
      </c>
      <c r="D596" t="s">
        <v>57</v>
      </c>
      <c r="E596" s="1">
        <v>156.5</v>
      </c>
      <c r="F596" s="2">
        <v>11999.4</v>
      </c>
      <c r="G596" s="2">
        <v>19999</v>
      </c>
      <c r="H596" s="2">
        <v>3129843.5</v>
      </c>
      <c r="I596" s="2">
        <v>469476.52499999997</v>
      </c>
      <c r="J596" s="2">
        <v>2660366.9750000001</v>
      </c>
      <c r="K596" s="2">
        <v>1729238.5337500002</v>
      </c>
      <c r="L596" s="2">
        <v>931128.44124999992</v>
      </c>
      <c r="M596" s="7">
        <v>44470</v>
      </c>
      <c r="N596">
        <v>10</v>
      </c>
      <c r="O596" t="s">
        <v>43</v>
      </c>
      <c r="P596">
        <v>2021</v>
      </c>
    </row>
    <row r="597" spans="1:16" x14ac:dyDescent="0.25">
      <c r="A597" t="s">
        <v>16</v>
      </c>
      <c r="B597" t="s">
        <v>21</v>
      </c>
      <c r="C597" t="s">
        <v>44</v>
      </c>
      <c r="D597" t="s">
        <v>57</v>
      </c>
      <c r="E597" s="1">
        <v>124.9</v>
      </c>
      <c r="F597" s="2">
        <v>11999.4</v>
      </c>
      <c r="G597" s="2">
        <v>19999</v>
      </c>
      <c r="H597" s="2">
        <v>2497875.1</v>
      </c>
      <c r="I597" s="2">
        <v>374681.26500000001</v>
      </c>
      <c r="J597" s="2">
        <v>2123193.835</v>
      </c>
      <c r="K597" s="2">
        <v>1656091.1913000001</v>
      </c>
      <c r="L597" s="2">
        <v>467102.6436999999</v>
      </c>
      <c r="M597" s="7">
        <v>44470</v>
      </c>
      <c r="N597">
        <v>10</v>
      </c>
      <c r="O597" t="s">
        <v>43</v>
      </c>
      <c r="P597">
        <v>2021</v>
      </c>
    </row>
    <row r="598" spans="1:16" x14ac:dyDescent="0.25">
      <c r="A598" t="s">
        <v>16</v>
      </c>
      <c r="B598" t="s">
        <v>59</v>
      </c>
      <c r="C598" t="s">
        <v>44</v>
      </c>
      <c r="D598" t="s">
        <v>57</v>
      </c>
      <c r="E598" s="1">
        <v>35.700000000000003</v>
      </c>
      <c r="F598" s="2">
        <v>11999.4</v>
      </c>
      <c r="G598" s="2">
        <v>19999</v>
      </c>
      <c r="H598" s="2">
        <v>713964.3</v>
      </c>
      <c r="I598" s="2">
        <v>107094.645</v>
      </c>
      <c r="J598" s="2">
        <v>606869.65500000003</v>
      </c>
      <c r="K598" s="2">
        <v>473358.33090000006</v>
      </c>
      <c r="L598" s="2">
        <v>133511.32409999997</v>
      </c>
      <c r="M598" s="7">
        <v>44501</v>
      </c>
      <c r="N598">
        <v>11</v>
      </c>
      <c r="O598" t="s">
        <v>47</v>
      </c>
      <c r="P598">
        <v>2021</v>
      </c>
    </row>
    <row r="599" spans="1:16" x14ac:dyDescent="0.25">
      <c r="A599" t="s">
        <v>32</v>
      </c>
      <c r="B599" t="s">
        <v>25</v>
      </c>
      <c r="C599" t="s">
        <v>44</v>
      </c>
      <c r="D599" t="s">
        <v>57</v>
      </c>
      <c r="E599" s="1">
        <v>101.30000000000001</v>
      </c>
      <c r="F599" s="2">
        <v>11999.4</v>
      </c>
      <c r="G599" s="2">
        <v>19999</v>
      </c>
      <c r="H599" s="2">
        <v>2025898.7000000002</v>
      </c>
      <c r="I599" s="2">
        <v>303884.80499999999</v>
      </c>
      <c r="J599" s="2">
        <v>1722013.8950000003</v>
      </c>
      <c r="K599" s="2">
        <v>1033208.3370000001</v>
      </c>
      <c r="L599" s="2">
        <v>688805.55800000019</v>
      </c>
      <c r="M599" s="7">
        <v>44531</v>
      </c>
      <c r="N599">
        <v>12</v>
      </c>
      <c r="O599" t="s">
        <v>28</v>
      </c>
      <c r="P599">
        <v>2021</v>
      </c>
    </row>
    <row r="600" spans="1:16" x14ac:dyDescent="0.25">
      <c r="A600" t="s">
        <v>22</v>
      </c>
      <c r="B600" t="s">
        <v>58</v>
      </c>
      <c r="C600" t="s">
        <v>48</v>
      </c>
      <c r="D600" t="s">
        <v>57</v>
      </c>
      <c r="E600" s="1">
        <v>399.75</v>
      </c>
      <c r="F600" s="2">
        <v>19794</v>
      </c>
      <c r="G600" s="2">
        <v>32990</v>
      </c>
      <c r="H600" s="2">
        <v>13187752.5</v>
      </c>
      <c r="I600" s="2">
        <v>1978162.875</v>
      </c>
      <c r="J600" s="2">
        <v>11209589.625</v>
      </c>
      <c r="K600" s="2">
        <v>7286233.2562500006</v>
      </c>
      <c r="L600" s="2">
        <v>3923356.3687499994</v>
      </c>
      <c r="M600" s="7">
        <v>44197</v>
      </c>
      <c r="N600">
        <v>1</v>
      </c>
      <c r="O600" t="s">
        <v>20</v>
      </c>
      <c r="P600">
        <v>2021</v>
      </c>
    </row>
    <row r="601" spans="1:16" x14ac:dyDescent="0.25">
      <c r="A601" t="s">
        <v>16</v>
      </c>
      <c r="B601" t="s">
        <v>27</v>
      </c>
      <c r="C601" t="s">
        <v>48</v>
      </c>
      <c r="D601" t="s">
        <v>57</v>
      </c>
      <c r="E601" s="1">
        <v>263.2</v>
      </c>
      <c r="F601" s="2">
        <v>19794</v>
      </c>
      <c r="G601" s="2">
        <v>32990</v>
      </c>
      <c r="H601" s="2">
        <v>8682968</v>
      </c>
      <c r="I601" s="2">
        <v>1302445.2</v>
      </c>
      <c r="J601" s="2">
        <v>7380522.7999999998</v>
      </c>
      <c r="K601" s="2">
        <v>5756807.784</v>
      </c>
      <c r="L601" s="2">
        <v>1623715.0159999998</v>
      </c>
      <c r="M601" s="7">
        <v>44348</v>
      </c>
      <c r="N601">
        <v>6</v>
      </c>
      <c r="O601" t="s">
        <v>24</v>
      </c>
      <c r="P601">
        <v>2021</v>
      </c>
    </row>
    <row r="602" spans="1:16" x14ac:dyDescent="0.25">
      <c r="A602" t="s">
        <v>16</v>
      </c>
      <c r="B602" t="s">
        <v>29</v>
      </c>
      <c r="C602" t="s">
        <v>48</v>
      </c>
      <c r="D602" t="s">
        <v>57</v>
      </c>
      <c r="E602" s="1">
        <v>119</v>
      </c>
      <c r="F602" s="2">
        <v>19794</v>
      </c>
      <c r="G602" s="2">
        <v>32990</v>
      </c>
      <c r="H602" s="2">
        <v>3925810</v>
      </c>
      <c r="I602" s="2">
        <v>588871.5</v>
      </c>
      <c r="J602" s="2">
        <v>3336938.5</v>
      </c>
      <c r="K602" s="2">
        <v>2602812.0300000003</v>
      </c>
      <c r="L602" s="2">
        <v>734126.46999999974</v>
      </c>
      <c r="M602" s="7">
        <v>44348</v>
      </c>
      <c r="N602">
        <v>6</v>
      </c>
      <c r="O602" t="s">
        <v>24</v>
      </c>
      <c r="P602">
        <v>2021</v>
      </c>
    </row>
    <row r="603" spans="1:16" x14ac:dyDescent="0.25">
      <c r="A603" t="s">
        <v>32</v>
      </c>
      <c r="B603" t="s">
        <v>55</v>
      </c>
      <c r="C603" t="s">
        <v>48</v>
      </c>
      <c r="D603" t="s">
        <v>57</v>
      </c>
      <c r="E603" s="1">
        <v>60.400000000000006</v>
      </c>
      <c r="F603" s="2">
        <v>19794</v>
      </c>
      <c r="G603" s="2">
        <v>32990</v>
      </c>
      <c r="H603" s="2">
        <v>1992596.0000000002</v>
      </c>
      <c r="I603" s="2">
        <v>298889.40000000002</v>
      </c>
      <c r="J603" s="2">
        <v>1693706.6</v>
      </c>
      <c r="K603" s="2">
        <v>1016223.96</v>
      </c>
      <c r="L603" s="2">
        <v>677482.64000000013</v>
      </c>
      <c r="M603" s="7">
        <v>44348</v>
      </c>
      <c r="N603">
        <v>6</v>
      </c>
      <c r="O603" t="s">
        <v>24</v>
      </c>
      <c r="P603">
        <v>2021</v>
      </c>
    </row>
    <row r="604" spans="1:16" x14ac:dyDescent="0.25">
      <c r="A604" t="s">
        <v>22</v>
      </c>
      <c r="B604" t="s">
        <v>33</v>
      </c>
      <c r="C604" t="s">
        <v>48</v>
      </c>
      <c r="D604" t="s">
        <v>57</v>
      </c>
      <c r="E604" s="1">
        <v>66</v>
      </c>
      <c r="F604" s="2">
        <v>19794</v>
      </c>
      <c r="G604" s="2">
        <v>32990</v>
      </c>
      <c r="H604" s="2">
        <v>2177340</v>
      </c>
      <c r="I604" s="2">
        <v>326601</v>
      </c>
      <c r="J604" s="2">
        <v>1850739</v>
      </c>
      <c r="K604" s="2">
        <v>1202980.3500000001</v>
      </c>
      <c r="L604" s="2">
        <v>647758.64999999991</v>
      </c>
      <c r="M604" s="7">
        <v>44075</v>
      </c>
      <c r="N604">
        <v>9</v>
      </c>
      <c r="O604" t="s">
        <v>41</v>
      </c>
      <c r="P604">
        <v>2020</v>
      </c>
    </row>
    <row r="605" spans="1:16" x14ac:dyDescent="0.25">
      <c r="A605" t="s">
        <v>32</v>
      </c>
      <c r="B605" t="s">
        <v>26</v>
      </c>
      <c r="C605" t="s">
        <v>48</v>
      </c>
      <c r="D605" t="s">
        <v>57</v>
      </c>
      <c r="E605" s="1">
        <v>41</v>
      </c>
      <c r="F605" s="2">
        <v>19794</v>
      </c>
      <c r="G605" s="2">
        <v>32990</v>
      </c>
      <c r="H605" s="2">
        <v>1352590</v>
      </c>
      <c r="I605" s="2">
        <v>202888.5</v>
      </c>
      <c r="J605" s="2">
        <v>1149701.5</v>
      </c>
      <c r="K605" s="2">
        <v>689820.9</v>
      </c>
      <c r="L605" s="2">
        <v>459880.6</v>
      </c>
      <c r="M605" s="7">
        <v>44470</v>
      </c>
      <c r="N605">
        <v>10</v>
      </c>
      <c r="O605" t="s">
        <v>43</v>
      </c>
      <c r="P605">
        <v>2021</v>
      </c>
    </row>
    <row r="606" spans="1:16" x14ac:dyDescent="0.25">
      <c r="A606" t="s">
        <v>38</v>
      </c>
      <c r="B606" t="s">
        <v>34</v>
      </c>
      <c r="C606" t="s">
        <v>48</v>
      </c>
      <c r="D606" t="s">
        <v>57</v>
      </c>
      <c r="E606" s="1">
        <v>260.5</v>
      </c>
      <c r="F606" s="2">
        <v>19794</v>
      </c>
      <c r="G606" s="2">
        <v>32990</v>
      </c>
      <c r="H606" s="2">
        <v>8593895</v>
      </c>
      <c r="I606" s="2">
        <v>1289084.25</v>
      </c>
      <c r="J606" s="2">
        <v>7304810.75</v>
      </c>
      <c r="K606" s="2">
        <v>5259463.74</v>
      </c>
      <c r="L606" s="2">
        <v>2045347.0099999998</v>
      </c>
      <c r="M606" s="7">
        <v>44136</v>
      </c>
      <c r="N606">
        <v>11</v>
      </c>
      <c r="O606" t="s">
        <v>47</v>
      </c>
      <c r="P606">
        <v>2020</v>
      </c>
    </row>
    <row r="607" spans="1:16" x14ac:dyDescent="0.25">
      <c r="A607" t="s">
        <v>32</v>
      </c>
      <c r="B607" t="s">
        <v>56</v>
      </c>
      <c r="C607" t="s">
        <v>48</v>
      </c>
      <c r="D607" t="s">
        <v>57</v>
      </c>
      <c r="E607" s="1">
        <v>101.30000000000001</v>
      </c>
      <c r="F607" s="2">
        <v>19794</v>
      </c>
      <c r="G607" s="2">
        <v>32990</v>
      </c>
      <c r="H607" s="2">
        <v>3341887.0000000005</v>
      </c>
      <c r="I607" s="2">
        <v>501283.05000000005</v>
      </c>
      <c r="J607" s="2">
        <v>2840603.95</v>
      </c>
      <c r="K607" s="2">
        <v>1704362.37</v>
      </c>
      <c r="L607" s="2">
        <v>1136241.58</v>
      </c>
      <c r="M607" s="7">
        <v>44531</v>
      </c>
      <c r="N607">
        <v>12</v>
      </c>
      <c r="O607" t="s">
        <v>28</v>
      </c>
      <c r="P607">
        <v>2021</v>
      </c>
    </row>
    <row r="608" spans="1:16" x14ac:dyDescent="0.25">
      <c r="A608" t="s">
        <v>35</v>
      </c>
      <c r="B608" t="s">
        <v>39</v>
      </c>
      <c r="C608" t="s">
        <v>49</v>
      </c>
      <c r="D608" t="s">
        <v>57</v>
      </c>
      <c r="E608" s="1">
        <v>158.30000000000001</v>
      </c>
      <c r="F608" s="2">
        <v>13938</v>
      </c>
      <c r="G608" s="2">
        <v>23230</v>
      </c>
      <c r="H608" s="2">
        <v>3677309.0000000005</v>
      </c>
      <c r="I608" s="2">
        <v>551596.35000000009</v>
      </c>
      <c r="J608" s="2">
        <v>3125712.6500000004</v>
      </c>
      <c r="K608" s="2">
        <v>2438055.8670000006</v>
      </c>
      <c r="L608" s="2">
        <v>687656.78299999982</v>
      </c>
      <c r="M608" s="7">
        <v>44348</v>
      </c>
      <c r="N608">
        <v>6</v>
      </c>
      <c r="O608" t="s">
        <v>24</v>
      </c>
      <c r="P608">
        <v>2021</v>
      </c>
    </row>
    <row r="609" spans="1:16" x14ac:dyDescent="0.25">
      <c r="A609" t="s">
        <v>22</v>
      </c>
      <c r="B609" t="s">
        <v>23</v>
      </c>
      <c r="C609" t="s">
        <v>49</v>
      </c>
      <c r="D609" t="s">
        <v>57</v>
      </c>
      <c r="E609" s="1">
        <v>156.5</v>
      </c>
      <c r="F609" s="2">
        <v>13938</v>
      </c>
      <c r="G609" s="2">
        <v>23230</v>
      </c>
      <c r="H609" s="2">
        <v>3635495</v>
      </c>
      <c r="I609" s="2">
        <v>545324.25</v>
      </c>
      <c r="J609" s="2">
        <v>3090170.75</v>
      </c>
      <c r="K609" s="2">
        <v>2008610.9875</v>
      </c>
      <c r="L609" s="2">
        <v>1081559.7625</v>
      </c>
      <c r="M609" s="7">
        <v>44470</v>
      </c>
      <c r="N609">
        <v>10</v>
      </c>
      <c r="O609" t="s">
        <v>43</v>
      </c>
      <c r="P609">
        <v>2021</v>
      </c>
    </row>
    <row r="610" spans="1:16" x14ac:dyDescent="0.25">
      <c r="A610" t="s">
        <v>35</v>
      </c>
      <c r="B610" t="s">
        <v>42</v>
      </c>
      <c r="C610" t="s">
        <v>51</v>
      </c>
      <c r="D610" t="s">
        <v>57</v>
      </c>
      <c r="E610" s="1">
        <v>165.9</v>
      </c>
      <c r="F610" s="2">
        <v>11999.4</v>
      </c>
      <c r="G610" s="2">
        <v>19999</v>
      </c>
      <c r="H610" s="2">
        <v>3317834.1</v>
      </c>
      <c r="I610" s="2">
        <v>497675.11499999999</v>
      </c>
      <c r="J610" s="2">
        <v>2820158.9850000003</v>
      </c>
      <c r="K610" s="2">
        <v>2199724.0083000003</v>
      </c>
      <c r="L610" s="2">
        <v>620434.9767</v>
      </c>
      <c r="M610" s="7">
        <v>44197</v>
      </c>
      <c r="N610">
        <v>1</v>
      </c>
      <c r="O610" t="s">
        <v>20</v>
      </c>
      <c r="P610">
        <v>2021</v>
      </c>
    </row>
    <row r="611" spans="1:16" x14ac:dyDescent="0.25">
      <c r="A611" t="s">
        <v>16</v>
      </c>
      <c r="B611" t="s">
        <v>36</v>
      </c>
      <c r="C611" t="s">
        <v>51</v>
      </c>
      <c r="D611" t="s">
        <v>57</v>
      </c>
      <c r="E611" s="1">
        <v>119</v>
      </c>
      <c r="F611" s="2">
        <v>11999.4</v>
      </c>
      <c r="G611" s="2">
        <v>19999</v>
      </c>
      <c r="H611" s="2">
        <v>2379881</v>
      </c>
      <c r="I611" s="2">
        <v>356982.14999999997</v>
      </c>
      <c r="J611" s="2">
        <v>2022898.85</v>
      </c>
      <c r="K611" s="2">
        <v>1577861.1030000001</v>
      </c>
      <c r="L611" s="2">
        <v>445037.74699999997</v>
      </c>
      <c r="M611" s="7">
        <v>44348</v>
      </c>
      <c r="N611">
        <v>6</v>
      </c>
      <c r="O611" t="s">
        <v>24</v>
      </c>
      <c r="P611">
        <v>2021</v>
      </c>
    </row>
    <row r="612" spans="1:16" x14ac:dyDescent="0.25">
      <c r="A612" t="s">
        <v>32</v>
      </c>
      <c r="B612" t="s">
        <v>21</v>
      </c>
      <c r="C612" t="s">
        <v>51</v>
      </c>
      <c r="D612" t="s">
        <v>57</v>
      </c>
      <c r="E612" s="1">
        <v>41</v>
      </c>
      <c r="F612" s="2">
        <v>11999.4</v>
      </c>
      <c r="G612" s="2">
        <v>19999</v>
      </c>
      <c r="H612" s="2">
        <v>819959</v>
      </c>
      <c r="I612" s="2">
        <v>122993.84999999999</v>
      </c>
      <c r="J612" s="2">
        <v>696965.15</v>
      </c>
      <c r="K612" s="2">
        <v>418179.09</v>
      </c>
      <c r="L612" s="2">
        <v>278786.06</v>
      </c>
      <c r="M612" s="7">
        <v>44470</v>
      </c>
      <c r="N612">
        <v>10</v>
      </c>
      <c r="O612" t="s">
        <v>43</v>
      </c>
      <c r="P612">
        <v>2021</v>
      </c>
    </row>
    <row r="613" spans="1:16" x14ac:dyDescent="0.25">
      <c r="A613" t="s">
        <v>32</v>
      </c>
      <c r="B613" t="s">
        <v>46</v>
      </c>
      <c r="C613" t="s">
        <v>51</v>
      </c>
      <c r="D613" t="s">
        <v>57</v>
      </c>
      <c r="E613" s="1">
        <v>177</v>
      </c>
      <c r="F613" s="2">
        <v>11999.4</v>
      </c>
      <c r="G613" s="2">
        <v>19999</v>
      </c>
      <c r="H613" s="2">
        <v>3539823</v>
      </c>
      <c r="I613" s="2">
        <v>530973.44999999995</v>
      </c>
      <c r="J613" s="2">
        <v>3008849.55</v>
      </c>
      <c r="K613" s="2">
        <v>1805309.7299999997</v>
      </c>
      <c r="L613" s="2">
        <v>1203539.82</v>
      </c>
      <c r="M613" s="7">
        <v>44166</v>
      </c>
      <c r="N613">
        <v>12</v>
      </c>
      <c r="O613" t="s">
        <v>28</v>
      </c>
      <c r="P613">
        <v>2020</v>
      </c>
    </row>
    <row r="614" spans="1:16" x14ac:dyDescent="0.25">
      <c r="A614" t="s">
        <v>16</v>
      </c>
      <c r="B614" t="s">
        <v>17</v>
      </c>
      <c r="C614" t="s">
        <v>18</v>
      </c>
      <c r="D614" t="s">
        <v>57</v>
      </c>
      <c r="E614" s="1">
        <v>257.90000000000003</v>
      </c>
      <c r="F614" s="2">
        <v>5579.4</v>
      </c>
      <c r="G614" s="2">
        <v>9299</v>
      </c>
      <c r="H614" s="2">
        <v>2398212.1</v>
      </c>
      <c r="I614" s="2">
        <v>359731.815</v>
      </c>
      <c r="J614" s="2">
        <v>2038480.2850000001</v>
      </c>
      <c r="K614" s="2">
        <v>1590014.6223000002</v>
      </c>
      <c r="L614" s="2">
        <v>448465.66269999999</v>
      </c>
      <c r="M614" s="7">
        <v>44287</v>
      </c>
      <c r="N614">
        <v>4</v>
      </c>
      <c r="O614" t="s">
        <v>50</v>
      </c>
      <c r="P614">
        <v>2021</v>
      </c>
    </row>
    <row r="615" spans="1:16" x14ac:dyDescent="0.25">
      <c r="A615" t="s">
        <v>16</v>
      </c>
      <c r="B615" t="s">
        <v>21</v>
      </c>
      <c r="C615" t="s">
        <v>18</v>
      </c>
      <c r="D615" t="s">
        <v>57</v>
      </c>
      <c r="E615" s="1">
        <v>174.3</v>
      </c>
      <c r="F615" s="2">
        <v>5579.4</v>
      </c>
      <c r="G615" s="2">
        <v>9299</v>
      </c>
      <c r="H615" s="2">
        <v>1620815.7000000002</v>
      </c>
      <c r="I615" s="2">
        <v>243122.35500000001</v>
      </c>
      <c r="J615" s="2">
        <v>1377693.3450000002</v>
      </c>
      <c r="K615" s="2">
        <v>1074600.8091000002</v>
      </c>
      <c r="L615" s="2">
        <v>303092.53590000002</v>
      </c>
      <c r="M615" s="7">
        <v>44317</v>
      </c>
      <c r="N615">
        <v>5</v>
      </c>
      <c r="O615" t="s">
        <v>53</v>
      </c>
      <c r="P615">
        <v>2021</v>
      </c>
    </row>
    <row r="616" spans="1:16" x14ac:dyDescent="0.25">
      <c r="A616" t="s">
        <v>16</v>
      </c>
      <c r="B616" t="s">
        <v>59</v>
      </c>
      <c r="C616" t="s">
        <v>18</v>
      </c>
      <c r="D616" t="s">
        <v>57</v>
      </c>
      <c r="E616" s="1">
        <v>299.60000000000002</v>
      </c>
      <c r="F616" s="2">
        <v>5579.4</v>
      </c>
      <c r="G616" s="2">
        <v>9299</v>
      </c>
      <c r="H616" s="2">
        <v>2785980.4000000004</v>
      </c>
      <c r="I616" s="2">
        <v>417897.06000000006</v>
      </c>
      <c r="J616" s="2">
        <v>2368083.3400000003</v>
      </c>
      <c r="K616" s="2">
        <v>1847105.0052000002</v>
      </c>
      <c r="L616" s="2">
        <v>520978.33480000007</v>
      </c>
      <c r="M616" s="7">
        <v>44105</v>
      </c>
      <c r="N616">
        <v>10</v>
      </c>
      <c r="O616" t="s">
        <v>43</v>
      </c>
      <c r="P616">
        <v>2020</v>
      </c>
    </row>
    <row r="617" spans="1:16" x14ac:dyDescent="0.25">
      <c r="A617" t="s">
        <v>16</v>
      </c>
      <c r="B617" t="s">
        <v>25</v>
      </c>
      <c r="C617" t="s">
        <v>18</v>
      </c>
      <c r="D617" t="s">
        <v>57</v>
      </c>
      <c r="E617" s="1">
        <v>28</v>
      </c>
      <c r="F617" s="2">
        <v>5579.4</v>
      </c>
      <c r="G617" s="2">
        <v>9299</v>
      </c>
      <c r="H617" s="2">
        <v>260372</v>
      </c>
      <c r="I617" s="2">
        <v>39055.799999999996</v>
      </c>
      <c r="J617" s="2">
        <v>221316.2</v>
      </c>
      <c r="K617" s="2">
        <v>172626.63600000003</v>
      </c>
      <c r="L617" s="2">
        <v>48689.563999999984</v>
      </c>
      <c r="M617" s="7">
        <v>44531</v>
      </c>
      <c r="N617">
        <v>12</v>
      </c>
      <c r="O617" t="s">
        <v>28</v>
      </c>
      <c r="P617">
        <v>2021</v>
      </c>
    </row>
    <row r="618" spans="1:16" x14ac:dyDescent="0.25">
      <c r="A618" t="s">
        <v>16</v>
      </c>
      <c r="B618" t="s">
        <v>58</v>
      </c>
      <c r="C618" t="s">
        <v>30</v>
      </c>
      <c r="D618" t="s">
        <v>57</v>
      </c>
      <c r="E618" s="1">
        <v>29.3</v>
      </c>
      <c r="F618" s="2">
        <v>8999.4</v>
      </c>
      <c r="G618" s="2">
        <v>14999</v>
      </c>
      <c r="H618" s="2">
        <v>439470.7</v>
      </c>
      <c r="I618" s="2">
        <v>65920.604999999996</v>
      </c>
      <c r="J618" s="2">
        <v>373550.09500000003</v>
      </c>
      <c r="K618" s="2">
        <v>291369.07410000003</v>
      </c>
      <c r="L618" s="2">
        <v>82181.020900000003</v>
      </c>
      <c r="M618" s="7">
        <v>44228</v>
      </c>
      <c r="N618">
        <v>2</v>
      </c>
      <c r="O618" t="s">
        <v>45</v>
      </c>
      <c r="P618">
        <v>2021</v>
      </c>
    </row>
    <row r="619" spans="1:16" x14ac:dyDescent="0.25">
      <c r="A619" t="s">
        <v>16</v>
      </c>
      <c r="B619" t="s">
        <v>27</v>
      </c>
      <c r="C619" t="s">
        <v>30</v>
      </c>
      <c r="D619" t="s">
        <v>57</v>
      </c>
      <c r="E619" s="1">
        <v>299.60000000000002</v>
      </c>
      <c r="F619" s="2">
        <v>8999.4</v>
      </c>
      <c r="G619" s="2">
        <v>14999</v>
      </c>
      <c r="H619" s="2">
        <v>4493700.4000000004</v>
      </c>
      <c r="I619" s="2">
        <v>674055.06</v>
      </c>
      <c r="J619" s="2">
        <v>3819645.3400000003</v>
      </c>
      <c r="K619" s="2">
        <v>2979323.3652000003</v>
      </c>
      <c r="L619" s="2">
        <v>840321.97479999997</v>
      </c>
      <c r="M619" s="7">
        <v>44105</v>
      </c>
      <c r="N619">
        <v>10</v>
      </c>
      <c r="O619" t="s">
        <v>43</v>
      </c>
      <c r="P619">
        <v>2020</v>
      </c>
    </row>
    <row r="620" spans="1:16" x14ac:dyDescent="0.25">
      <c r="A620" t="s">
        <v>22</v>
      </c>
      <c r="B620" t="s">
        <v>29</v>
      </c>
      <c r="C620" t="s">
        <v>44</v>
      </c>
      <c r="D620" t="s">
        <v>57</v>
      </c>
      <c r="E620" s="1">
        <v>27.8</v>
      </c>
      <c r="F620" s="2">
        <v>11999.4</v>
      </c>
      <c r="G620" s="2">
        <v>19999</v>
      </c>
      <c r="H620" s="2">
        <v>555972.20000000007</v>
      </c>
      <c r="I620" s="2">
        <v>83395.83</v>
      </c>
      <c r="J620" s="2">
        <v>472576.37000000005</v>
      </c>
      <c r="K620" s="2">
        <v>307174.64050000004</v>
      </c>
      <c r="L620" s="2">
        <v>165401.72950000002</v>
      </c>
      <c r="M620" s="7">
        <v>44228</v>
      </c>
      <c r="N620">
        <v>2</v>
      </c>
      <c r="O620" t="s">
        <v>45</v>
      </c>
      <c r="P620">
        <v>2021</v>
      </c>
    </row>
    <row r="621" spans="1:16" x14ac:dyDescent="0.25">
      <c r="A621" t="s">
        <v>16</v>
      </c>
      <c r="B621" t="s">
        <v>55</v>
      </c>
      <c r="C621" t="s">
        <v>44</v>
      </c>
      <c r="D621" t="s">
        <v>57</v>
      </c>
      <c r="E621" s="1">
        <v>242.8</v>
      </c>
      <c r="F621" s="2">
        <v>11999.4</v>
      </c>
      <c r="G621" s="2">
        <v>19999</v>
      </c>
      <c r="H621" s="2">
        <v>4855757.2</v>
      </c>
      <c r="I621" s="2">
        <v>728363.58</v>
      </c>
      <c r="J621" s="2">
        <v>4127393.62</v>
      </c>
      <c r="K621" s="2">
        <v>3219367.0236000004</v>
      </c>
      <c r="L621" s="2">
        <v>908026.59639999969</v>
      </c>
      <c r="M621" s="7">
        <v>44256</v>
      </c>
      <c r="N621">
        <v>3</v>
      </c>
      <c r="O621" t="s">
        <v>31</v>
      </c>
      <c r="P621">
        <v>2021</v>
      </c>
    </row>
    <row r="622" spans="1:16" x14ac:dyDescent="0.25">
      <c r="A622" t="s">
        <v>22</v>
      </c>
      <c r="B622" t="s">
        <v>33</v>
      </c>
      <c r="C622" t="s">
        <v>44</v>
      </c>
      <c r="D622" t="s">
        <v>57</v>
      </c>
      <c r="E622" s="1">
        <v>176.70000000000002</v>
      </c>
      <c r="F622" s="2">
        <v>11999.4</v>
      </c>
      <c r="G622" s="2">
        <v>19999</v>
      </c>
      <c r="H622" s="2">
        <v>3533823.3000000003</v>
      </c>
      <c r="I622" s="2">
        <v>530073.495</v>
      </c>
      <c r="J622" s="2">
        <v>3003749.8050000002</v>
      </c>
      <c r="K622" s="2">
        <v>1952437.3732500002</v>
      </c>
      <c r="L622" s="2">
        <v>1051312.43175</v>
      </c>
      <c r="M622" s="7">
        <v>44440</v>
      </c>
      <c r="N622">
        <v>9</v>
      </c>
      <c r="O622" t="s">
        <v>41</v>
      </c>
      <c r="P622">
        <v>2021</v>
      </c>
    </row>
    <row r="623" spans="1:16" x14ac:dyDescent="0.25">
      <c r="A623" t="s">
        <v>32</v>
      </c>
      <c r="B623" t="s">
        <v>26</v>
      </c>
      <c r="C623" t="s">
        <v>44</v>
      </c>
      <c r="D623" t="s">
        <v>57</v>
      </c>
      <c r="E623" s="1">
        <v>139.30000000000001</v>
      </c>
      <c r="F623" s="2">
        <v>11999.4</v>
      </c>
      <c r="G623" s="2">
        <v>19999</v>
      </c>
      <c r="H623" s="2">
        <v>2785860.7</v>
      </c>
      <c r="I623" s="2">
        <v>417879.10500000004</v>
      </c>
      <c r="J623" s="2">
        <v>2367981.5950000002</v>
      </c>
      <c r="K623" s="2">
        <v>1420788.9570000002</v>
      </c>
      <c r="L623" s="2">
        <v>947192.63800000004</v>
      </c>
      <c r="M623" s="7">
        <v>44470</v>
      </c>
      <c r="N623">
        <v>10</v>
      </c>
      <c r="O623" t="s">
        <v>43</v>
      </c>
      <c r="P623">
        <v>2021</v>
      </c>
    </row>
    <row r="624" spans="1:16" x14ac:dyDescent="0.25">
      <c r="A624" t="s">
        <v>16</v>
      </c>
      <c r="B624" t="s">
        <v>34</v>
      </c>
      <c r="C624" t="s">
        <v>49</v>
      </c>
      <c r="D624" t="s">
        <v>57</v>
      </c>
      <c r="E624" s="1">
        <v>28</v>
      </c>
      <c r="F624" s="2">
        <v>13938</v>
      </c>
      <c r="G624" s="2">
        <v>23230</v>
      </c>
      <c r="H624" s="2">
        <v>650440</v>
      </c>
      <c r="I624" s="2">
        <v>97566</v>
      </c>
      <c r="J624" s="2">
        <v>552874</v>
      </c>
      <c r="K624" s="2">
        <v>431241.72000000003</v>
      </c>
      <c r="L624" s="2">
        <v>121632.27999999997</v>
      </c>
      <c r="M624" s="7">
        <v>44531</v>
      </c>
      <c r="N624">
        <v>12</v>
      </c>
      <c r="O624" t="s">
        <v>28</v>
      </c>
      <c r="P624">
        <v>2021</v>
      </c>
    </row>
    <row r="625" spans="1:16" x14ac:dyDescent="0.25">
      <c r="A625" t="s">
        <v>32</v>
      </c>
      <c r="B625" t="s">
        <v>56</v>
      </c>
      <c r="C625" t="s">
        <v>51</v>
      </c>
      <c r="D625" t="s">
        <v>57</v>
      </c>
      <c r="E625" s="1">
        <v>139.30000000000001</v>
      </c>
      <c r="F625" s="2">
        <v>11999.4</v>
      </c>
      <c r="G625" s="2">
        <v>19999</v>
      </c>
      <c r="H625" s="2">
        <v>2785860.7</v>
      </c>
      <c r="I625" s="2">
        <v>417879.10500000004</v>
      </c>
      <c r="J625" s="2">
        <v>2367981.5950000002</v>
      </c>
      <c r="K625" s="2">
        <v>1420788.9570000002</v>
      </c>
      <c r="L625" s="2">
        <v>947192.63800000004</v>
      </c>
      <c r="M625" s="7">
        <v>44470</v>
      </c>
      <c r="N625">
        <v>10</v>
      </c>
      <c r="O625" t="s">
        <v>43</v>
      </c>
      <c r="P625">
        <v>2021</v>
      </c>
    </row>
    <row r="626" spans="1:16" x14ac:dyDescent="0.25">
      <c r="A626" t="s">
        <v>32</v>
      </c>
      <c r="B626" t="s">
        <v>39</v>
      </c>
      <c r="C626" t="s">
        <v>51</v>
      </c>
      <c r="D626" t="s">
        <v>57</v>
      </c>
      <c r="E626" s="1">
        <v>201.5</v>
      </c>
      <c r="F626" s="2">
        <v>11999.4</v>
      </c>
      <c r="G626" s="2">
        <v>19999</v>
      </c>
      <c r="H626" s="2">
        <v>4029798.5</v>
      </c>
      <c r="I626" s="2">
        <v>604469.77500000002</v>
      </c>
      <c r="J626" s="2">
        <v>3425328.7250000001</v>
      </c>
      <c r="K626" s="2">
        <v>2055197.2349999999</v>
      </c>
      <c r="L626" s="2">
        <v>1370131.4900000002</v>
      </c>
      <c r="M626" s="7">
        <v>44166</v>
      </c>
      <c r="N626">
        <v>12</v>
      </c>
      <c r="O626" t="s">
        <v>28</v>
      </c>
      <c r="P626">
        <v>2020</v>
      </c>
    </row>
    <row r="627" spans="1:16" x14ac:dyDescent="0.25">
      <c r="A627" t="s">
        <v>38</v>
      </c>
      <c r="B627" t="s">
        <v>23</v>
      </c>
      <c r="C627" t="s">
        <v>18</v>
      </c>
      <c r="D627" t="s">
        <v>57</v>
      </c>
      <c r="E627" s="1">
        <v>80.100000000000009</v>
      </c>
      <c r="F627" s="2">
        <v>5579.4</v>
      </c>
      <c r="G627" s="2">
        <v>9299</v>
      </c>
      <c r="H627" s="2">
        <v>744849.9</v>
      </c>
      <c r="I627" s="2">
        <v>111727.485</v>
      </c>
      <c r="J627" s="2">
        <v>633122.41500000004</v>
      </c>
      <c r="K627" s="2">
        <v>455848.13880000002</v>
      </c>
      <c r="L627" s="2">
        <v>177274.27620000002</v>
      </c>
      <c r="M627" s="7">
        <v>44378</v>
      </c>
      <c r="N627">
        <v>7</v>
      </c>
      <c r="O627" t="s">
        <v>37</v>
      </c>
      <c r="P627">
        <v>2021</v>
      </c>
    </row>
    <row r="628" spans="1:16" x14ac:dyDescent="0.25">
      <c r="A628" t="s">
        <v>35</v>
      </c>
      <c r="B628" t="s">
        <v>42</v>
      </c>
      <c r="C628" t="s">
        <v>18</v>
      </c>
      <c r="D628" t="s">
        <v>57</v>
      </c>
      <c r="E628" s="1">
        <v>102.30000000000001</v>
      </c>
      <c r="F628" s="2">
        <v>5579.4</v>
      </c>
      <c r="G628" s="2">
        <v>9299</v>
      </c>
      <c r="H628" s="2">
        <v>951287.70000000007</v>
      </c>
      <c r="I628" s="2">
        <v>142693.155</v>
      </c>
      <c r="J628" s="2">
        <v>808594.54500000004</v>
      </c>
      <c r="K628" s="2">
        <v>630703.74510000006</v>
      </c>
      <c r="L628" s="2">
        <v>177890.79989999998</v>
      </c>
      <c r="M628" s="7">
        <v>44075</v>
      </c>
      <c r="N628">
        <v>9</v>
      </c>
      <c r="O628" t="s">
        <v>41</v>
      </c>
      <c r="P628">
        <v>2020</v>
      </c>
    </row>
    <row r="629" spans="1:16" x14ac:dyDescent="0.25">
      <c r="A629" t="s">
        <v>38</v>
      </c>
      <c r="B629" t="s">
        <v>36</v>
      </c>
      <c r="C629" t="s">
        <v>18</v>
      </c>
      <c r="D629" t="s">
        <v>57</v>
      </c>
      <c r="E629" s="1">
        <v>149.6</v>
      </c>
      <c r="F629" s="2">
        <v>5579.4</v>
      </c>
      <c r="G629" s="2">
        <v>9299</v>
      </c>
      <c r="H629" s="2">
        <v>1391130.4</v>
      </c>
      <c r="I629" s="2">
        <v>208669.55999999997</v>
      </c>
      <c r="J629" s="2">
        <v>1182460.8399999999</v>
      </c>
      <c r="K629" s="2">
        <v>851371.80479999981</v>
      </c>
      <c r="L629" s="2">
        <v>331089.03520000004</v>
      </c>
      <c r="M629" s="7">
        <v>44470</v>
      </c>
      <c r="N629">
        <v>10</v>
      </c>
      <c r="O629" t="s">
        <v>43</v>
      </c>
      <c r="P629">
        <v>2021</v>
      </c>
    </row>
    <row r="630" spans="1:16" x14ac:dyDescent="0.25">
      <c r="A630" t="s">
        <v>38</v>
      </c>
      <c r="B630" t="s">
        <v>21</v>
      </c>
      <c r="C630" t="s">
        <v>18</v>
      </c>
      <c r="D630" t="s">
        <v>57</v>
      </c>
      <c r="E630" s="1">
        <v>101</v>
      </c>
      <c r="F630" s="2">
        <v>5579.4</v>
      </c>
      <c r="G630" s="2">
        <v>9299</v>
      </c>
      <c r="H630" s="2">
        <v>939199</v>
      </c>
      <c r="I630" s="2">
        <v>140879.85</v>
      </c>
      <c r="J630" s="2">
        <v>798319.15</v>
      </c>
      <c r="K630" s="2">
        <v>574789.78799999994</v>
      </c>
      <c r="L630" s="2">
        <v>223529.36200000008</v>
      </c>
      <c r="M630" s="7">
        <v>44470</v>
      </c>
      <c r="N630">
        <v>10</v>
      </c>
      <c r="O630" t="s">
        <v>43</v>
      </c>
      <c r="P630">
        <v>2021</v>
      </c>
    </row>
    <row r="631" spans="1:16" x14ac:dyDescent="0.25">
      <c r="A631" t="s">
        <v>22</v>
      </c>
      <c r="B631" t="s">
        <v>46</v>
      </c>
      <c r="C631" t="s">
        <v>18</v>
      </c>
      <c r="D631" t="s">
        <v>57</v>
      </c>
      <c r="E631" s="1">
        <v>151.30000000000001</v>
      </c>
      <c r="F631" s="2">
        <v>5579.4</v>
      </c>
      <c r="G631" s="2">
        <v>9299</v>
      </c>
      <c r="H631" s="2">
        <v>1406938.7000000002</v>
      </c>
      <c r="I631" s="2">
        <v>211040.80500000002</v>
      </c>
      <c r="J631" s="2">
        <v>1195897.8950000003</v>
      </c>
      <c r="K631" s="2">
        <v>777333.63175000018</v>
      </c>
      <c r="L631" s="2">
        <v>418564.26325000008</v>
      </c>
      <c r="M631" s="7">
        <v>44501</v>
      </c>
      <c r="N631">
        <v>11</v>
      </c>
      <c r="O631" t="s">
        <v>47</v>
      </c>
      <c r="P631">
        <v>2021</v>
      </c>
    </row>
    <row r="632" spans="1:16" x14ac:dyDescent="0.25">
      <c r="A632" t="s">
        <v>22</v>
      </c>
      <c r="B632" t="s">
        <v>17</v>
      </c>
      <c r="C632" t="s">
        <v>18</v>
      </c>
      <c r="D632" t="s">
        <v>57</v>
      </c>
      <c r="E632" s="1">
        <v>230</v>
      </c>
      <c r="F632" s="2">
        <v>5579.4</v>
      </c>
      <c r="G632" s="2">
        <v>9299</v>
      </c>
      <c r="H632" s="2">
        <v>2138770</v>
      </c>
      <c r="I632" s="2">
        <v>320815.5</v>
      </c>
      <c r="J632" s="2">
        <v>1817954.5</v>
      </c>
      <c r="K632" s="2">
        <v>1181670.425</v>
      </c>
      <c r="L632" s="2">
        <v>636284.07499999995</v>
      </c>
      <c r="M632" s="7">
        <v>44531</v>
      </c>
      <c r="N632">
        <v>12</v>
      </c>
      <c r="O632" t="s">
        <v>28</v>
      </c>
      <c r="P632">
        <v>2021</v>
      </c>
    </row>
    <row r="633" spans="1:16" x14ac:dyDescent="0.25">
      <c r="A633" t="s">
        <v>35</v>
      </c>
      <c r="B633" t="s">
        <v>21</v>
      </c>
      <c r="C633" t="s">
        <v>18</v>
      </c>
      <c r="D633" t="s">
        <v>57</v>
      </c>
      <c r="E633" s="1">
        <v>282.10000000000002</v>
      </c>
      <c r="F633" s="2">
        <v>5579.4</v>
      </c>
      <c r="G633" s="2">
        <v>9299</v>
      </c>
      <c r="H633" s="2">
        <v>2623247.9000000004</v>
      </c>
      <c r="I633" s="2">
        <v>393487.18500000006</v>
      </c>
      <c r="J633" s="2">
        <v>2229760.7150000003</v>
      </c>
      <c r="K633" s="2">
        <v>1739213.3577000003</v>
      </c>
      <c r="L633" s="2">
        <v>490547.35730000003</v>
      </c>
      <c r="M633" s="7">
        <v>44166</v>
      </c>
      <c r="N633">
        <v>12</v>
      </c>
      <c r="O633" t="s">
        <v>28</v>
      </c>
      <c r="P633">
        <v>2020</v>
      </c>
    </row>
    <row r="634" spans="1:16" x14ac:dyDescent="0.25">
      <c r="A634" t="s">
        <v>16</v>
      </c>
      <c r="B634" t="s">
        <v>59</v>
      </c>
      <c r="C634" t="s">
        <v>30</v>
      </c>
      <c r="D634" t="s">
        <v>57</v>
      </c>
      <c r="E634" s="1">
        <v>222.75</v>
      </c>
      <c r="F634" s="2">
        <v>8999.4</v>
      </c>
      <c r="G634" s="2">
        <v>14999</v>
      </c>
      <c r="H634" s="2">
        <v>3341027.25</v>
      </c>
      <c r="I634" s="2">
        <v>501154.08749999997</v>
      </c>
      <c r="J634" s="2">
        <v>2839873.1625000001</v>
      </c>
      <c r="K634" s="2">
        <v>2215101.0667500002</v>
      </c>
      <c r="L634" s="2">
        <v>624772.09574999986</v>
      </c>
      <c r="M634" s="7">
        <v>44197</v>
      </c>
      <c r="N634">
        <v>1</v>
      </c>
      <c r="O634" t="s">
        <v>20</v>
      </c>
      <c r="P634">
        <v>2021</v>
      </c>
    </row>
    <row r="635" spans="1:16" x14ac:dyDescent="0.25">
      <c r="A635" t="s">
        <v>16</v>
      </c>
      <c r="B635" t="s">
        <v>25</v>
      </c>
      <c r="C635" t="s">
        <v>30</v>
      </c>
      <c r="D635" t="s">
        <v>57</v>
      </c>
      <c r="E635" s="1">
        <v>119.9</v>
      </c>
      <c r="F635" s="2">
        <v>8999.4</v>
      </c>
      <c r="G635" s="2">
        <v>14999</v>
      </c>
      <c r="H635" s="2">
        <v>1798380.1</v>
      </c>
      <c r="I635" s="2">
        <v>269757.01500000001</v>
      </c>
      <c r="J635" s="2">
        <v>1528623.085</v>
      </c>
      <c r="K635" s="2">
        <v>1192326.0063</v>
      </c>
      <c r="L635" s="2">
        <v>336297.07869999995</v>
      </c>
      <c r="M635" s="7">
        <v>44287</v>
      </c>
      <c r="N635">
        <v>4</v>
      </c>
      <c r="O635" t="s">
        <v>50</v>
      </c>
      <c r="P635">
        <v>2021</v>
      </c>
    </row>
    <row r="636" spans="1:16" x14ac:dyDescent="0.25">
      <c r="A636" t="s">
        <v>16</v>
      </c>
      <c r="B636" t="s">
        <v>58</v>
      </c>
      <c r="C636" t="s">
        <v>30</v>
      </c>
      <c r="D636" t="s">
        <v>57</v>
      </c>
      <c r="E636" s="1">
        <v>20</v>
      </c>
      <c r="F636" s="2">
        <v>8999.4</v>
      </c>
      <c r="G636" s="2">
        <v>14999</v>
      </c>
      <c r="H636" s="2">
        <v>299980</v>
      </c>
      <c r="I636" s="2">
        <v>44997</v>
      </c>
      <c r="J636" s="2">
        <v>254983</v>
      </c>
      <c r="K636" s="2">
        <v>198886.74000000002</v>
      </c>
      <c r="L636" s="2">
        <v>56096.25999999998</v>
      </c>
      <c r="M636" s="7">
        <v>44317</v>
      </c>
      <c r="N636">
        <v>5</v>
      </c>
      <c r="O636" t="s">
        <v>53</v>
      </c>
      <c r="P636">
        <v>2021</v>
      </c>
    </row>
    <row r="637" spans="1:16" x14ac:dyDescent="0.25">
      <c r="A637" t="s">
        <v>16</v>
      </c>
      <c r="B637" t="s">
        <v>27</v>
      </c>
      <c r="C637" t="s">
        <v>30</v>
      </c>
      <c r="D637" t="s">
        <v>57</v>
      </c>
      <c r="E637" s="1">
        <v>38.800000000000004</v>
      </c>
      <c r="F637" s="2">
        <v>8999.4</v>
      </c>
      <c r="G637" s="2">
        <v>14999</v>
      </c>
      <c r="H637" s="2">
        <v>581961.20000000007</v>
      </c>
      <c r="I637" s="2">
        <v>87294.180000000008</v>
      </c>
      <c r="J637" s="2">
        <v>494667.02000000008</v>
      </c>
      <c r="K637" s="2">
        <v>385840.27560000005</v>
      </c>
      <c r="L637" s="2">
        <v>108826.74440000003</v>
      </c>
      <c r="M637" s="7">
        <v>44440</v>
      </c>
      <c r="N637">
        <v>9</v>
      </c>
      <c r="O637" t="s">
        <v>41</v>
      </c>
      <c r="P637">
        <v>2021</v>
      </c>
    </row>
    <row r="638" spans="1:16" x14ac:dyDescent="0.25">
      <c r="A638" t="s">
        <v>16</v>
      </c>
      <c r="B638" t="s">
        <v>29</v>
      </c>
      <c r="C638" t="s">
        <v>30</v>
      </c>
      <c r="D638" t="s">
        <v>57</v>
      </c>
      <c r="E638" s="1">
        <v>172.70000000000002</v>
      </c>
      <c r="F638" s="2">
        <v>8999.4</v>
      </c>
      <c r="G638" s="2">
        <v>14999</v>
      </c>
      <c r="H638" s="2">
        <v>2590327.3000000003</v>
      </c>
      <c r="I638" s="2">
        <v>388549.09500000003</v>
      </c>
      <c r="J638" s="2">
        <v>2201778.2050000001</v>
      </c>
      <c r="K638" s="2">
        <v>1717386.9999000002</v>
      </c>
      <c r="L638" s="2">
        <v>484391.2050999999</v>
      </c>
      <c r="M638" s="7">
        <v>44105</v>
      </c>
      <c r="N638">
        <v>10</v>
      </c>
      <c r="O638" t="s">
        <v>43</v>
      </c>
      <c r="P638">
        <v>2020</v>
      </c>
    </row>
    <row r="639" spans="1:16" x14ac:dyDescent="0.25">
      <c r="A639" t="s">
        <v>22</v>
      </c>
      <c r="B639" t="s">
        <v>55</v>
      </c>
      <c r="C639" t="s">
        <v>30</v>
      </c>
      <c r="D639" t="s">
        <v>57</v>
      </c>
      <c r="E639" s="1">
        <v>230</v>
      </c>
      <c r="F639" s="2">
        <v>8999.4</v>
      </c>
      <c r="G639" s="2">
        <v>14999</v>
      </c>
      <c r="H639" s="2">
        <v>3449770</v>
      </c>
      <c r="I639" s="2">
        <v>517465.5</v>
      </c>
      <c r="J639" s="2">
        <v>2932304.5</v>
      </c>
      <c r="K639" s="2">
        <v>1905997.925</v>
      </c>
      <c r="L639" s="2">
        <v>1026306.575</v>
      </c>
      <c r="M639" s="7">
        <v>44531</v>
      </c>
      <c r="N639">
        <v>12</v>
      </c>
      <c r="O639" t="s">
        <v>28</v>
      </c>
      <c r="P639">
        <v>2021</v>
      </c>
    </row>
    <row r="640" spans="1:16" x14ac:dyDescent="0.25">
      <c r="A640" t="s">
        <v>16</v>
      </c>
      <c r="B640" t="s">
        <v>33</v>
      </c>
      <c r="C640" t="s">
        <v>44</v>
      </c>
      <c r="D640" t="s">
        <v>57</v>
      </c>
      <c r="E640" s="1">
        <v>26</v>
      </c>
      <c r="F640" s="2">
        <v>11999.4</v>
      </c>
      <c r="G640" s="2">
        <v>19999</v>
      </c>
      <c r="H640" s="2">
        <v>519974</v>
      </c>
      <c r="I640" s="2">
        <v>77996.099999999991</v>
      </c>
      <c r="J640" s="2">
        <v>441977.9</v>
      </c>
      <c r="K640" s="2">
        <v>344742.76200000005</v>
      </c>
      <c r="L640" s="2">
        <v>97235.137999999977</v>
      </c>
      <c r="M640" s="7">
        <v>44228</v>
      </c>
      <c r="N640">
        <v>2</v>
      </c>
      <c r="O640" t="s">
        <v>45</v>
      </c>
      <c r="P640">
        <v>2021</v>
      </c>
    </row>
    <row r="641" spans="1:16" x14ac:dyDescent="0.25">
      <c r="A641" t="s">
        <v>22</v>
      </c>
      <c r="B641" t="s">
        <v>26</v>
      </c>
      <c r="C641" t="s">
        <v>44</v>
      </c>
      <c r="D641" t="s">
        <v>57</v>
      </c>
      <c r="E641" s="1">
        <v>247</v>
      </c>
      <c r="F641" s="2">
        <v>11999.4</v>
      </c>
      <c r="G641" s="2">
        <v>19999</v>
      </c>
      <c r="H641" s="2">
        <v>4939753</v>
      </c>
      <c r="I641" s="2">
        <v>740962.95</v>
      </c>
      <c r="J641" s="2">
        <v>4198790.05</v>
      </c>
      <c r="K641" s="2">
        <v>2729213.5324999997</v>
      </c>
      <c r="L641" s="2">
        <v>1469576.5175000001</v>
      </c>
      <c r="M641" s="7">
        <v>44075</v>
      </c>
      <c r="N641">
        <v>9</v>
      </c>
      <c r="O641" t="s">
        <v>41</v>
      </c>
      <c r="P641">
        <v>2020</v>
      </c>
    </row>
    <row r="642" spans="1:16" x14ac:dyDescent="0.25">
      <c r="A642" t="s">
        <v>22</v>
      </c>
      <c r="B642" t="s">
        <v>34</v>
      </c>
      <c r="C642" t="s">
        <v>44</v>
      </c>
      <c r="D642" t="s">
        <v>57</v>
      </c>
      <c r="E642" s="1">
        <v>174.3</v>
      </c>
      <c r="F642" s="2">
        <v>11999.4</v>
      </c>
      <c r="G642" s="2">
        <v>19999</v>
      </c>
      <c r="H642" s="2">
        <v>3485825.7</v>
      </c>
      <c r="I642" s="2">
        <v>522873.85499999998</v>
      </c>
      <c r="J642" s="2">
        <v>2962951.8450000002</v>
      </c>
      <c r="K642" s="2">
        <v>1925918.6992500003</v>
      </c>
      <c r="L642" s="2">
        <v>1037033.1457499999</v>
      </c>
      <c r="M642" s="7">
        <v>44105</v>
      </c>
      <c r="N642">
        <v>10</v>
      </c>
      <c r="O642" t="s">
        <v>43</v>
      </c>
      <c r="P642">
        <v>2020</v>
      </c>
    </row>
    <row r="643" spans="1:16" x14ac:dyDescent="0.25">
      <c r="A643" t="s">
        <v>32</v>
      </c>
      <c r="B643" t="s">
        <v>56</v>
      </c>
      <c r="C643" t="s">
        <v>44</v>
      </c>
      <c r="D643" t="s">
        <v>57</v>
      </c>
      <c r="E643" s="1">
        <v>291.40000000000003</v>
      </c>
      <c r="F643" s="2">
        <v>11999.4</v>
      </c>
      <c r="G643" s="2">
        <v>19999</v>
      </c>
      <c r="H643" s="2">
        <v>5827708.6000000006</v>
      </c>
      <c r="I643" s="2">
        <v>874156.29</v>
      </c>
      <c r="J643" s="2">
        <v>4953552.3100000005</v>
      </c>
      <c r="K643" s="2">
        <v>2972131.3860000004</v>
      </c>
      <c r="L643" s="2">
        <v>1981420.9240000001</v>
      </c>
      <c r="M643" s="7">
        <v>44470</v>
      </c>
      <c r="N643">
        <v>10</v>
      </c>
      <c r="O643" t="s">
        <v>43</v>
      </c>
      <c r="P643">
        <v>2021</v>
      </c>
    </row>
    <row r="644" spans="1:16" x14ac:dyDescent="0.25">
      <c r="A644" t="s">
        <v>16</v>
      </c>
      <c r="B644" t="s">
        <v>39</v>
      </c>
      <c r="C644" t="s">
        <v>44</v>
      </c>
      <c r="D644" t="s">
        <v>57</v>
      </c>
      <c r="E644" s="1">
        <v>173.10000000000002</v>
      </c>
      <c r="F644" s="2">
        <v>11999.4</v>
      </c>
      <c r="G644" s="2">
        <v>19999</v>
      </c>
      <c r="H644" s="2">
        <v>3461826.9000000004</v>
      </c>
      <c r="I644" s="2">
        <v>519274.03500000003</v>
      </c>
      <c r="J644" s="2">
        <v>2942552.8650000002</v>
      </c>
      <c r="K644" s="2">
        <v>2295191.2347000004</v>
      </c>
      <c r="L644" s="2">
        <v>647361.63029999984</v>
      </c>
      <c r="M644" s="7">
        <v>44470</v>
      </c>
      <c r="N644">
        <v>10</v>
      </c>
      <c r="O644" t="s">
        <v>43</v>
      </c>
      <c r="P644">
        <v>2021</v>
      </c>
    </row>
    <row r="645" spans="1:16" x14ac:dyDescent="0.25">
      <c r="A645" t="s">
        <v>16</v>
      </c>
      <c r="B645" t="s">
        <v>23</v>
      </c>
      <c r="C645" t="s">
        <v>44</v>
      </c>
      <c r="D645" t="s">
        <v>57</v>
      </c>
      <c r="E645" s="1">
        <v>70</v>
      </c>
      <c r="F645" s="2">
        <v>11999.4</v>
      </c>
      <c r="G645" s="2">
        <v>19999</v>
      </c>
      <c r="H645" s="2">
        <v>1399930</v>
      </c>
      <c r="I645" s="2">
        <v>209989.5</v>
      </c>
      <c r="J645" s="2">
        <v>1189940.5</v>
      </c>
      <c r="K645" s="2">
        <v>928153.59000000008</v>
      </c>
      <c r="L645" s="2">
        <v>261786.90999999992</v>
      </c>
      <c r="M645" s="7">
        <v>44501</v>
      </c>
      <c r="N645">
        <v>11</v>
      </c>
      <c r="O645" t="s">
        <v>47</v>
      </c>
      <c r="P645">
        <v>2021</v>
      </c>
    </row>
    <row r="646" spans="1:16" x14ac:dyDescent="0.25">
      <c r="A646" t="s">
        <v>32</v>
      </c>
      <c r="B646" t="s">
        <v>42</v>
      </c>
      <c r="C646" t="s">
        <v>44</v>
      </c>
      <c r="D646" t="s">
        <v>57</v>
      </c>
      <c r="E646" s="1">
        <v>222.20000000000002</v>
      </c>
      <c r="F646" s="2">
        <v>11999.4</v>
      </c>
      <c r="G646" s="2">
        <v>19999</v>
      </c>
      <c r="H646" s="2">
        <v>4443777.8000000007</v>
      </c>
      <c r="I646" s="2">
        <v>666566.67000000004</v>
      </c>
      <c r="J646" s="2">
        <v>3777211.1300000008</v>
      </c>
      <c r="K646" s="2">
        <v>2266326.6780000003</v>
      </c>
      <c r="L646" s="2">
        <v>1510884.4520000005</v>
      </c>
      <c r="M646" s="7">
        <v>44136</v>
      </c>
      <c r="N646">
        <v>11</v>
      </c>
      <c r="O646" t="s">
        <v>47</v>
      </c>
      <c r="P646">
        <v>2020</v>
      </c>
    </row>
    <row r="647" spans="1:16" x14ac:dyDescent="0.25">
      <c r="A647" t="s">
        <v>16</v>
      </c>
      <c r="B647" t="s">
        <v>36</v>
      </c>
      <c r="C647" t="s">
        <v>44</v>
      </c>
      <c r="D647" t="s">
        <v>57</v>
      </c>
      <c r="E647" s="1">
        <v>117.7</v>
      </c>
      <c r="F647" s="2">
        <v>11999.4</v>
      </c>
      <c r="G647" s="2">
        <v>19999</v>
      </c>
      <c r="H647" s="2">
        <v>2353882.3000000003</v>
      </c>
      <c r="I647" s="2">
        <v>353082.34500000003</v>
      </c>
      <c r="J647" s="2">
        <v>2000799.9550000003</v>
      </c>
      <c r="K647" s="2">
        <v>1560623.9649000003</v>
      </c>
      <c r="L647" s="2">
        <v>440175.99010000005</v>
      </c>
      <c r="M647" s="7">
        <v>44501</v>
      </c>
      <c r="N647">
        <v>11</v>
      </c>
      <c r="O647" t="s">
        <v>47</v>
      </c>
      <c r="P647">
        <v>2021</v>
      </c>
    </row>
    <row r="648" spans="1:16" x14ac:dyDescent="0.25">
      <c r="A648" t="s">
        <v>16</v>
      </c>
      <c r="B648" t="s">
        <v>21</v>
      </c>
      <c r="C648" t="s">
        <v>44</v>
      </c>
      <c r="D648" t="s">
        <v>57</v>
      </c>
      <c r="E648" s="1">
        <v>192.20000000000002</v>
      </c>
      <c r="F648" s="2">
        <v>11999.4</v>
      </c>
      <c r="G648" s="2">
        <v>19999</v>
      </c>
      <c r="H648" s="2">
        <v>3843807.8000000003</v>
      </c>
      <c r="I648" s="2">
        <v>576571.17000000004</v>
      </c>
      <c r="J648" s="2">
        <v>3267236.6300000004</v>
      </c>
      <c r="K648" s="2">
        <v>2548444.5714000002</v>
      </c>
      <c r="L648" s="2">
        <v>718792.05860000011</v>
      </c>
      <c r="M648" s="7">
        <v>44136</v>
      </c>
      <c r="N648">
        <v>11</v>
      </c>
      <c r="O648" t="s">
        <v>47</v>
      </c>
      <c r="P648">
        <v>2020</v>
      </c>
    </row>
    <row r="649" spans="1:16" x14ac:dyDescent="0.25">
      <c r="A649" t="s">
        <v>35</v>
      </c>
      <c r="B649" t="s">
        <v>46</v>
      </c>
      <c r="C649" t="s">
        <v>48</v>
      </c>
      <c r="D649" t="s">
        <v>57</v>
      </c>
      <c r="E649" s="1">
        <v>157.5</v>
      </c>
      <c r="F649" s="2">
        <v>19794</v>
      </c>
      <c r="G649" s="2">
        <v>32990</v>
      </c>
      <c r="H649" s="2">
        <v>5195925</v>
      </c>
      <c r="I649" s="2">
        <v>779388.75</v>
      </c>
      <c r="J649" s="2">
        <v>4416536.25</v>
      </c>
      <c r="K649" s="2">
        <v>3444898.2749999999</v>
      </c>
      <c r="L649" s="2">
        <v>971637.97500000009</v>
      </c>
      <c r="M649" s="7">
        <v>44228</v>
      </c>
      <c r="N649">
        <v>2</v>
      </c>
      <c r="O649" t="s">
        <v>45</v>
      </c>
      <c r="P649">
        <v>2021</v>
      </c>
    </row>
    <row r="650" spans="1:16" x14ac:dyDescent="0.25">
      <c r="A650" t="s">
        <v>16</v>
      </c>
      <c r="B650" t="s">
        <v>17</v>
      </c>
      <c r="C650" t="s">
        <v>48</v>
      </c>
      <c r="D650" t="s">
        <v>57</v>
      </c>
      <c r="E650" s="1">
        <v>60.6</v>
      </c>
      <c r="F650" s="2">
        <v>19794</v>
      </c>
      <c r="G650" s="2">
        <v>32990</v>
      </c>
      <c r="H650" s="2">
        <v>1999194</v>
      </c>
      <c r="I650" s="2">
        <v>299879.09999999998</v>
      </c>
      <c r="J650" s="2">
        <v>1699314.9</v>
      </c>
      <c r="K650" s="2">
        <v>1325465.622</v>
      </c>
      <c r="L650" s="2">
        <v>373849.27799999993</v>
      </c>
      <c r="M650" s="7">
        <v>44287</v>
      </c>
      <c r="N650">
        <v>4</v>
      </c>
      <c r="O650" t="s">
        <v>50</v>
      </c>
      <c r="P650">
        <v>2021</v>
      </c>
    </row>
    <row r="651" spans="1:16" x14ac:dyDescent="0.25">
      <c r="A651" t="s">
        <v>38</v>
      </c>
      <c r="B651" t="s">
        <v>60</v>
      </c>
      <c r="C651" t="s">
        <v>48</v>
      </c>
      <c r="D651" t="s">
        <v>57</v>
      </c>
      <c r="E651" s="1">
        <v>246</v>
      </c>
      <c r="F651" s="2">
        <v>19794</v>
      </c>
      <c r="G651" s="2">
        <v>32990</v>
      </c>
      <c r="H651" s="2">
        <v>8115540</v>
      </c>
      <c r="I651" s="2">
        <v>1217331</v>
      </c>
      <c r="J651" s="2">
        <v>6898209</v>
      </c>
      <c r="K651" s="2">
        <v>4966710.4799999995</v>
      </c>
      <c r="L651" s="2">
        <v>1931498.5200000005</v>
      </c>
      <c r="M651" s="7">
        <v>44378</v>
      </c>
      <c r="N651">
        <v>7</v>
      </c>
      <c r="O651" t="s">
        <v>37</v>
      </c>
      <c r="P651">
        <v>2021</v>
      </c>
    </row>
    <row r="652" spans="1:16" x14ac:dyDescent="0.25">
      <c r="A652" t="s">
        <v>38</v>
      </c>
      <c r="B652" t="s">
        <v>59</v>
      </c>
      <c r="C652" t="s">
        <v>48</v>
      </c>
      <c r="D652" t="s">
        <v>57</v>
      </c>
      <c r="E652" s="1">
        <v>26.900000000000002</v>
      </c>
      <c r="F652" s="2">
        <v>19794</v>
      </c>
      <c r="G652" s="2">
        <v>32990</v>
      </c>
      <c r="H652" s="2">
        <v>887431.00000000012</v>
      </c>
      <c r="I652" s="2">
        <v>133114.65000000002</v>
      </c>
      <c r="J652" s="2">
        <v>754316.35000000009</v>
      </c>
      <c r="K652" s="2">
        <v>543107.772</v>
      </c>
      <c r="L652" s="2">
        <v>211208.5780000001</v>
      </c>
      <c r="M652" s="7">
        <v>44105</v>
      </c>
      <c r="N652">
        <v>10</v>
      </c>
      <c r="O652" t="s">
        <v>43</v>
      </c>
      <c r="P652">
        <v>2020</v>
      </c>
    </row>
    <row r="653" spans="1:16" x14ac:dyDescent="0.25">
      <c r="A653" t="s">
        <v>38</v>
      </c>
      <c r="B653" t="s">
        <v>25</v>
      </c>
      <c r="C653" t="s">
        <v>48</v>
      </c>
      <c r="D653" t="s">
        <v>57</v>
      </c>
      <c r="E653" s="1">
        <v>253.60000000000002</v>
      </c>
      <c r="F653" s="2">
        <v>19794</v>
      </c>
      <c r="G653" s="2">
        <v>32990</v>
      </c>
      <c r="H653" s="2">
        <v>8366264.0000000009</v>
      </c>
      <c r="I653" s="2">
        <v>1254939.6000000001</v>
      </c>
      <c r="J653" s="2">
        <v>7111324.4000000004</v>
      </c>
      <c r="K653" s="2">
        <v>5120153.568</v>
      </c>
      <c r="L653" s="2">
        <v>1991170.8320000004</v>
      </c>
      <c r="M653" s="7">
        <v>44136</v>
      </c>
      <c r="N653">
        <v>11</v>
      </c>
      <c r="O653" t="s">
        <v>47</v>
      </c>
      <c r="P653">
        <v>2020</v>
      </c>
    </row>
    <row r="654" spans="1:16" x14ac:dyDescent="0.25">
      <c r="A654" t="s">
        <v>16</v>
      </c>
      <c r="B654" t="s">
        <v>58</v>
      </c>
      <c r="C654" t="s">
        <v>49</v>
      </c>
      <c r="D654" t="s">
        <v>57</v>
      </c>
      <c r="E654" s="1">
        <v>290.3</v>
      </c>
      <c r="F654" s="2">
        <v>13938</v>
      </c>
      <c r="G654" s="2">
        <v>23230</v>
      </c>
      <c r="H654" s="2">
        <v>6743669</v>
      </c>
      <c r="I654" s="2">
        <v>1011550.35</v>
      </c>
      <c r="J654" s="2">
        <v>5732118.6500000004</v>
      </c>
      <c r="K654" s="2">
        <v>4471052.5470000003</v>
      </c>
      <c r="L654" s="2">
        <v>1261066.1030000001</v>
      </c>
      <c r="M654" s="7">
        <v>44256</v>
      </c>
      <c r="N654">
        <v>3</v>
      </c>
      <c r="O654" t="s">
        <v>31</v>
      </c>
      <c r="P654">
        <v>2021</v>
      </c>
    </row>
    <row r="655" spans="1:16" x14ac:dyDescent="0.25">
      <c r="A655" t="s">
        <v>38</v>
      </c>
      <c r="B655" t="s">
        <v>27</v>
      </c>
      <c r="C655" t="s">
        <v>49</v>
      </c>
      <c r="D655" t="s">
        <v>57</v>
      </c>
      <c r="E655" s="1">
        <v>254.10000000000002</v>
      </c>
      <c r="F655" s="2">
        <v>13938</v>
      </c>
      <c r="G655" s="2">
        <v>23230</v>
      </c>
      <c r="H655" s="2">
        <v>5902743.0000000009</v>
      </c>
      <c r="I655" s="2">
        <v>885411.45000000007</v>
      </c>
      <c r="J655" s="2">
        <v>5017331.5500000007</v>
      </c>
      <c r="K655" s="2">
        <v>3612478.7160000005</v>
      </c>
      <c r="L655" s="2">
        <v>1404852.8340000003</v>
      </c>
      <c r="M655" s="7">
        <v>44409</v>
      </c>
      <c r="N655">
        <v>8</v>
      </c>
      <c r="O655" t="s">
        <v>40</v>
      </c>
      <c r="P655">
        <v>2021</v>
      </c>
    </row>
    <row r="656" spans="1:16" x14ac:dyDescent="0.25">
      <c r="A656" t="s">
        <v>38</v>
      </c>
      <c r="B656" t="s">
        <v>29</v>
      </c>
      <c r="C656" t="s">
        <v>49</v>
      </c>
      <c r="D656" t="s">
        <v>57</v>
      </c>
      <c r="E656" s="1">
        <v>26.900000000000002</v>
      </c>
      <c r="F656" s="2">
        <v>13938</v>
      </c>
      <c r="G656" s="2">
        <v>23230</v>
      </c>
      <c r="H656" s="2">
        <v>624887</v>
      </c>
      <c r="I656" s="2">
        <v>93733.05</v>
      </c>
      <c r="J656" s="2">
        <v>531153.94999999995</v>
      </c>
      <c r="K656" s="2">
        <v>382430.84399999992</v>
      </c>
      <c r="L656" s="2">
        <v>148723.10600000003</v>
      </c>
      <c r="M656" s="7">
        <v>44105</v>
      </c>
      <c r="N656">
        <v>10</v>
      </c>
      <c r="O656" t="s">
        <v>43</v>
      </c>
      <c r="P656">
        <v>2020</v>
      </c>
    </row>
    <row r="657" spans="1:16" x14ac:dyDescent="0.25">
      <c r="A657" t="s">
        <v>38</v>
      </c>
      <c r="B657" t="s">
        <v>55</v>
      </c>
      <c r="C657" t="s">
        <v>49</v>
      </c>
      <c r="D657" t="s">
        <v>57</v>
      </c>
      <c r="E657" s="1">
        <v>149.6</v>
      </c>
      <c r="F657" s="2">
        <v>13938</v>
      </c>
      <c r="G657" s="2">
        <v>23230</v>
      </c>
      <c r="H657" s="2">
        <v>3475208</v>
      </c>
      <c r="I657" s="2">
        <v>521281.19999999995</v>
      </c>
      <c r="J657" s="2">
        <v>2953926.8</v>
      </c>
      <c r="K657" s="2">
        <v>2126827.2959999996</v>
      </c>
      <c r="L657" s="2">
        <v>827099.50400000019</v>
      </c>
      <c r="M657" s="7">
        <v>44470</v>
      </c>
      <c r="N657">
        <v>10</v>
      </c>
      <c r="O657" t="s">
        <v>43</v>
      </c>
      <c r="P657">
        <v>2021</v>
      </c>
    </row>
    <row r="658" spans="1:16" x14ac:dyDescent="0.25">
      <c r="A658" t="s">
        <v>38</v>
      </c>
      <c r="B658" t="s">
        <v>33</v>
      </c>
      <c r="C658" t="s">
        <v>49</v>
      </c>
      <c r="D658" t="s">
        <v>57</v>
      </c>
      <c r="E658" s="1">
        <v>101</v>
      </c>
      <c r="F658" s="2">
        <v>13938</v>
      </c>
      <c r="G658" s="2">
        <v>23230</v>
      </c>
      <c r="H658" s="2">
        <v>2346230</v>
      </c>
      <c r="I658" s="2">
        <v>351934.5</v>
      </c>
      <c r="J658" s="2">
        <v>1994295.5</v>
      </c>
      <c r="K658" s="2">
        <v>1435892.76</v>
      </c>
      <c r="L658" s="2">
        <v>558402.74</v>
      </c>
      <c r="M658" s="7">
        <v>44470</v>
      </c>
      <c r="N658">
        <v>10</v>
      </c>
      <c r="O658" t="s">
        <v>43</v>
      </c>
      <c r="P658">
        <v>2021</v>
      </c>
    </row>
    <row r="659" spans="1:16" x14ac:dyDescent="0.25">
      <c r="A659" t="s">
        <v>16</v>
      </c>
      <c r="B659" t="s">
        <v>26</v>
      </c>
      <c r="C659" t="s">
        <v>49</v>
      </c>
      <c r="D659" t="s">
        <v>57</v>
      </c>
      <c r="E659" s="1">
        <v>128.1</v>
      </c>
      <c r="F659" s="2">
        <v>13938</v>
      </c>
      <c r="G659" s="2">
        <v>23230</v>
      </c>
      <c r="H659" s="2">
        <v>2975763</v>
      </c>
      <c r="I659" s="2">
        <v>446364.45</v>
      </c>
      <c r="J659" s="2">
        <v>2529398.5499999998</v>
      </c>
      <c r="K659" s="2">
        <v>1972930.8689999999</v>
      </c>
      <c r="L659" s="2">
        <v>556467.68099999987</v>
      </c>
      <c r="M659" s="7">
        <v>44166</v>
      </c>
      <c r="N659">
        <v>12</v>
      </c>
      <c r="O659" t="s">
        <v>28</v>
      </c>
      <c r="P659">
        <v>2020</v>
      </c>
    </row>
    <row r="660" spans="1:16" x14ac:dyDescent="0.25">
      <c r="A660" t="s">
        <v>38</v>
      </c>
      <c r="B660" t="s">
        <v>34</v>
      </c>
      <c r="C660" t="s">
        <v>51</v>
      </c>
      <c r="D660" t="s">
        <v>57</v>
      </c>
      <c r="E660" s="1">
        <v>88.800000000000011</v>
      </c>
      <c r="F660" s="2">
        <v>11999.4</v>
      </c>
      <c r="G660" s="2">
        <v>19999</v>
      </c>
      <c r="H660" s="2">
        <v>1775911.2000000002</v>
      </c>
      <c r="I660" s="2">
        <v>266386.68</v>
      </c>
      <c r="J660" s="2">
        <v>1509524.5200000003</v>
      </c>
      <c r="K660" s="2">
        <v>1086857.6544000001</v>
      </c>
      <c r="L660" s="2">
        <v>422666.86560000014</v>
      </c>
      <c r="M660" s="7">
        <v>44256</v>
      </c>
      <c r="N660">
        <v>3</v>
      </c>
      <c r="O660" t="s">
        <v>31</v>
      </c>
      <c r="P660">
        <v>2021</v>
      </c>
    </row>
    <row r="661" spans="1:16" x14ac:dyDescent="0.25">
      <c r="A661" t="s">
        <v>35</v>
      </c>
      <c r="B661" t="s">
        <v>56</v>
      </c>
      <c r="C661" t="s">
        <v>51</v>
      </c>
      <c r="D661" t="s">
        <v>57</v>
      </c>
      <c r="E661" s="1">
        <v>284.40000000000003</v>
      </c>
      <c r="F661" s="2">
        <v>11999.4</v>
      </c>
      <c r="G661" s="2">
        <v>19999</v>
      </c>
      <c r="H661" s="2">
        <v>5687715.6000000006</v>
      </c>
      <c r="I661" s="2">
        <v>853157.34000000008</v>
      </c>
      <c r="J661" s="2">
        <v>4834558.2600000007</v>
      </c>
      <c r="K661" s="2">
        <v>3770955.4428000008</v>
      </c>
      <c r="L661" s="2">
        <v>1063602.8171999999</v>
      </c>
      <c r="M661" s="7">
        <v>44317</v>
      </c>
      <c r="N661">
        <v>5</v>
      </c>
      <c r="O661" t="s">
        <v>53</v>
      </c>
      <c r="P661">
        <v>2021</v>
      </c>
    </row>
    <row r="662" spans="1:16" x14ac:dyDescent="0.25">
      <c r="A662" t="s">
        <v>32</v>
      </c>
      <c r="B662" t="s">
        <v>39</v>
      </c>
      <c r="C662" t="s">
        <v>51</v>
      </c>
      <c r="D662" t="s">
        <v>57</v>
      </c>
      <c r="E662" s="1">
        <v>247.5</v>
      </c>
      <c r="F662" s="2">
        <v>11999.4</v>
      </c>
      <c r="G662" s="2">
        <v>19999</v>
      </c>
      <c r="H662" s="2">
        <v>4949752.5</v>
      </c>
      <c r="I662" s="2">
        <v>742462.875</v>
      </c>
      <c r="J662" s="2">
        <v>4207289.625</v>
      </c>
      <c r="K662" s="2">
        <v>2524373.7749999999</v>
      </c>
      <c r="L662" s="2">
        <v>1682915.85</v>
      </c>
      <c r="M662" s="7">
        <v>44409</v>
      </c>
      <c r="N662">
        <v>8</v>
      </c>
      <c r="O662" t="s">
        <v>40</v>
      </c>
      <c r="P662">
        <v>2021</v>
      </c>
    </row>
    <row r="663" spans="1:16" x14ac:dyDescent="0.25">
      <c r="A663" t="s">
        <v>22</v>
      </c>
      <c r="B663" t="s">
        <v>23</v>
      </c>
      <c r="C663" t="s">
        <v>51</v>
      </c>
      <c r="D663" t="s">
        <v>57</v>
      </c>
      <c r="E663" s="1">
        <v>174.3</v>
      </c>
      <c r="F663" s="2">
        <v>11999.4</v>
      </c>
      <c r="G663" s="2">
        <v>19999</v>
      </c>
      <c r="H663" s="2">
        <v>3485825.7</v>
      </c>
      <c r="I663" s="2">
        <v>522873.85499999998</v>
      </c>
      <c r="J663" s="2">
        <v>2962951.8450000002</v>
      </c>
      <c r="K663" s="2">
        <v>1925918.6992500003</v>
      </c>
      <c r="L663" s="2">
        <v>1037033.1457499999</v>
      </c>
      <c r="M663" s="7">
        <v>44105</v>
      </c>
      <c r="N663">
        <v>10</v>
      </c>
      <c r="O663" t="s">
        <v>43</v>
      </c>
      <c r="P663">
        <v>2020</v>
      </c>
    </row>
    <row r="664" spans="1:16" x14ac:dyDescent="0.25">
      <c r="A664" t="s">
        <v>32</v>
      </c>
      <c r="B664" t="s">
        <v>42</v>
      </c>
      <c r="C664" t="s">
        <v>51</v>
      </c>
      <c r="D664" t="s">
        <v>57</v>
      </c>
      <c r="E664" s="1">
        <v>291.40000000000003</v>
      </c>
      <c r="F664" s="2">
        <v>11999.4</v>
      </c>
      <c r="G664" s="2">
        <v>19999</v>
      </c>
      <c r="H664" s="2">
        <v>5827708.6000000006</v>
      </c>
      <c r="I664" s="2">
        <v>874156.29</v>
      </c>
      <c r="J664" s="2">
        <v>4953552.3100000005</v>
      </c>
      <c r="K664" s="2">
        <v>2972131.3860000004</v>
      </c>
      <c r="L664" s="2">
        <v>1981420.9240000001</v>
      </c>
      <c r="M664" s="7">
        <v>44470</v>
      </c>
      <c r="N664">
        <v>10</v>
      </c>
      <c r="O664" t="s">
        <v>43</v>
      </c>
      <c r="P664">
        <v>2021</v>
      </c>
    </row>
    <row r="665" spans="1:16" x14ac:dyDescent="0.25">
      <c r="A665" t="s">
        <v>16</v>
      </c>
      <c r="B665" t="s">
        <v>36</v>
      </c>
      <c r="C665" t="s">
        <v>51</v>
      </c>
      <c r="D665" t="s">
        <v>57</v>
      </c>
      <c r="E665" s="1">
        <v>173.10000000000002</v>
      </c>
      <c r="F665" s="2">
        <v>11999.4</v>
      </c>
      <c r="G665" s="2">
        <v>19999</v>
      </c>
      <c r="H665" s="2">
        <v>3461826.9000000004</v>
      </c>
      <c r="I665" s="2">
        <v>519274.03500000003</v>
      </c>
      <c r="J665" s="2">
        <v>2942552.8650000002</v>
      </c>
      <c r="K665" s="2">
        <v>2295191.2347000004</v>
      </c>
      <c r="L665" s="2">
        <v>647361.63029999984</v>
      </c>
      <c r="M665" s="7">
        <v>44470</v>
      </c>
      <c r="N665">
        <v>10</v>
      </c>
      <c r="O665" t="s">
        <v>43</v>
      </c>
      <c r="P665">
        <v>2021</v>
      </c>
    </row>
    <row r="666" spans="1:16" x14ac:dyDescent="0.25">
      <c r="A666" t="s">
        <v>16</v>
      </c>
      <c r="B666" t="s">
        <v>21</v>
      </c>
      <c r="C666" t="s">
        <v>51</v>
      </c>
      <c r="D666" t="s">
        <v>57</v>
      </c>
      <c r="E666" s="1">
        <v>172.70000000000002</v>
      </c>
      <c r="F666" s="2">
        <v>11999.4</v>
      </c>
      <c r="G666" s="2">
        <v>19999</v>
      </c>
      <c r="H666" s="2">
        <v>3453827.3000000003</v>
      </c>
      <c r="I666" s="2">
        <v>518074.09500000003</v>
      </c>
      <c r="J666" s="2">
        <v>2935753.2050000001</v>
      </c>
      <c r="K666" s="2">
        <v>2289887.4999000002</v>
      </c>
      <c r="L666" s="2">
        <v>645865.7050999999</v>
      </c>
      <c r="M666" s="7">
        <v>44105</v>
      </c>
      <c r="N666">
        <v>10</v>
      </c>
      <c r="O666" t="s">
        <v>43</v>
      </c>
      <c r="P666">
        <v>2020</v>
      </c>
    </row>
    <row r="667" spans="1:16" x14ac:dyDescent="0.25">
      <c r="A667" t="s">
        <v>22</v>
      </c>
      <c r="B667" t="s">
        <v>46</v>
      </c>
      <c r="C667" t="s">
        <v>51</v>
      </c>
      <c r="D667" t="s">
        <v>57</v>
      </c>
      <c r="E667" s="1">
        <v>187</v>
      </c>
      <c r="F667" s="2">
        <v>11999.4</v>
      </c>
      <c r="G667" s="2">
        <v>19999</v>
      </c>
      <c r="H667" s="2">
        <v>3739813</v>
      </c>
      <c r="I667" s="2">
        <v>560971.94999999995</v>
      </c>
      <c r="J667" s="2">
        <v>3178841.05</v>
      </c>
      <c r="K667" s="2">
        <v>2066246.6824999999</v>
      </c>
      <c r="L667" s="2">
        <v>1112594.3674999999</v>
      </c>
      <c r="M667" s="7">
        <v>44136</v>
      </c>
      <c r="N667">
        <v>11</v>
      </c>
      <c r="O667" t="s">
        <v>47</v>
      </c>
      <c r="P667">
        <v>2020</v>
      </c>
    </row>
    <row r="668" spans="1:16" x14ac:dyDescent="0.25">
      <c r="A668" t="s">
        <v>35</v>
      </c>
      <c r="B668" t="s">
        <v>17</v>
      </c>
      <c r="C668" t="s">
        <v>18</v>
      </c>
      <c r="D668" t="s">
        <v>57</v>
      </c>
      <c r="E668" s="1">
        <v>117.4</v>
      </c>
      <c r="F668" s="2">
        <v>5579.4</v>
      </c>
      <c r="G668" s="2">
        <v>9299</v>
      </c>
      <c r="H668" s="2">
        <v>1091702.6000000001</v>
      </c>
      <c r="I668" s="2">
        <v>163755.39000000001</v>
      </c>
      <c r="J668" s="2">
        <v>927947.21000000008</v>
      </c>
      <c r="K668" s="2">
        <v>723798.82380000013</v>
      </c>
      <c r="L668" s="2">
        <v>204148.38619999995</v>
      </c>
      <c r="M668" s="7">
        <v>44409</v>
      </c>
      <c r="N668">
        <v>8</v>
      </c>
      <c r="O668" t="s">
        <v>40</v>
      </c>
      <c r="P668">
        <v>2021</v>
      </c>
    </row>
    <row r="669" spans="1:16" x14ac:dyDescent="0.25">
      <c r="A669" t="s">
        <v>35</v>
      </c>
      <c r="B669" t="s">
        <v>60</v>
      </c>
      <c r="C669" t="s">
        <v>18</v>
      </c>
      <c r="D669" t="s">
        <v>57</v>
      </c>
      <c r="E669" s="1">
        <v>276.7</v>
      </c>
      <c r="F669" s="2">
        <v>5579.4</v>
      </c>
      <c r="G669" s="2">
        <v>9299</v>
      </c>
      <c r="H669" s="2">
        <v>2573033.2999999998</v>
      </c>
      <c r="I669" s="2">
        <v>385954.99499999994</v>
      </c>
      <c r="J669" s="2">
        <v>2187078.3049999997</v>
      </c>
      <c r="K669" s="2">
        <v>1705921.0778999999</v>
      </c>
      <c r="L669" s="2">
        <v>481157.22709999979</v>
      </c>
      <c r="M669" s="7">
        <v>44409</v>
      </c>
      <c r="N669">
        <v>8</v>
      </c>
      <c r="O669" t="s">
        <v>40</v>
      </c>
      <c r="P669">
        <v>2021</v>
      </c>
    </row>
    <row r="670" spans="1:16" x14ac:dyDescent="0.25">
      <c r="A670" t="s">
        <v>35</v>
      </c>
      <c r="B670" t="s">
        <v>59</v>
      </c>
      <c r="C670" t="s">
        <v>18</v>
      </c>
      <c r="D670" t="s">
        <v>57</v>
      </c>
      <c r="E670" s="1">
        <v>108.5</v>
      </c>
      <c r="F670" s="2">
        <v>5579.4</v>
      </c>
      <c r="G670" s="2">
        <v>9299</v>
      </c>
      <c r="H670" s="2">
        <v>1008941.5</v>
      </c>
      <c r="I670" s="2">
        <v>151341.22500000001</v>
      </c>
      <c r="J670" s="2">
        <v>857600.27500000002</v>
      </c>
      <c r="K670" s="2">
        <v>668928.2145</v>
      </c>
      <c r="L670" s="2">
        <v>188672.06050000002</v>
      </c>
      <c r="M670" s="7">
        <v>44470</v>
      </c>
      <c r="N670">
        <v>10</v>
      </c>
      <c r="O670" t="s">
        <v>43</v>
      </c>
      <c r="P670">
        <v>2021</v>
      </c>
    </row>
    <row r="671" spans="1:16" x14ac:dyDescent="0.25">
      <c r="A671" t="s">
        <v>38</v>
      </c>
      <c r="B671" t="s">
        <v>25</v>
      </c>
      <c r="C671" t="s">
        <v>30</v>
      </c>
      <c r="D671" t="s">
        <v>57</v>
      </c>
      <c r="E671" s="1">
        <v>54.6</v>
      </c>
      <c r="F671" s="2">
        <v>8999.4</v>
      </c>
      <c r="G671" s="2">
        <v>14999</v>
      </c>
      <c r="H671" s="2">
        <v>818945.4</v>
      </c>
      <c r="I671" s="2">
        <v>122841.81</v>
      </c>
      <c r="J671" s="2">
        <v>696103.59000000008</v>
      </c>
      <c r="K671" s="2">
        <v>501194.58480000007</v>
      </c>
      <c r="L671" s="2">
        <v>194909.00520000001</v>
      </c>
      <c r="M671" s="7">
        <v>44470</v>
      </c>
      <c r="N671">
        <v>10</v>
      </c>
      <c r="O671" t="s">
        <v>43</v>
      </c>
      <c r="P671">
        <v>2021</v>
      </c>
    </row>
    <row r="672" spans="1:16" x14ac:dyDescent="0.25">
      <c r="A672" t="s">
        <v>16</v>
      </c>
      <c r="B672" t="s">
        <v>58</v>
      </c>
      <c r="C672" t="s">
        <v>44</v>
      </c>
      <c r="D672" t="s">
        <v>57</v>
      </c>
      <c r="E672" s="1">
        <v>115.80000000000001</v>
      </c>
      <c r="F672" s="2">
        <v>11999.4</v>
      </c>
      <c r="G672" s="2">
        <v>19999</v>
      </c>
      <c r="H672" s="2">
        <v>2315884.2000000002</v>
      </c>
      <c r="I672" s="2">
        <v>347382.63</v>
      </c>
      <c r="J672" s="2">
        <v>1968501.5700000003</v>
      </c>
      <c r="K672" s="2">
        <v>1535431.2246000003</v>
      </c>
      <c r="L672" s="2">
        <v>433070.34539999999</v>
      </c>
      <c r="M672" s="7">
        <v>44256</v>
      </c>
      <c r="N672">
        <v>3</v>
      </c>
      <c r="O672" t="s">
        <v>31</v>
      </c>
      <c r="P672">
        <v>2021</v>
      </c>
    </row>
    <row r="673" spans="1:16" x14ac:dyDescent="0.25">
      <c r="A673" t="s">
        <v>22</v>
      </c>
      <c r="B673" t="s">
        <v>27</v>
      </c>
      <c r="C673" t="s">
        <v>44</v>
      </c>
      <c r="D673" t="s">
        <v>57</v>
      </c>
      <c r="E673" s="1">
        <v>161.4</v>
      </c>
      <c r="F673" s="2">
        <v>11999.4</v>
      </c>
      <c r="G673" s="2">
        <v>19999</v>
      </c>
      <c r="H673" s="2">
        <v>3227838.6</v>
      </c>
      <c r="I673" s="2">
        <v>484175.79</v>
      </c>
      <c r="J673" s="2">
        <v>2743662.81</v>
      </c>
      <c r="K673" s="2">
        <v>1783380.8265000002</v>
      </c>
      <c r="L673" s="2">
        <v>960281.98349999986</v>
      </c>
      <c r="M673" s="7">
        <v>44287</v>
      </c>
      <c r="N673">
        <v>4</v>
      </c>
      <c r="O673" t="s">
        <v>50</v>
      </c>
      <c r="P673">
        <v>2021</v>
      </c>
    </row>
    <row r="674" spans="1:16" x14ac:dyDescent="0.25">
      <c r="A674" t="s">
        <v>16</v>
      </c>
      <c r="B674" t="s">
        <v>29</v>
      </c>
      <c r="C674" t="s">
        <v>44</v>
      </c>
      <c r="D674" t="s">
        <v>57</v>
      </c>
      <c r="E674" s="1">
        <v>253.5</v>
      </c>
      <c r="F674" s="2">
        <v>11999.4</v>
      </c>
      <c r="G674" s="2">
        <v>19999</v>
      </c>
      <c r="H674" s="2">
        <v>5069746.5</v>
      </c>
      <c r="I674" s="2">
        <v>760461.97499999998</v>
      </c>
      <c r="J674" s="2">
        <v>4309284.5250000004</v>
      </c>
      <c r="K674" s="2">
        <v>3361241.9295000006</v>
      </c>
      <c r="L674" s="2">
        <v>948042.59549999982</v>
      </c>
      <c r="M674" s="7">
        <v>44287</v>
      </c>
      <c r="N674">
        <v>4</v>
      </c>
      <c r="O674" t="s">
        <v>50</v>
      </c>
      <c r="P674">
        <v>2021</v>
      </c>
    </row>
    <row r="675" spans="1:16" x14ac:dyDescent="0.25">
      <c r="A675" t="s">
        <v>16</v>
      </c>
      <c r="B675" t="s">
        <v>55</v>
      </c>
      <c r="C675" t="s">
        <v>44</v>
      </c>
      <c r="D675" t="s">
        <v>57</v>
      </c>
      <c r="E675" s="1">
        <v>285.10000000000002</v>
      </c>
      <c r="F675" s="2">
        <v>11999.4</v>
      </c>
      <c r="G675" s="2">
        <v>19999</v>
      </c>
      <c r="H675" s="2">
        <v>5701714.9000000004</v>
      </c>
      <c r="I675" s="2">
        <v>855257.23499999999</v>
      </c>
      <c r="J675" s="2">
        <v>4846457.665</v>
      </c>
      <c r="K675" s="2">
        <v>3780236.9787000003</v>
      </c>
      <c r="L675" s="2">
        <v>1066220.6862999997</v>
      </c>
      <c r="M675" s="7">
        <v>44317</v>
      </c>
      <c r="N675">
        <v>5</v>
      </c>
      <c r="O675" t="s">
        <v>53</v>
      </c>
      <c r="P675">
        <v>2021</v>
      </c>
    </row>
    <row r="676" spans="1:16" x14ac:dyDescent="0.25">
      <c r="A676" t="s">
        <v>22</v>
      </c>
      <c r="B676" t="s">
        <v>33</v>
      </c>
      <c r="C676" t="s">
        <v>44</v>
      </c>
      <c r="D676" t="s">
        <v>57</v>
      </c>
      <c r="E676" s="1">
        <v>255.9</v>
      </c>
      <c r="F676" s="2">
        <v>11999.4</v>
      </c>
      <c r="G676" s="2">
        <v>19999</v>
      </c>
      <c r="H676" s="2">
        <v>5117744.1000000006</v>
      </c>
      <c r="I676" s="2">
        <v>767661.61500000011</v>
      </c>
      <c r="J676" s="2">
        <v>4350082.4850000003</v>
      </c>
      <c r="K676" s="2">
        <v>2827553.6152500003</v>
      </c>
      <c r="L676" s="2">
        <v>1522528.8697500001</v>
      </c>
      <c r="M676" s="7">
        <v>44409</v>
      </c>
      <c r="N676">
        <v>8</v>
      </c>
      <c r="O676" t="s">
        <v>40</v>
      </c>
      <c r="P676">
        <v>2021</v>
      </c>
    </row>
    <row r="677" spans="1:16" x14ac:dyDescent="0.25">
      <c r="A677" t="s">
        <v>16</v>
      </c>
      <c r="B677" t="s">
        <v>26</v>
      </c>
      <c r="C677" t="s">
        <v>44</v>
      </c>
      <c r="D677" t="s">
        <v>57</v>
      </c>
      <c r="E677" s="1">
        <v>26.700000000000003</v>
      </c>
      <c r="F677" s="2">
        <v>11999.4</v>
      </c>
      <c r="G677" s="2">
        <v>19999</v>
      </c>
      <c r="H677" s="2">
        <v>533973.30000000005</v>
      </c>
      <c r="I677" s="2">
        <v>80095.99500000001</v>
      </c>
      <c r="J677" s="2">
        <v>453877.30500000005</v>
      </c>
      <c r="K677" s="2">
        <v>354024.29790000006</v>
      </c>
      <c r="L677" s="2">
        <v>99853.007099999988</v>
      </c>
      <c r="M677" s="7">
        <v>44105</v>
      </c>
      <c r="N677">
        <v>10</v>
      </c>
      <c r="O677" t="s">
        <v>43</v>
      </c>
      <c r="P677">
        <v>2020</v>
      </c>
    </row>
    <row r="678" spans="1:16" x14ac:dyDescent="0.25">
      <c r="A678" t="s">
        <v>35</v>
      </c>
      <c r="B678" t="s">
        <v>34</v>
      </c>
      <c r="C678" t="s">
        <v>44</v>
      </c>
      <c r="D678" t="s">
        <v>57</v>
      </c>
      <c r="E678" s="1">
        <v>108.5</v>
      </c>
      <c r="F678" s="2">
        <v>11999.4</v>
      </c>
      <c r="G678" s="2">
        <v>19999</v>
      </c>
      <c r="H678" s="2">
        <v>2169891.5</v>
      </c>
      <c r="I678" s="2">
        <v>325483.72499999998</v>
      </c>
      <c r="J678" s="2">
        <v>1844407.7749999999</v>
      </c>
      <c r="K678" s="2">
        <v>1438638.0644999999</v>
      </c>
      <c r="L678" s="2">
        <v>405769.71050000004</v>
      </c>
      <c r="M678" s="7">
        <v>44470</v>
      </c>
      <c r="N678">
        <v>10</v>
      </c>
      <c r="O678" t="s">
        <v>43</v>
      </c>
      <c r="P678">
        <v>2021</v>
      </c>
    </row>
    <row r="679" spans="1:16" x14ac:dyDescent="0.25">
      <c r="A679" t="s">
        <v>22</v>
      </c>
      <c r="B679" t="s">
        <v>56</v>
      </c>
      <c r="C679" t="s">
        <v>44</v>
      </c>
      <c r="D679" t="s">
        <v>57</v>
      </c>
      <c r="E679" s="1">
        <v>117.5</v>
      </c>
      <c r="F679" s="2">
        <v>11999.4</v>
      </c>
      <c r="G679" s="2">
        <v>19999</v>
      </c>
      <c r="H679" s="2">
        <v>2349882.5</v>
      </c>
      <c r="I679" s="2">
        <v>352482.375</v>
      </c>
      <c r="J679" s="2">
        <v>1997400.125</v>
      </c>
      <c r="K679" s="2">
        <v>1298310.08125</v>
      </c>
      <c r="L679" s="2">
        <v>699090.04374999995</v>
      </c>
      <c r="M679" s="7">
        <v>44470</v>
      </c>
      <c r="N679">
        <v>10</v>
      </c>
      <c r="O679" t="s">
        <v>43</v>
      </c>
      <c r="P679">
        <v>2021</v>
      </c>
    </row>
    <row r="680" spans="1:16" x14ac:dyDescent="0.25">
      <c r="A680" t="s">
        <v>16</v>
      </c>
      <c r="B680" t="s">
        <v>39</v>
      </c>
      <c r="C680" t="s">
        <v>44</v>
      </c>
      <c r="D680" t="s">
        <v>57</v>
      </c>
      <c r="E680" s="1">
        <v>200.70000000000002</v>
      </c>
      <c r="F680" s="2">
        <v>11999.4</v>
      </c>
      <c r="G680" s="2">
        <v>19999</v>
      </c>
      <c r="H680" s="2">
        <v>4013799.3000000003</v>
      </c>
      <c r="I680" s="2">
        <v>602069.89500000002</v>
      </c>
      <c r="J680" s="2">
        <v>3411729.4050000003</v>
      </c>
      <c r="K680" s="2">
        <v>2661148.9359000004</v>
      </c>
      <c r="L680" s="2">
        <v>750580.46909999987</v>
      </c>
      <c r="M680" s="7">
        <v>44136</v>
      </c>
      <c r="N680">
        <v>11</v>
      </c>
      <c r="O680" t="s">
        <v>47</v>
      </c>
      <c r="P680">
        <v>2020</v>
      </c>
    </row>
    <row r="681" spans="1:16" x14ac:dyDescent="0.25">
      <c r="A681" t="s">
        <v>16</v>
      </c>
      <c r="B681" t="s">
        <v>23</v>
      </c>
      <c r="C681" t="s">
        <v>44</v>
      </c>
      <c r="D681" t="s">
        <v>57</v>
      </c>
      <c r="E681" s="1">
        <v>215.10000000000002</v>
      </c>
      <c r="F681" s="2">
        <v>11999.4</v>
      </c>
      <c r="G681" s="2">
        <v>19999</v>
      </c>
      <c r="H681" s="2">
        <v>4301784.9000000004</v>
      </c>
      <c r="I681" s="2">
        <v>645267.73499999999</v>
      </c>
      <c r="J681" s="2">
        <v>3656517.1650000005</v>
      </c>
      <c r="K681" s="2">
        <v>2852083.3887000005</v>
      </c>
      <c r="L681" s="2">
        <v>804433.77630000003</v>
      </c>
      <c r="M681" s="7">
        <v>44136</v>
      </c>
      <c r="N681">
        <v>11</v>
      </c>
      <c r="O681" t="s">
        <v>47</v>
      </c>
      <c r="P681">
        <v>2020</v>
      </c>
    </row>
    <row r="682" spans="1:16" x14ac:dyDescent="0.25">
      <c r="A682" t="s">
        <v>32</v>
      </c>
      <c r="B682" t="s">
        <v>42</v>
      </c>
      <c r="C682" t="s">
        <v>44</v>
      </c>
      <c r="D682" t="s">
        <v>57</v>
      </c>
      <c r="E682" s="1">
        <v>91.4</v>
      </c>
      <c r="F682" s="2">
        <v>11999.4</v>
      </c>
      <c r="G682" s="2">
        <v>19999</v>
      </c>
      <c r="H682" s="2">
        <v>1827908.6</v>
      </c>
      <c r="I682" s="2">
        <v>274186.28999999998</v>
      </c>
      <c r="J682" s="2">
        <v>1553722.31</v>
      </c>
      <c r="K682" s="2">
        <v>932233.38600000006</v>
      </c>
      <c r="L682" s="2">
        <v>621488.924</v>
      </c>
      <c r="M682" s="7">
        <v>44531</v>
      </c>
      <c r="N682">
        <v>12</v>
      </c>
      <c r="O682" t="s">
        <v>28</v>
      </c>
      <c r="P682">
        <v>2021</v>
      </c>
    </row>
    <row r="683" spans="1:16" x14ac:dyDescent="0.25">
      <c r="A683" t="s">
        <v>16</v>
      </c>
      <c r="B683" t="s">
        <v>36</v>
      </c>
      <c r="C683" t="s">
        <v>44</v>
      </c>
      <c r="D683" t="s">
        <v>57</v>
      </c>
      <c r="E683" s="1">
        <v>29.3</v>
      </c>
      <c r="F683" s="2">
        <v>11999.4</v>
      </c>
      <c r="G683" s="2">
        <v>19999</v>
      </c>
      <c r="H683" s="2">
        <v>585970.70000000007</v>
      </c>
      <c r="I683" s="2">
        <v>87895.60500000001</v>
      </c>
      <c r="J683" s="2">
        <v>498075.09500000009</v>
      </c>
      <c r="K683" s="2">
        <v>388498.57410000009</v>
      </c>
      <c r="L683" s="2">
        <v>109576.5209</v>
      </c>
      <c r="M683" s="7">
        <v>44531</v>
      </c>
      <c r="N683">
        <v>12</v>
      </c>
      <c r="O683" t="s">
        <v>28</v>
      </c>
      <c r="P683">
        <v>2021</v>
      </c>
    </row>
    <row r="684" spans="1:16" x14ac:dyDescent="0.25">
      <c r="A684" t="s">
        <v>32</v>
      </c>
      <c r="B684" t="s">
        <v>21</v>
      </c>
      <c r="C684" t="s">
        <v>48</v>
      </c>
      <c r="D684" t="s">
        <v>57</v>
      </c>
      <c r="E684" s="1">
        <v>50</v>
      </c>
      <c r="F684" s="2">
        <v>19794</v>
      </c>
      <c r="G684" s="2">
        <v>32990</v>
      </c>
      <c r="H684" s="2">
        <v>1649500</v>
      </c>
      <c r="I684" s="2">
        <v>247425</v>
      </c>
      <c r="J684" s="2">
        <v>1402075</v>
      </c>
      <c r="K684" s="2">
        <v>841245</v>
      </c>
      <c r="L684" s="2">
        <v>560830</v>
      </c>
      <c r="M684" s="7">
        <v>44256</v>
      </c>
      <c r="N684">
        <v>3</v>
      </c>
      <c r="O684" t="s">
        <v>31</v>
      </c>
      <c r="P684">
        <v>2021</v>
      </c>
    </row>
    <row r="685" spans="1:16" x14ac:dyDescent="0.25">
      <c r="A685" t="s">
        <v>22</v>
      </c>
      <c r="B685" t="s">
        <v>46</v>
      </c>
      <c r="C685" t="s">
        <v>48</v>
      </c>
      <c r="D685" t="s">
        <v>57</v>
      </c>
      <c r="E685" s="1">
        <v>282.60000000000002</v>
      </c>
      <c r="F685" s="2">
        <v>19794</v>
      </c>
      <c r="G685" s="2">
        <v>32990</v>
      </c>
      <c r="H685" s="2">
        <v>9322974</v>
      </c>
      <c r="I685" s="2">
        <v>1398446.0999999999</v>
      </c>
      <c r="J685" s="2">
        <v>7924527.9000000004</v>
      </c>
      <c r="K685" s="2">
        <v>5150943.1350000007</v>
      </c>
      <c r="L685" s="2">
        <v>2773584.7649999997</v>
      </c>
      <c r="M685" s="7">
        <v>44317</v>
      </c>
      <c r="N685">
        <v>5</v>
      </c>
      <c r="O685" t="s">
        <v>53</v>
      </c>
      <c r="P685">
        <v>2021</v>
      </c>
    </row>
    <row r="686" spans="1:16" x14ac:dyDescent="0.25">
      <c r="A686" t="s">
        <v>35</v>
      </c>
      <c r="B686" t="s">
        <v>17</v>
      </c>
      <c r="C686" t="s">
        <v>48</v>
      </c>
      <c r="D686" t="s">
        <v>57</v>
      </c>
      <c r="E686" s="1">
        <v>66.3</v>
      </c>
      <c r="F686" s="2">
        <v>19794</v>
      </c>
      <c r="G686" s="2">
        <v>32990</v>
      </c>
      <c r="H686" s="2">
        <v>2187237</v>
      </c>
      <c r="I686" s="2">
        <v>328085.55</v>
      </c>
      <c r="J686" s="2">
        <v>1859151.45</v>
      </c>
      <c r="K686" s="2">
        <v>1450138.1310000001</v>
      </c>
      <c r="L686" s="2">
        <v>409013.3189999999</v>
      </c>
      <c r="M686" s="7">
        <v>44440</v>
      </c>
      <c r="N686">
        <v>9</v>
      </c>
      <c r="O686" t="s">
        <v>41</v>
      </c>
      <c r="P686">
        <v>2021</v>
      </c>
    </row>
    <row r="687" spans="1:16" x14ac:dyDescent="0.25">
      <c r="A687" t="s">
        <v>38</v>
      </c>
      <c r="B687" t="s">
        <v>60</v>
      </c>
      <c r="C687" t="s">
        <v>48</v>
      </c>
      <c r="D687" t="s">
        <v>57</v>
      </c>
      <c r="E687" s="1">
        <v>257.40000000000003</v>
      </c>
      <c r="F687" s="2">
        <v>19794</v>
      </c>
      <c r="G687" s="2">
        <v>32990</v>
      </c>
      <c r="H687" s="2">
        <v>8491626.0000000019</v>
      </c>
      <c r="I687" s="2">
        <v>1273743.9000000001</v>
      </c>
      <c r="J687" s="2">
        <v>7217882.1000000015</v>
      </c>
      <c r="K687" s="2">
        <v>5196875.1120000007</v>
      </c>
      <c r="L687" s="2">
        <v>2021006.9880000008</v>
      </c>
      <c r="M687" s="7">
        <v>44136</v>
      </c>
      <c r="N687">
        <v>11</v>
      </c>
      <c r="O687" t="s">
        <v>47</v>
      </c>
      <c r="P687">
        <v>2020</v>
      </c>
    </row>
    <row r="688" spans="1:16" x14ac:dyDescent="0.25">
      <c r="A688" t="s">
        <v>35</v>
      </c>
      <c r="B688" t="s">
        <v>59</v>
      </c>
      <c r="C688" t="s">
        <v>48</v>
      </c>
      <c r="D688" t="s">
        <v>57</v>
      </c>
      <c r="E688" s="1">
        <v>243.8</v>
      </c>
      <c r="F688" s="2">
        <v>19794</v>
      </c>
      <c r="G688" s="2">
        <v>32990</v>
      </c>
      <c r="H688" s="2">
        <v>8042962</v>
      </c>
      <c r="I688" s="2">
        <v>1206444.3</v>
      </c>
      <c r="J688" s="2">
        <v>6836517.7000000002</v>
      </c>
      <c r="K688" s="2">
        <v>5332483.8059999999</v>
      </c>
      <c r="L688" s="2">
        <v>1504033.8940000003</v>
      </c>
      <c r="M688" s="7">
        <v>44166</v>
      </c>
      <c r="N688">
        <v>12</v>
      </c>
      <c r="O688" t="s">
        <v>28</v>
      </c>
      <c r="P688">
        <v>2020</v>
      </c>
    </row>
    <row r="689" spans="1:16" x14ac:dyDescent="0.25">
      <c r="A689" t="s">
        <v>32</v>
      </c>
      <c r="B689" t="s">
        <v>25</v>
      </c>
      <c r="C689" t="s">
        <v>48</v>
      </c>
      <c r="D689" t="s">
        <v>57</v>
      </c>
      <c r="E689" s="1">
        <v>91.4</v>
      </c>
      <c r="F689" s="2">
        <v>19794</v>
      </c>
      <c r="G689" s="2">
        <v>32990</v>
      </c>
      <c r="H689" s="2">
        <v>3015286</v>
      </c>
      <c r="I689" s="2">
        <v>452292.89999999997</v>
      </c>
      <c r="J689" s="2">
        <v>2562993.1</v>
      </c>
      <c r="K689" s="2">
        <v>1537795.86</v>
      </c>
      <c r="L689" s="2">
        <v>1025197.24</v>
      </c>
      <c r="M689" s="7">
        <v>44531</v>
      </c>
      <c r="N689">
        <v>12</v>
      </c>
      <c r="O689" t="s">
        <v>28</v>
      </c>
      <c r="P689">
        <v>2021</v>
      </c>
    </row>
    <row r="690" spans="1:16" x14ac:dyDescent="0.25">
      <c r="A690" t="s">
        <v>16</v>
      </c>
      <c r="B690" t="s">
        <v>58</v>
      </c>
      <c r="C690" t="s">
        <v>49</v>
      </c>
      <c r="D690" t="s">
        <v>57</v>
      </c>
      <c r="E690" s="1">
        <v>86.550000000000011</v>
      </c>
      <c r="F690" s="2">
        <v>13938</v>
      </c>
      <c r="G690" s="2">
        <v>23230</v>
      </c>
      <c r="H690" s="2">
        <v>2010556.5000000002</v>
      </c>
      <c r="I690" s="2">
        <v>301583.47500000003</v>
      </c>
      <c r="J690" s="2">
        <v>1708973.0250000001</v>
      </c>
      <c r="K690" s="2">
        <v>1332998.9595000001</v>
      </c>
      <c r="L690" s="2">
        <v>375974.06550000003</v>
      </c>
      <c r="M690" s="7">
        <v>44378</v>
      </c>
      <c r="N690">
        <v>7</v>
      </c>
      <c r="O690" t="s">
        <v>37</v>
      </c>
      <c r="P690">
        <v>2021</v>
      </c>
    </row>
    <row r="691" spans="1:16" x14ac:dyDescent="0.25">
      <c r="A691" t="s">
        <v>22</v>
      </c>
      <c r="B691" t="s">
        <v>27</v>
      </c>
      <c r="C691" t="s">
        <v>49</v>
      </c>
      <c r="D691" t="s">
        <v>57</v>
      </c>
      <c r="E691" s="1">
        <v>49.2</v>
      </c>
      <c r="F691" s="2">
        <v>13938</v>
      </c>
      <c r="G691" s="2">
        <v>23230</v>
      </c>
      <c r="H691" s="2">
        <v>1142916</v>
      </c>
      <c r="I691" s="2">
        <v>171437.4</v>
      </c>
      <c r="J691" s="2">
        <v>971478.6</v>
      </c>
      <c r="K691" s="2">
        <v>631461.09</v>
      </c>
      <c r="L691" s="2">
        <v>340017.51</v>
      </c>
      <c r="M691" s="7">
        <v>44378</v>
      </c>
      <c r="N691">
        <v>7</v>
      </c>
      <c r="O691" t="s">
        <v>37</v>
      </c>
      <c r="P691">
        <v>2021</v>
      </c>
    </row>
    <row r="692" spans="1:16" x14ac:dyDescent="0.25">
      <c r="A692" t="s">
        <v>16</v>
      </c>
      <c r="B692" t="s">
        <v>29</v>
      </c>
      <c r="C692" t="s">
        <v>49</v>
      </c>
      <c r="D692" t="s">
        <v>57</v>
      </c>
      <c r="E692" s="1">
        <v>26.700000000000003</v>
      </c>
      <c r="F692" s="2">
        <v>13938</v>
      </c>
      <c r="G692" s="2">
        <v>23230</v>
      </c>
      <c r="H692" s="2">
        <v>620241.00000000012</v>
      </c>
      <c r="I692" s="2">
        <v>93036.150000000009</v>
      </c>
      <c r="J692" s="2">
        <v>527204.85000000009</v>
      </c>
      <c r="K692" s="2">
        <v>411219.78300000011</v>
      </c>
      <c r="L692" s="2">
        <v>115985.06699999998</v>
      </c>
      <c r="M692" s="7">
        <v>44105</v>
      </c>
      <c r="N692">
        <v>10</v>
      </c>
      <c r="O692" t="s">
        <v>43</v>
      </c>
      <c r="P692">
        <v>2020</v>
      </c>
    </row>
    <row r="693" spans="1:16" x14ac:dyDescent="0.25">
      <c r="A693" t="s">
        <v>22</v>
      </c>
      <c r="B693" t="s">
        <v>55</v>
      </c>
      <c r="C693" t="s">
        <v>49</v>
      </c>
      <c r="D693" t="s">
        <v>57</v>
      </c>
      <c r="E693" s="1">
        <v>117.5</v>
      </c>
      <c r="F693" s="2">
        <v>13938</v>
      </c>
      <c r="G693" s="2">
        <v>23230</v>
      </c>
      <c r="H693" s="2">
        <v>2729525</v>
      </c>
      <c r="I693" s="2">
        <v>409428.75</v>
      </c>
      <c r="J693" s="2">
        <v>2320096.25</v>
      </c>
      <c r="K693" s="2">
        <v>1508062.5625</v>
      </c>
      <c r="L693" s="2">
        <v>812033.6875</v>
      </c>
      <c r="M693" s="7">
        <v>44470</v>
      </c>
      <c r="N693">
        <v>10</v>
      </c>
      <c r="O693" t="s">
        <v>43</v>
      </c>
      <c r="P693">
        <v>2021</v>
      </c>
    </row>
    <row r="694" spans="1:16" x14ac:dyDescent="0.25">
      <c r="A694" t="s">
        <v>35</v>
      </c>
      <c r="B694" t="s">
        <v>33</v>
      </c>
      <c r="C694" t="s">
        <v>49</v>
      </c>
      <c r="D694" t="s">
        <v>57</v>
      </c>
      <c r="E694" s="1">
        <v>295.40000000000003</v>
      </c>
      <c r="F694" s="2">
        <v>13938</v>
      </c>
      <c r="G694" s="2">
        <v>23230</v>
      </c>
      <c r="H694" s="2">
        <v>6862142.0000000009</v>
      </c>
      <c r="I694" s="2">
        <v>1029321.3</v>
      </c>
      <c r="J694" s="2">
        <v>5832820.7000000011</v>
      </c>
      <c r="K694" s="2">
        <v>4549600.1460000006</v>
      </c>
      <c r="L694" s="2">
        <v>1283220.5540000005</v>
      </c>
      <c r="M694" s="7">
        <v>44136</v>
      </c>
      <c r="N694">
        <v>11</v>
      </c>
      <c r="O694" t="s">
        <v>47</v>
      </c>
      <c r="P694">
        <v>2020</v>
      </c>
    </row>
    <row r="695" spans="1:16" x14ac:dyDescent="0.25">
      <c r="A695" t="s">
        <v>35</v>
      </c>
      <c r="B695" t="s">
        <v>26</v>
      </c>
      <c r="C695" t="s">
        <v>49</v>
      </c>
      <c r="D695" t="s">
        <v>57</v>
      </c>
      <c r="E695" s="1">
        <v>55.2</v>
      </c>
      <c r="F695" s="2">
        <v>13938</v>
      </c>
      <c r="G695" s="2">
        <v>23230</v>
      </c>
      <c r="H695" s="2">
        <v>1282296</v>
      </c>
      <c r="I695" s="2">
        <v>192344.4</v>
      </c>
      <c r="J695" s="2">
        <v>1089951.6000000001</v>
      </c>
      <c r="K695" s="2">
        <v>850162.24800000014</v>
      </c>
      <c r="L695" s="2">
        <v>239789.35199999996</v>
      </c>
      <c r="M695" s="7">
        <v>44501</v>
      </c>
      <c r="N695">
        <v>11</v>
      </c>
      <c r="O695" t="s">
        <v>47</v>
      </c>
      <c r="P695">
        <v>2021</v>
      </c>
    </row>
    <row r="696" spans="1:16" x14ac:dyDescent="0.25">
      <c r="A696" t="s">
        <v>16</v>
      </c>
      <c r="B696" t="s">
        <v>34</v>
      </c>
      <c r="C696" t="s">
        <v>49</v>
      </c>
      <c r="D696" t="s">
        <v>57</v>
      </c>
      <c r="E696" s="1">
        <v>29.3</v>
      </c>
      <c r="F696" s="2">
        <v>13938</v>
      </c>
      <c r="G696" s="2">
        <v>23230</v>
      </c>
      <c r="H696" s="2">
        <v>680639</v>
      </c>
      <c r="I696" s="2">
        <v>102095.85</v>
      </c>
      <c r="J696" s="2">
        <v>578543.15</v>
      </c>
      <c r="K696" s="2">
        <v>451263.65700000001</v>
      </c>
      <c r="L696" s="2">
        <v>127279.49300000002</v>
      </c>
      <c r="M696" s="7">
        <v>44531</v>
      </c>
      <c r="N696">
        <v>12</v>
      </c>
      <c r="O696" t="s">
        <v>28</v>
      </c>
      <c r="P696">
        <v>2021</v>
      </c>
    </row>
    <row r="697" spans="1:16" x14ac:dyDescent="0.25">
      <c r="A697" t="s">
        <v>38</v>
      </c>
      <c r="B697" t="s">
        <v>56</v>
      </c>
      <c r="C697" t="s">
        <v>51</v>
      </c>
      <c r="D697" t="s">
        <v>57</v>
      </c>
      <c r="E697" s="1">
        <v>247.5</v>
      </c>
      <c r="F697" s="2">
        <v>11999.4</v>
      </c>
      <c r="G697" s="2">
        <v>19999</v>
      </c>
      <c r="H697" s="2">
        <v>4949752.5</v>
      </c>
      <c r="I697" s="2">
        <v>742462.875</v>
      </c>
      <c r="J697" s="2">
        <v>4207289.625</v>
      </c>
      <c r="K697" s="2">
        <v>3029248.53</v>
      </c>
      <c r="L697" s="2">
        <v>1178041.0950000002</v>
      </c>
      <c r="M697" s="7">
        <v>44256</v>
      </c>
      <c r="N697">
        <v>3</v>
      </c>
      <c r="O697" t="s">
        <v>31</v>
      </c>
      <c r="P697">
        <v>2021</v>
      </c>
    </row>
    <row r="698" spans="1:16" x14ac:dyDescent="0.25">
      <c r="A698" t="s">
        <v>38</v>
      </c>
      <c r="B698" t="s">
        <v>39</v>
      </c>
      <c r="C698" t="s">
        <v>51</v>
      </c>
      <c r="D698" t="s">
        <v>57</v>
      </c>
      <c r="E698" s="1">
        <v>54.6</v>
      </c>
      <c r="F698" s="2">
        <v>11999.4</v>
      </c>
      <c r="G698" s="2">
        <v>19999</v>
      </c>
      <c r="H698" s="2">
        <v>1091945.4000000001</v>
      </c>
      <c r="I698" s="2">
        <v>163791.81000000003</v>
      </c>
      <c r="J698" s="2">
        <v>928153.59000000008</v>
      </c>
      <c r="K698" s="2">
        <v>668270.58480000007</v>
      </c>
      <c r="L698" s="2">
        <v>259883.00520000001</v>
      </c>
      <c r="M698" s="7">
        <v>44470</v>
      </c>
      <c r="N698">
        <v>10</v>
      </c>
      <c r="O698" t="s">
        <v>43</v>
      </c>
      <c r="P698">
        <v>2021</v>
      </c>
    </row>
    <row r="699" spans="1:16" x14ac:dyDescent="0.25">
      <c r="A699" t="s">
        <v>16</v>
      </c>
      <c r="B699" t="s">
        <v>23</v>
      </c>
      <c r="C699" t="s">
        <v>30</v>
      </c>
      <c r="D699" t="s">
        <v>57</v>
      </c>
      <c r="E699" s="1">
        <v>136.80000000000001</v>
      </c>
      <c r="F699" s="2">
        <v>8999.4</v>
      </c>
      <c r="G699" s="2">
        <v>14999</v>
      </c>
      <c r="H699" s="2">
        <v>2051863.2000000002</v>
      </c>
      <c r="I699" s="2">
        <v>307779.48000000004</v>
      </c>
      <c r="J699" s="2">
        <v>1744083.7200000002</v>
      </c>
      <c r="K699" s="2">
        <v>1360385.3016000001</v>
      </c>
      <c r="L699" s="2">
        <v>383698.41840000008</v>
      </c>
      <c r="M699" s="7">
        <v>44228</v>
      </c>
      <c r="N699">
        <v>2</v>
      </c>
      <c r="O699" t="s">
        <v>45</v>
      </c>
      <c r="P699">
        <v>2021</v>
      </c>
    </row>
    <row r="700" spans="1:16" x14ac:dyDescent="0.25">
      <c r="A700" t="s">
        <v>16</v>
      </c>
      <c r="B700" t="s">
        <v>42</v>
      </c>
      <c r="C700" t="s">
        <v>44</v>
      </c>
      <c r="D700" t="s">
        <v>57</v>
      </c>
      <c r="E700" s="1">
        <v>72.3</v>
      </c>
      <c r="F700" s="2">
        <v>11999.4</v>
      </c>
      <c r="G700" s="2">
        <v>19999</v>
      </c>
      <c r="H700" s="2">
        <v>1445927.7</v>
      </c>
      <c r="I700" s="2">
        <v>216889.155</v>
      </c>
      <c r="J700" s="2">
        <v>1229038.5449999999</v>
      </c>
      <c r="K700" s="2">
        <v>958650.06510000001</v>
      </c>
      <c r="L700" s="2">
        <v>270388.47989999992</v>
      </c>
      <c r="M700" s="7">
        <v>44287</v>
      </c>
      <c r="N700">
        <v>4</v>
      </c>
      <c r="O700" t="s">
        <v>50</v>
      </c>
      <c r="P700">
        <v>2021</v>
      </c>
    </row>
    <row r="701" spans="1:16" x14ac:dyDescent="0.25">
      <c r="A701" t="s">
        <v>32</v>
      </c>
      <c r="B701" t="s">
        <v>36</v>
      </c>
      <c r="C701" t="s">
        <v>49</v>
      </c>
      <c r="D701" t="s">
        <v>57</v>
      </c>
      <c r="E701" s="1">
        <v>180.60000000000002</v>
      </c>
      <c r="F701" s="2">
        <v>13938</v>
      </c>
      <c r="G701" s="2">
        <v>23230</v>
      </c>
      <c r="H701" s="2">
        <v>4195338.0000000009</v>
      </c>
      <c r="I701" s="2">
        <v>629300.70000000007</v>
      </c>
      <c r="J701" s="2">
        <v>3566037.3000000007</v>
      </c>
      <c r="K701" s="2">
        <v>2139622.3800000004</v>
      </c>
      <c r="L701" s="2">
        <v>1426414.9200000004</v>
      </c>
      <c r="M701" s="7">
        <v>44317</v>
      </c>
      <c r="N701">
        <v>5</v>
      </c>
      <c r="O701" t="s">
        <v>53</v>
      </c>
      <c r="P701">
        <v>2021</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6D3A2-56FC-4DD9-8E0D-3CDA65112907}">
  <dimension ref="A46:A81"/>
  <sheetViews>
    <sheetView showGridLines="0" zoomScale="70" zoomScaleNormal="70" workbookViewId="0">
      <selection activeCell="P18" sqref="P18"/>
    </sheetView>
  </sheetViews>
  <sheetFormatPr defaultRowHeight="15" x14ac:dyDescent="0.25"/>
  <sheetData>
    <row r="46" ht="9.75" customHeight="1" x14ac:dyDescent="0.25"/>
    <row r="65" ht="13.5" customHeight="1" x14ac:dyDescent="0.25"/>
    <row r="66" ht="13.5" customHeight="1" x14ac:dyDescent="0.25"/>
    <row r="81" ht="24" customHeight="1"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Option Button 1">
              <controlPr defaultSize="0" autoFill="0" autoLine="0" autoPict="0">
                <anchor moveWithCells="1">
                  <from>
                    <xdr:col>16</xdr:col>
                    <xdr:colOff>381000</xdr:colOff>
                    <xdr:row>5</xdr:row>
                    <xdr:rowOff>104775</xdr:rowOff>
                  </from>
                  <to>
                    <xdr:col>17</xdr:col>
                    <xdr:colOff>428625</xdr:colOff>
                    <xdr:row>7</xdr:row>
                    <xdr:rowOff>47625</xdr:rowOff>
                  </to>
                </anchor>
              </controlPr>
            </control>
          </mc:Choice>
        </mc:AlternateContent>
        <mc:AlternateContent xmlns:mc="http://schemas.openxmlformats.org/markup-compatibility/2006">
          <mc:Choice Requires="x14">
            <control shapeId="5122" r:id="rId4" name="Option Button 2">
              <controlPr defaultSize="0" autoFill="0" autoLine="0" autoPict="0">
                <anchor moveWithCells="1">
                  <from>
                    <xdr:col>18</xdr:col>
                    <xdr:colOff>19050</xdr:colOff>
                    <xdr:row>3</xdr:row>
                    <xdr:rowOff>171450</xdr:rowOff>
                  </from>
                  <to>
                    <xdr:col>19</xdr:col>
                    <xdr:colOff>66675</xdr:colOff>
                    <xdr:row>8</xdr:row>
                    <xdr:rowOff>190500</xdr:rowOff>
                  </to>
                </anchor>
              </controlPr>
            </control>
          </mc:Choice>
        </mc:AlternateContent>
        <mc:AlternateContent xmlns:mc="http://schemas.openxmlformats.org/markup-compatibility/2006">
          <mc:Choice Requires="x14">
            <control shapeId="5123" r:id="rId5" name="Option Button 3">
              <controlPr defaultSize="0" autoFill="0" autoLine="0" autoPict="0">
                <anchor moveWithCells="1">
                  <from>
                    <xdr:col>18</xdr:col>
                    <xdr:colOff>609600</xdr:colOff>
                    <xdr:row>5</xdr:row>
                    <xdr:rowOff>104775</xdr:rowOff>
                  </from>
                  <to>
                    <xdr:col>20</xdr:col>
                    <xdr:colOff>47625</xdr:colOff>
                    <xdr:row>7</xdr:row>
                    <xdr:rowOff>47625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71CC-404D-4A0A-8BC5-871828B5B2EB}">
  <sheetPr codeName="Sheet6"/>
  <dimension ref="A1:L881"/>
  <sheetViews>
    <sheetView showGridLines="0" tabSelected="1" topLeftCell="A41" zoomScale="85" zoomScaleNormal="85" workbookViewId="0">
      <selection activeCell="E142" sqref="E142"/>
    </sheetView>
  </sheetViews>
  <sheetFormatPr defaultRowHeight="15" x14ac:dyDescent="0.25"/>
  <cols>
    <col min="1" max="1" width="15.42578125" style="17" bestFit="1" customWidth="1"/>
    <col min="2" max="2" width="17.5703125" style="17" bestFit="1" customWidth="1"/>
    <col min="3" max="3" width="16" style="17" customWidth="1"/>
    <col min="4" max="4" width="20.5703125" style="17" bestFit="1" customWidth="1"/>
    <col min="5" max="5" width="18.5703125" style="17" customWidth="1"/>
    <col min="6" max="6" width="24" style="17" bestFit="1" customWidth="1"/>
    <col min="7" max="7" width="28" style="17" bestFit="1" customWidth="1"/>
    <col min="8" max="8" width="12.42578125" style="17" bestFit="1" customWidth="1"/>
    <col min="9" max="9" width="18.7109375" style="17" bestFit="1" customWidth="1"/>
    <col min="10" max="10" width="12.42578125" style="17" customWidth="1"/>
    <col min="11" max="16384" width="9.140625" style="17"/>
  </cols>
  <sheetData>
    <row r="1" spans="1:11" ht="23.25" x14ac:dyDescent="0.35">
      <c r="A1" s="65" t="s">
        <v>152</v>
      </c>
    </row>
    <row r="2" spans="1:11" ht="23.25" x14ac:dyDescent="0.35">
      <c r="A2" s="65"/>
    </row>
    <row r="3" spans="1:11" s="14" customFormat="1" ht="22.5" x14ac:dyDescent="0.3">
      <c r="A3" s="75" t="s">
        <v>84</v>
      </c>
    </row>
    <row r="5" spans="1:11" x14ac:dyDescent="0.25">
      <c r="A5" s="15" t="s">
        <v>68</v>
      </c>
      <c r="B5" s="15" t="s">
        <v>71</v>
      </c>
      <c r="C5" s="15" t="s">
        <v>75</v>
      </c>
      <c r="D5" s="15" t="s">
        <v>72</v>
      </c>
      <c r="E5" s="16" t="s">
        <v>67</v>
      </c>
      <c r="F5" s="15" t="s">
        <v>69</v>
      </c>
      <c r="G5" s="15" t="s">
        <v>74</v>
      </c>
      <c r="H5" s="94" t="s">
        <v>76</v>
      </c>
      <c r="I5" s="94" t="s">
        <v>77</v>
      </c>
    </row>
    <row r="6" spans="1:11" x14ac:dyDescent="0.25">
      <c r="A6" s="16">
        <v>112580.59999999998</v>
      </c>
      <c r="B6" s="18">
        <v>2282814654.6500006</v>
      </c>
      <c r="C6" s="18">
        <v>224847154.98750001</v>
      </c>
      <c r="D6" s="18">
        <v>1496982465.327425</v>
      </c>
      <c r="E6" s="18">
        <v>2057967499.6625004</v>
      </c>
      <c r="F6" s="18">
        <v>560985034.33507514</v>
      </c>
      <c r="G6" s="18">
        <v>14307398</v>
      </c>
      <c r="H6" s="19">
        <f>F6/E6</f>
        <v>0.27259178506321152</v>
      </c>
      <c r="I6" s="18">
        <f>B6/A6</f>
        <v>20277.158361653794</v>
      </c>
    </row>
    <row r="7" spans="1:11" x14ac:dyDescent="0.25">
      <c r="A7" s="20"/>
      <c r="H7" s="21"/>
      <c r="I7" s="22"/>
    </row>
    <row r="9" spans="1:11" s="8" customFormat="1" ht="22.5" x14ac:dyDescent="0.3">
      <c r="A9" s="76" t="s">
        <v>140</v>
      </c>
    </row>
    <row r="11" spans="1:11" x14ac:dyDescent="0.25">
      <c r="A11" s="23" t="s">
        <v>78</v>
      </c>
      <c r="B11" s="24" t="s">
        <v>69</v>
      </c>
      <c r="D11" s="25" t="s">
        <v>79</v>
      </c>
      <c r="E11" s="26" t="s">
        <v>80</v>
      </c>
      <c r="F11" s="24" t="s">
        <v>156</v>
      </c>
      <c r="H11" s="27" t="s">
        <v>79</v>
      </c>
      <c r="I11" s="28" t="s">
        <v>11</v>
      </c>
      <c r="J11" s="29" t="s">
        <v>83</v>
      </c>
    </row>
    <row r="12" spans="1:11" x14ac:dyDescent="0.25">
      <c r="A12" s="30" t="s">
        <v>23</v>
      </c>
      <c r="B12" s="31">
        <v>56740500.339999966</v>
      </c>
      <c r="D12" s="32" t="s">
        <v>42</v>
      </c>
      <c r="E12" s="33">
        <v>37682107.989550002</v>
      </c>
      <c r="F12" s="31">
        <v>37682107.989550002</v>
      </c>
      <c r="H12" s="34" t="s">
        <v>82</v>
      </c>
      <c r="I12" s="35">
        <f>SUM(E12:E16)</f>
        <v>252374581.493025</v>
      </c>
      <c r="J12" s="36">
        <f>I12/SUM($I$12:$I$13)</f>
        <v>0.5403390772121921</v>
      </c>
      <c r="K12" s="21"/>
    </row>
    <row r="13" spans="1:11" x14ac:dyDescent="0.25">
      <c r="A13" s="30" t="s">
        <v>21</v>
      </c>
      <c r="B13" s="31">
        <v>56268940.686300002</v>
      </c>
      <c r="D13" s="32" t="s">
        <v>26</v>
      </c>
      <c r="E13" s="33">
        <v>47845527.963949993</v>
      </c>
      <c r="F13" s="31">
        <v>47845527.963949993</v>
      </c>
      <c r="H13" s="37" t="s">
        <v>81</v>
      </c>
      <c r="I13" s="38">
        <f>SUM(E13:E17)</f>
        <v>214692473.50347498</v>
      </c>
      <c r="J13" s="39">
        <f>I13/SUM($I$12:$I$13)</f>
        <v>0.45966092278780779</v>
      </c>
      <c r="K13" s="21"/>
    </row>
    <row r="14" spans="1:11" x14ac:dyDescent="0.25">
      <c r="A14" s="30" t="s">
        <v>36</v>
      </c>
      <c r="B14" s="31">
        <v>53837504.513225012</v>
      </c>
      <c r="D14" s="32" t="s">
        <v>36</v>
      </c>
      <c r="E14" s="33">
        <v>53837504.513225012</v>
      </c>
      <c r="F14" s="31">
        <v>53837504.513225012</v>
      </c>
    </row>
    <row r="15" spans="1:11" x14ac:dyDescent="0.25">
      <c r="A15" s="30" t="s">
        <v>26</v>
      </c>
      <c r="B15" s="31">
        <v>47845527.963949993</v>
      </c>
      <c r="D15" s="32" t="s">
        <v>21</v>
      </c>
      <c r="E15" s="33">
        <v>56268940.686300002</v>
      </c>
      <c r="F15" s="31">
        <v>56268940.686300002</v>
      </c>
    </row>
    <row r="16" spans="1:11" x14ac:dyDescent="0.25">
      <c r="A16" s="30" t="s">
        <v>42</v>
      </c>
      <c r="B16" s="31">
        <v>37682107.989550002</v>
      </c>
      <c r="D16" s="40" t="s">
        <v>23</v>
      </c>
      <c r="E16" s="41">
        <v>56740500.339999966</v>
      </c>
      <c r="F16" s="31">
        <v>56740500.339999966</v>
      </c>
    </row>
    <row r="17" spans="1:5" x14ac:dyDescent="0.25">
      <c r="A17" s="30" t="s">
        <v>46</v>
      </c>
      <c r="B17" s="31">
        <v>36683311.884800009</v>
      </c>
      <c r="D17" s="42"/>
      <c r="E17" s="43"/>
    </row>
    <row r="18" spans="1:5" x14ac:dyDescent="0.25">
      <c r="A18" s="30" t="s">
        <v>27</v>
      </c>
      <c r="B18" s="31">
        <v>35179625.550949998</v>
      </c>
      <c r="D18" s="44" t="s">
        <v>94</v>
      </c>
      <c r="E18" s="45" t="s">
        <v>95</v>
      </c>
    </row>
    <row r="19" spans="1:5" x14ac:dyDescent="0.25">
      <c r="A19" s="30" t="s">
        <v>17</v>
      </c>
      <c r="B19" s="31">
        <v>33318957.391049992</v>
      </c>
      <c r="D19" s="32" t="str">
        <f>A17</f>
        <v>Madhya Pradesh</v>
      </c>
      <c r="E19" s="33">
        <f>B17</f>
        <v>36683311.884800009</v>
      </c>
    </row>
    <row r="20" spans="1:5" x14ac:dyDescent="0.25">
      <c r="A20" s="30" t="s">
        <v>25</v>
      </c>
      <c r="B20" s="31">
        <v>32740183.770399999</v>
      </c>
      <c r="D20" s="32" t="str">
        <f t="shared" ref="D20:D31" si="0">A18</f>
        <v>Karnataka</v>
      </c>
      <c r="E20" s="33">
        <f t="shared" ref="E20:E31" si="1">B18</f>
        <v>35179625.550949998</v>
      </c>
    </row>
    <row r="21" spans="1:5" x14ac:dyDescent="0.25">
      <c r="A21" s="30" t="s">
        <v>39</v>
      </c>
      <c r="B21" s="31">
        <v>32612124.551099993</v>
      </c>
      <c r="D21" s="32" t="str">
        <f t="shared" si="0"/>
        <v>Andhra Pradesh</v>
      </c>
      <c r="E21" s="33">
        <f t="shared" si="1"/>
        <v>33318957.391049992</v>
      </c>
    </row>
    <row r="22" spans="1:5" x14ac:dyDescent="0.25">
      <c r="A22" s="30" t="s">
        <v>29</v>
      </c>
      <c r="B22" s="31">
        <v>31935235.638599999</v>
      </c>
      <c r="D22" s="32" t="str">
        <f t="shared" si="0"/>
        <v>Haryana</v>
      </c>
      <c r="E22" s="33">
        <f t="shared" si="1"/>
        <v>32740183.770399999</v>
      </c>
    </row>
    <row r="23" spans="1:5" x14ac:dyDescent="0.25">
      <c r="A23" s="30" t="s">
        <v>34</v>
      </c>
      <c r="B23" s="31">
        <v>28273898.582450002</v>
      </c>
      <c r="D23" s="32" t="str">
        <f t="shared" si="0"/>
        <v>West Bengal</v>
      </c>
      <c r="E23" s="33">
        <f t="shared" si="1"/>
        <v>32612124.551099993</v>
      </c>
    </row>
    <row r="24" spans="1:5" x14ac:dyDescent="0.25">
      <c r="A24" s="30" t="s">
        <v>33</v>
      </c>
      <c r="B24" s="31">
        <v>24502002.719600003</v>
      </c>
      <c r="D24" s="32" t="str">
        <f t="shared" si="0"/>
        <v>Kerala</v>
      </c>
      <c r="E24" s="33">
        <f t="shared" si="1"/>
        <v>31935235.638599999</v>
      </c>
    </row>
    <row r="25" spans="1:5" x14ac:dyDescent="0.25">
      <c r="A25" s="30" t="s">
        <v>55</v>
      </c>
      <c r="B25" s="31">
        <v>20471019.248349998</v>
      </c>
      <c r="D25" s="32" t="str">
        <f t="shared" si="0"/>
        <v>Telangana</v>
      </c>
      <c r="E25" s="33">
        <f t="shared" si="1"/>
        <v>28273898.582450002</v>
      </c>
    </row>
    <row r="26" spans="1:5" x14ac:dyDescent="0.25">
      <c r="A26" s="30" t="s">
        <v>56</v>
      </c>
      <c r="B26" s="31">
        <v>14566161.220150001</v>
      </c>
      <c r="D26" s="32" t="str">
        <f t="shared" si="0"/>
        <v>Punjab</v>
      </c>
      <c r="E26" s="33">
        <f t="shared" si="1"/>
        <v>24502002.719600003</v>
      </c>
    </row>
    <row r="27" spans="1:5" x14ac:dyDescent="0.25">
      <c r="A27" s="30" t="s">
        <v>58</v>
      </c>
      <c r="B27" s="31">
        <v>10550591.59245</v>
      </c>
      <c r="D27" s="32" t="str">
        <f t="shared" si="0"/>
        <v>Odisha</v>
      </c>
      <c r="E27" s="33">
        <f t="shared" si="1"/>
        <v>20471019.248349998</v>
      </c>
    </row>
    <row r="28" spans="1:5" x14ac:dyDescent="0.25">
      <c r="A28" s="30" t="s">
        <v>60</v>
      </c>
      <c r="B28" s="31">
        <v>4433662.7351000011</v>
      </c>
      <c r="D28" s="32" t="str">
        <f t="shared" si="0"/>
        <v>Uttarakhand</v>
      </c>
      <c r="E28" s="33">
        <f t="shared" si="1"/>
        <v>14566161.220150001</v>
      </c>
    </row>
    <row r="29" spans="1:5" x14ac:dyDescent="0.25">
      <c r="A29" s="30" t="s">
        <v>59</v>
      </c>
      <c r="B29" s="31">
        <v>3343677.9570500003</v>
      </c>
      <c r="D29" s="32" t="str">
        <f t="shared" si="0"/>
        <v>Jharkhand</v>
      </c>
      <c r="E29" s="33">
        <f t="shared" si="1"/>
        <v>10550591.59245</v>
      </c>
    </row>
    <row r="30" spans="1:5" x14ac:dyDescent="0.25">
      <c r="D30" s="32" t="str">
        <f t="shared" si="0"/>
        <v>Bihar</v>
      </c>
      <c r="E30" s="33">
        <f t="shared" si="1"/>
        <v>4433662.7351000011</v>
      </c>
    </row>
    <row r="31" spans="1:5" x14ac:dyDescent="0.25">
      <c r="D31" s="40" t="str">
        <f t="shared" si="0"/>
        <v>Chhattisgarh</v>
      </c>
      <c r="E31" s="41">
        <f t="shared" si="1"/>
        <v>3343677.9570500003</v>
      </c>
    </row>
    <row r="32" spans="1:5" x14ac:dyDescent="0.25">
      <c r="D32" s="42"/>
      <c r="E32" s="43"/>
    </row>
    <row r="33" spans="1:5" x14ac:dyDescent="0.25">
      <c r="D33" s="42"/>
      <c r="E33" s="43"/>
    </row>
    <row r="34" spans="1:5" s="9" customFormat="1" ht="22.5" x14ac:dyDescent="0.3">
      <c r="A34" s="77" t="s">
        <v>162</v>
      </c>
      <c r="D34" s="10"/>
      <c r="E34" s="11"/>
    </row>
    <row r="36" spans="1:5" x14ac:dyDescent="0.25">
      <c r="A36" s="23" t="s">
        <v>86</v>
      </c>
      <c r="B36" s="24" t="s">
        <v>67</v>
      </c>
      <c r="D36" s="24" t="s">
        <v>0</v>
      </c>
      <c r="E36" s="24" t="s">
        <v>85</v>
      </c>
    </row>
    <row r="37" spans="1:5" x14ac:dyDescent="0.25">
      <c r="A37" s="30" t="s">
        <v>32</v>
      </c>
      <c r="B37" s="46">
        <v>0.13825082636589728</v>
      </c>
      <c r="D37" s="30" t="s">
        <v>32</v>
      </c>
      <c r="E37" s="46">
        <v>0.13825082636589728</v>
      </c>
    </row>
    <row r="38" spans="1:5" x14ac:dyDescent="0.25">
      <c r="A38" s="30" t="s">
        <v>35</v>
      </c>
      <c r="B38" s="46">
        <v>0.15078700156751282</v>
      </c>
      <c r="D38" s="30" t="s">
        <v>35</v>
      </c>
      <c r="E38" s="46">
        <v>0.15078700156751282</v>
      </c>
    </row>
    <row r="39" spans="1:5" x14ac:dyDescent="0.25">
      <c r="A39" s="30" t="s">
        <v>22</v>
      </c>
      <c r="B39" s="46">
        <v>0.14854078474399263</v>
      </c>
      <c r="D39" s="30" t="s">
        <v>22</v>
      </c>
      <c r="E39" s="46">
        <v>0.14854078474399263</v>
      </c>
    </row>
    <row r="40" spans="1:5" x14ac:dyDescent="0.25">
      <c r="A40" s="30" t="s">
        <v>16</v>
      </c>
      <c r="B40" s="46">
        <v>0.42248248231208108</v>
      </c>
      <c r="D40" s="30" t="s">
        <v>16</v>
      </c>
      <c r="E40" s="46">
        <v>0.42248248231208108</v>
      </c>
    </row>
    <row r="41" spans="1:5" x14ac:dyDescent="0.25">
      <c r="A41" s="30" t="s">
        <v>38</v>
      </c>
      <c r="B41" s="46">
        <v>0.13993890501051615</v>
      </c>
      <c r="D41" s="30" t="s">
        <v>38</v>
      </c>
      <c r="E41" s="46">
        <v>0.13993890501051615</v>
      </c>
    </row>
    <row r="44" spans="1:5" s="9" customFormat="1" ht="22.5" x14ac:dyDescent="0.3">
      <c r="A44" s="77" t="s">
        <v>141</v>
      </c>
    </row>
    <row r="47" spans="1:5" x14ac:dyDescent="0.25">
      <c r="A47" s="23" t="s">
        <v>157</v>
      </c>
      <c r="B47" s="24" t="s">
        <v>69</v>
      </c>
      <c r="C47" s="24" t="s">
        <v>70</v>
      </c>
    </row>
    <row r="48" spans="1:5" x14ac:dyDescent="0.25">
      <c r="A48" s="30" t="s">
        <v>63</v>
      </c>
      <c r="B48" s="31">
        <v>90513557.508100018</v>
      </c>
      <c r="C48" s="46">
        <v>0.16134754399533</v>
      </c>
      <c r="D48" s="47"/>
    </row>
    <row r="49" spans="1:5" x14ac:dyDescent="0.25">
      <c r="A49" s="30" t="s">
        <v>64</v>
      </c>
      <c r="B49" s="31">
        <v>119762864.88925003</v>
      </c>
      <c r="C49" s="46">
        <v>0.21348673771877477</v>
      </c>
      <c r="D49" s="47"/>
    </row>
    <row r="50" spans="1:5" x14ac:dyDescent="0.25">
      <c r="A50" s="30" t="s">
        <v>65</v>
      </c>
      <c r="B50" s="31">
        <v>119430580.59207499</v>
      </c>
      <c r="C50" s="46">
        <v>0.21289441479242632</v>
      </c>
      <c r="D50" s="47"/>
    </row>
    <row r="51" spans="1:5" x14ac:dyDescent="0.25">
      <c r="A51" s="30" t="s">
        <v>66</v>
      </c>
      <c r="B51" s="31">
        <v>231278031.34564993</v>
      </c>
      <c r="C51" s="46">
        <v>0.41227130349346913</v>
      </c>
      <c r="D51" s="47"/>
    </row>
    <row r="52" spans="1:5" x14ac:dyDescent="0.25">
      <c r="A52" s="30" t="s">
        <v>62</v>
      </c>
      <c r="B52" s="24">
        <v>560985034.33507502</v>
      </c>
      <c r="C52" s="46">
        <f>SUM(C48:C51)</f>
        <v>1.0000000000000002</v>
      </c>
      <c r="D52" s="21"/>
    </row>
    <row r="56" spans="1:5" s="9" customFormat="1" ht="22.5" x14ac:dyDescent="0.3">
      <c r="A56" s="77" t="s">
        <v>142</v>
      </c>
    </row>
    <row r="58" spans="1:5" x14ac:dyDescent="0.25">
      <c r="A58" s="23" t="s">
        <v>79</v>
      </c>
      <c r="B58" s="24" t="s">
        <v>87</v>
      </c>
      <c r="D58" s="24" t="s">
        <v>79</v>
      </c>
      <c r="E58" s="24" t="s">
        <v>88</v>
      </c>
    </row>
    <row r="59" spans="1:5" x14ac:dyDescent="0.25">
      <c r="A59" s="30" t="s">
        <v>17</v>
      </c>
      <c r="B59" s="48">
        <v>6.1419714994638726E-2</v>
      </c>
      <c r="D59" s="30" t="str">
        <f>A59</f>
        <v>Andhra Pradesh</v>
      </c>
      <c r="E59" s="48">
        <f>B59</f>
        <v>6.1419714994638726E-2</v>
      </c>
    </row>
    <row r="60" spans="1:5" x14ac:dyDescent="0.25">
      <c r="A60" s="30" t="s">
        <v>60</v>
      </c>
      <c r="B60" s="48">
        <v>7.9219761282302396E-3</v>
      </c>
      <c r="D60" s="30" t="str">
        <f t="shared" ref="D60:D76" si="2">A60</f>
        <v>Bihar</v>
      </c>
      <c r="E60" s="48">
        <f t="shared" ref="E60:E76" si="3">B60</f>
        <v>7.9219761282302396E-3</v>
      </c>
    </row>
    <row r="61" spans="1:5" x14ac:dyDescent="0.25">
      <c r="A61" s="30" t="s">
        <v>59</v>
      </c>
      <c r="B61" s="48">
        <v>7.2852528185983366E-3</v>
      </c>
      <c r="D61" s="30" t="str">
        <f t="shared" si="2"/>
        <v>Chhattisgarh</v>
      </c>
      <c r="E61" s="48">
        <f t="shared" si="3"/>
        <v>7.2852528185983366E-3</v>
      </c>
    </row>
    <row r="62" spans="1:5" x14ac:dyDescent="0.25">
      <c r="A62" s="30" t="s">
        <v>21</v>
      </c>
      <c r="B62" s="48">
        <v>9.8817609259306063E-2</v>
      </c>
      <c r="D62" s="30" t="str">
        <f t="shared" si="2"/>
        <v>Gujarat</v>
      </c>
      <c r="E62" s="48">
        <f t="shared" si="3"/>
        <v>9.8817609259306063E-2</v>
      </c>
    </row>
    <row r="63" spans="1:5" x14ac:dyDescent="0.25">
      <c r="A63" s="30" t="s">
        <v>25</v>
      </c>
      <c r="B63" s="48">
        <v>5.8814111273550115E-2</v>
      </c>
      <c r="D63" s="30" t="str">
        <f t="shared" si="2"/>
        <v>Haryana</v>
      </c>
      <c r="E63" s="48">
        <f t="shared" si="3"/>
        <v>5.8814111273550115E-2</v>
      </c>
    </row>
    <row r="64" spans="1:5" x14ac:dyDescent="0.25">
      <c r="A64" s="30" t="s">
        <v>58</v>
      </c>
      <c r="B64" s="48">
        <v>1.6983755659762369E-2</v>
      </c>
      <c r="D64" s="30" t="str">
        <f t="shared" si="2"/>
        <v>Jharkhand</v>
      </c>
      <c r="E64" s="48">
        <f t="shared" si="3"/>
        <v>1.6983755659762369E-2</v>
      </c>
    </row>
    <row r="65" spans="1:5" x14ac:dyDescent="0.25">
      <c r="A65" s="30" t="s">
        <v>27</v>
      </c>
      <c r="B65" s="48">
        <v>6.3379915367415038E-2</v>
      </c>
      <c r="D65" s="30" t="str">
        <f t="shared" si="2"/>
        <v>Karnataka</v>
      </c>
      <c r="E65" s="48">
        <f t="shared" si="3"/>
        <v>6.3379915367415038E-2</v>
      </c>
    </row>
    <row r="66" spans="1:5" x14ac:dyDescent="0.25">
      <c r="A66" s="30" t="s">
        <v>29</v>
      </c>
      <c r="B66" s="48">
        <v>5.8055706887787967E-2</v>
      </c>
      <c r="D66" s="30" t="str">
        <f t="shared" si="2"/>
        <v>Kerala</v>
      </c>
      <c r="E66" s="48">
        <f t="shared" si="3"/>
        <v>5.8055706887787967E-2</v>
      </c>
    </row>
    <row r="67" spans="1:5" x14ac:dyDescent="0.25">
      <c r="A67" s="30" t="s">
        <v>46</v>
      </c>
      <c r="B67" s="48">
        <v>6.2216967012840706E-2</v>
      </c>
      <c r="D67" s="30" t="str">
        <f t="shared" si="2"/>
        <v>Madhya Pradesh</v>
      </c>
      <c r="E67" s="48">
        <f t="shared" si="3"/>
        <v>6.2216967012840706E-2</v>
      </c>
    </row>
    <row r="68" spans="1:5" x14ac:dyDescent="0.25">
      <c r="A68" s="30" t="s">
        <v>23</v>
      </c>
      <c r="B68" s="48">
        <v>9.9340270043636381E-2</v>
      </c>
      <c r="D68" s="30" t="str">
        <f t="shared" si="2"/>
        <v xml:space="preserve">Maharashtra </v>
      </c>
      <c r="E68" s="48">
        <f t="shared" si="3"/>
        <v>9.9340270043636381E-2</v>
      </c>
    </row>
    <row r="69" spans="1:5" x14ac:dyDescent="0.25">
      <c r="A69" s="30" t="s">
        <v>55</v>
      </c>
      <c r="B69" s="48">
        <v>3.6880548464660975E-2</v>
      </c>
      <c r="D69" s="30" t="str">
        <f t="shared" si="2"/>
        <v>Odisha</v>
      </c>
      <c r="E69" s="48">
        <f t="shared" si="3"/>
        <v>3.6880548464660975E-2</v>
      </c>
    </row>
    <row r="70" spans="1:5" x14ac:dyDescent="0.25">
      <c r="A70" s="30" t="s">
        <v>33</v>
      </c>
      <c r="B70" s="48">
        <v>4.7165808724344997E-2</v>
      </c>
      <c r="D70" s="30" t="str">
        <f t="shared" si="2"/>
        <v>Punjab</v>
      </c>
      <c r="E70" s="48">
        <f t="shared" si="3"/>
        <v>4.7165808724344997E-2</v>
      </c>
    </row>
    <row r="71" spans="1:5" x14ac:dyDescent="0.25">
      <c r="A71" s="30" t="s">
        <v>42</v>
      </c>
      <c r="B71" s="48">
        <v>6.4542468047616416E-2</v>
      </c>
      <c r="D71" s="30" t="str">
        <f t="shared" si="2"/>
        <v>Rajasthan</v>
      </c>
      <c r="E71" s="48">
        <f t="shared" si="3"/>
        <v>6.4542468047616416E-2</v>
      </c>
    </row>
    <row r="72" spans="1:5" x14ac:dyDescent="0.25">
      <c r="A72" s="30" t="s">
        <v>26</v>
      </c>
      <c r="B72" s="48">
        <v>8.2367774214266845E-2</v>
      </c>
      <c r="D72" s="30" t="str">
        <f t="shared" si="2"/>
        <v>Tamil Nadu</v>
      </c>
      <c r="E72" s="48">
        <f t="shared" si="3"/>
        <v>8.2367774214266845E-2</v>
      </c>
    </row>
    <row r="73" spans="1:5" x14ac:dyDescent="0.25">
      <c r="A73" s="30" t="s">
        <v>34</v>
      </c>
      <c r="B73" s="48">
        <v>5.218691536679422E-2</v>
      </c>
      <c r="D73" s="30" t="str">
        <f t="shared" si="2"/>
        <v>Telangana</v>
      </c>
      <c r="E73" s="48">
        <f t="shared" si="3"/>
        <v>5.218691536679422E-2</v>
      </c>
    </row>
    <row r="74" spans="1:5" x14ac:dyDescent="0.25">
      <c r="A74" s="30" t="s">
        <v>36</v>
      </c>
      <c r="B74" s="48">
        <v>0.1005728698310072</v>
      </c>
      <c r="D74" s="30" t="str">
        <f t="shared" si="2"/>
        <v>Uttar Pradesh</v>
      </c>
      <c r="E74" s="48">
        <f t="shared" si="3"/>
        <v>0.1005728698310072</v>
      </c>
    </row>
    <row r="75" spans="1:5" x14ac:dyDescent="0.25">
      <c r="A75" s="30" t="s">
        <v>56</v>
      </c>
      <c r="B75" s="48">
        <v>2.2545655350538409E-2</v>
      </c>
      <c r="D75" s="30" t="str">
        <f t="shared" si="2"/>
        <v>Uttarakhand</v>
      </c>
      <c r="E75" s="48">
        <f t="shared" si="3"/>
        <v>2.2545655350538409E-2</v>
      </c>
    </row>
    <row r="76" spans="1:5" x14ac:dyDescent="0.25">
      <c r="A76" s="30" t="s">
        <v>39</v>
      </c>
      <c r="B76" s="48">
        <v>5.9502680555004947E-2</v>
      </c>
      <c r="D76" s="30" t="str">
        <f t="shared" si="2"/>
        <v>West Bengal</v>
      </c>
      <c r="E76" s="48">
        <f t="shared" si="3"/>
        <v>5.9502680555004947E-2</v>
      </c>
    </row>
    <row r="77" spans="1:5" x14ac:dyDescent="0.25">
      <c r="A77" s="30" t="s">
        <v>62</v>
      </c>
      <c r="B77" s="46">
        <v>1</v>
      </c>
    </row>
    <row r="78" spans="1:5" x14ac:dyDescent="0.25">
      <c r="A78" s="42"/>
      <c r="B78" s="21"/>
    </row>
    <row r="79" spans="1:5" x14ac:dyDescent="0.25">
      <c r="A79" s="42"/>
      <c r="B79" s="21"/>
    </row>
    <row r="80" spans="1:5" s="9" customFormat="1" ht="22.5" x14ac:dyDescent="0.3">
      <c r="A80" s="78" t="s">
        <v>92</v>
      </c>
    </row>
    <row r="81" spans="1:4" hidden="1" x14ac:dyDescent="0.25"/>
    <row r="82" spans="1:4" ht="27" customHeight="1" x14ac:dyDescent="0.25">
      <c r="A82" s="49"/>
    </row>
    <row r="83" spans="1:4" ht="29.25" x14ac:dyDescent="0.25">
      <c r="A83" s="82" t="s">
        <v>91</v>
      </c>
      <c r="B83" s="83" t="s">
        <v>89</v>
      </c>
      <c r="C83" s="83" t="s">
        <v>90</v>
      </c>
      <c r="D83" s="50"/>
    </row>
    <row r="84" spans="1:4" x14ac:dyDescent="0.25">
      <c r="A84" s="24" t="s">
        <v>52</v>
      </c>
      <c r="B84" s="81" cm="1">
        <f t="array" ref="B84">MIN(IF('Sheet1  Mobile sales dataset'!D:D="Low", 'Sheet1  Mobile sales dataset'!I:I))</f>
        <v>9949.93</v>
      </c>
      <c r="C84" s="81" cm="1">
        <f t="array" ref="C84">MAX( IF('Sheet1  Mobile sales dataset'!D:D="Low",'Sheet1  Mobile sales dataset'!I:I))</f>
        <v>637366.80000000016</v>
      </c>
      <c r="D84" s="50"/>
    </row>
    <row r="85" spans="1:4" x14ac:dyDescent="0.25">
      <c r="A85" s="24" t="s">
        <v>54</v>
      </c>
      <c r="B85" s="81" cm="1">
        <f t="array" ref="B85">MIN( IF('Sheet1  Mobile sales dataset'!D:D="Medium", 'Sheet1  Mobile sales dataset'!I:I))</f>
        <v>24456.370000000003</v>
      </c>
      <c r="C85" s="81" cm="1">
        <f t="array" ref="C85">MAX( IF('Sheet1  Mobile sales dataset'!D:D="Medium",'Sheet1  Mobile sales dataset'!I:I))</f>
        <v>1251475.6500000001</v>
      </c>
      <c r="D85" s="50"/>
    </row>
    <row r="86" spans="1:4" x14ac:dyDescent="0.25">
      <c r="A86" s="24" t="s">
        <v>57</v>
      </c>
      <c r="B86" s="81" cm="1">
        <f t="array" ref="B86">MIN( IF('Sheet1  Mobile sales dataset'!D:D="High",'Sheet1  Mobile sales dataset'!I:I))</f>
        <v>39055.799999999996</v>
      </c>
      <c r="C86" s="81" cm="1">
        <f t="array" ref="C86">MAX( IF('Sheet1  Mobile sales dataset'!D:D="High",'Sheet1  Mobile sales dataset'!I:I))</f>
        <v>1978162.875</v>
      </c>
    </row>
    <row r="87" spans="1:4" x14ac:dyDescent="0.25">
      <c r="B87" s="51"/>
      <c r="C87" s="51"/>
      <c r="D87" s="22"/>
    </row>
    <row r="88" spans="1:4" x14ac:dyDescent="0.25">
      <c r="B88" s="51"/>
      <c r="C88" s="51"/>
      <c r="D88" s="22"/>
    </row>
    <row r="89" spans="1:4" x14ac:dyDescent="0.25">
      <c r="B89" s="51"/>
      <c r="C89" s="51"/>
      <c r="D89" s="22"/>
    </row>
    <row r="90" spans="1:4" x14ac:dyDescent="0.25">
      <c r="B90" s="51"/>
      <c r="C90" s="51"/>
      <c r="D90" s="22"/>
    </row>
    <row r="91" spans="1:4" x14ac:dyDescent="0.25">
      <c r="B91" s="51"/>
      <c r="C91" s="51"/>
      <c r="D91" s="22"/>
    </row>
    <row r="92" spans="1:4" s="9" customFormat="1" ht="22.5" x14ac:dyDescent="0.3">
      <c r="A92" s="77" t="s">
        <v>93</v>
      </c>
      <c r="B92" s="12"/>
      <c r="C92" s="12"/>
      <c r="D92" s="13"/>
    </row>
    <row r="94" spans="1:4" x14ac:dyDescent="0.25">
      <c r="A94" s="23" t="s">
        <v>158</v>
      </c>
      <c r="B94" s="24" t="s">
        <v>67</v>
      </c>
    </row>
    <row r="95" spans="1:4" x14ac:dyDescent="0.25">
      <c r="A95" s="30" t="s">
        <v>20</v>
      </c>
      <c r="B95" s="31">
        <v>125990614.6075</v>
      </c>
    </row>
    <row r="96" spans="1:4" x14ac:dyDescent="0.25">
      <c r="A96" s="30" t="s">
        <v>45</v>
      </c>
      <c r="B96" s="31">
        <v>103851598.00500003</v>
      </c>
    </row>
    <row r="97" spans="1:6" x14ac:dyDescent="0.25">
      <c r="A97" s="30" t="s">
        <v>31</v>
      </c>
      <c r="B97" s="31">
        <v>95959060.210000008</v>
      </c>
    </row>
    <row r="98" spans="1:6" x14ac:dyDescent="0.25">
      <c r="A98" s="30" t="s">
        <v>50</v>
      </c>
      <c r="B98" s="31">
        <v>143436792.59999999</v>
      </c>
    </row>
    <row r="99" spans="1:6" x14ac:dyDescent="0.25">
      <c r="A99" s="30" t="s">
        <v>53</v>
      </c>
      <c r="B99" s="31">
        <v>93323211.110000029</v>
      </c>
    </row>
    <row r="100" spans="1:6" x14ac:dyDescent="0.25">
      <c r="A100" s="30" t="s">
        <v>24</v>
      </c>
      <c r="B100" s="31">
        <v>193870645.25000003</v>
      </c>
    </row>
    <row r="101" spans="1:6" x14ac:dyDescent="0.25">
      <c r="A101" s="30" t="s">
        <v>37</v>
      </c>
      <c r="B101" s="31">
        <v>127015009.72500001</v>
      </c>
    </row>
    <row r="102" spans="1:6" x14ac:dyDescent="0.25">
      <c r="A102" s="30" t="s">
        <v>40</v>
      </c>
      <c r="B102" s="31">
        <v>113849062.13000001</v>
      </c>
    </row>
    <row r="103" spans="1:6" x14ac:dyDescent="0.25">
      <c r="A103" s="30" t="s">
        <v>41</v>
      </c>
      <c r="B103" s="31">
        <v>196974952.91000003</v>
      </c>
    </row>
    <row r="104" spans="1:6" x14ac:dyDescent="0.25">
      <c r="A104" s="30" t="s">
        <v>43</v>
      </c>
      <c r="B104" s="31">
        <v>364320415.07999986</v>
      </c>
    </row>
    <row r="105" spans="1:6" x14ac:dyDescent="0.25">
      <c r="A105" s="30" t="s">
        <v>47</v>
      </c>
      <c r="B105" s="31">
        <v>215605029.98499998</v>
      </c>
    </row>
    <row r="106" spans="1:6" x14ac:dyDescent="0.25">
      <c r="A106" s="30" t="s">
        <v>28</v>
      </c>
      <c r="B106" s="31">
        <v>283771108.05000001</v>
      </c>
    </row>
    <row r="107" spans="1:6" x14ac:dyDescent="0.25">
      <c r="A107" s="30" t="s">
        <v>62</v>
      </c>
      <c r="B107" s="24">
        <v>2057967499.6624999</v>
      </c>
    </row>
    <row r="110" spans="1:6" s="9" customFormat="1" ht="18" customHeight="1" x14ac:dyDescent="0.3">
      <c r="A110" s="77" t="s">
        <v>134</v>
      </c>
    </row>
    <row r="112" spans="1:6" x14ac:dyDescent="0.25">
      <c r="A112" s="23" t="s">
        <v>67</v>
      </c>
      <c r="B112" s="23" t="s">
        <v>73</v>
      </c>
      <c r="C112" s="24"/>
      <c r="D112" s="24"/>
      <c r="E112" s="24"/>
      <c r="F112" s="24"/>
    </row>
    <row r="113" spans="1:12" x14ac:dyDescent="0.25">
      <c r="A113" s="23" t="s">
        <v>158</v>
      </c>
      <c r="B113" s="24" t="s">
        <v>57</v>
      </c>
      <c r="C113" s="24" t="s">
        <v>52</v>
      </c>
      <c r="D113" s="24" t="s">
        <v>54</v>
      </c>
      <c r="E113" s="24" t="s">
        <v>19</v>
      </c>
      <c r="F113" s="24" t="s">
        <v>62</v>
      </c>
    </row>
    <row r="114" spans="1:12" x14ac:dyDescent="0.25">
      <c r="A114" s="30" t="s">
        <v>20</v>
      </c>
      <c r="B114" s="31">
        <v>50671978.370000005</v>
      </c>
      <c r="C114" s="31">
        <v>25667721.252500005</v>
      </c>
      <c r="D114" s="31">
        <v>41992066.935000002</v>
      </c>
      <c r="E114" s="31">
        <v>7658848.0499999998</v>
      </c>
      <c r="F114" s="31">
        <v>125990614.6075</v>
      </c>
    </row>
    <row r="115" spans="1:12" x14ac:dyDescent="0.25">
      <c r="A115" s="30" t="s">
        <v>45</v>
      </c>
      <c r="B115" s="31">
        <v>23994229.844999999</v>
      </c>
      <c r="C115" s="31">
        <v>25979048.27</v>
      </c>
      <c r="D115" s="31">
        <v>35247002.489999995</v>
      </c>
      <c r="E115" s="31">
        <v>18631317.400000002</v>
      </c>
      <c r="F115" s="31">
        <v>103851598.005</v>
      </c>
    </row>
    <row r="116" spans="1:12" x14ac:dyDescent="0.25">
      <c r="A116" s="30" t="s">
        <v>31</v>
      </c>
      <c r="B116" s="31">
        <v>38959077.650000006</v>
      </c>
      <c r="C116" s="31">
        <v>22589242.500000004</v>
      </c>
      <c r="D116" s="31">
        <v>25900193.160000004</v>
      </c>
      <c r="E116" s="31">
        <v>8510546.9000000004</v>
      </c>
      <c r="F116" s="31">
        <v>95959060.210000008</v>
      </c>
    </row>
    <row r="117" spans="1:12" x14ac:dyDescent="0.25">
      <c r="A117" s="30" t="s">
        <v>50</v>
      </c>
      <c r="B117" s="31">
        <v>30251055.365000002</v>
      </c>
      <c r="C117" s="31">
        <v>53713901.739999995</v>
      </c>
      <c r="D117" s="31">
        <v>40534778.745000005</v>
      </c>
      <c r="E117" s="31">
        <v>18937056.75</v>
      </c>
      <c r="F117" s="31">
        <v>143436792.59999999</v>
      </c>
    </row>
    <row r="118" spans="1:12" x14ac:dyDescent="0.25">
      <c r="A118" s="30" t="s">
        <v>53</v>
      </c>
      <c r="B118" s="31">
        <v>43105365.325000003</v>
      </c>
      <c r="C118" s="31">
        <v>20631925.105</v>
      </c>
      <c r="D118" s="31">
        <v>29585920.68</v>
      </c>
      <c r="E118" s="31"/>
      <c r="F118" s="31">
        <v>93323211.110000014</v>
      </c>
      <c r="L118" s="71"/>
    </row>
    <row r="119" spans="1:12" x14ac:dyDescent="0.25">
      <c r="A119" s="30" t="s">
        <v>24</v>
      </c>
      <c r="B119" s="31">
        <v>34799067.320000008</v>
      </c>
      <c r="C119" s="31">
        <v>27419001.650000002</v>
      </c>
      <c r="D119" s="31">
        <v>87473968.38000001</v>
      </c>
      <c r="E119" s="31">
        <v>44178607.899999999</v>
      </c>
      <c r="F119" s="31">
        <v>193870645.25000003</v>
      </c>
    </row>
    <row r="120" spans="1:12" x14ac:dyDescent="0.25">
      <c r="A120" s="30" t="s">
        <v>37</v>
      </c>
      <c r="B120" s="31">
        <v>56698555.975000001</v>
      </c>
      <c r="C120" s="31">
        <v>22491123.175000004</v>
      </c>
      <c r="D120" s="31">
        <v>39721552.425000004</v>
      </c>
      <c r="E120" s="31">
        <v>8103778.1500000004</v>
      </c>
      <c r="F120" s="31">
        <v>127015009.72500002</v>
      </c>
    </row>
    <row r="121" spans="1:12" x14ac:dyDescent="0.25">
      <c r="A121" s="30" t="s">
        <v>40</v>
      </c>
      <c r="B121" s="31">
        <v>38633070.945</v>
      </c>
      <c r="C121" s="31">
        <v>15908487.295000002</v>
      </c>
      <c r="D121" s="31">
        <v>42516423.090000004</v>
      </c>
      <c r="E121" s="31">
        <v>16791080.800000001</v>
      </c>
      <c r="F121" s="31">
        <v>113849062.13000001</v>
      </c>
    </row>
    <row r="122" spans="1:12" x14ac:dyDescent="0.25">
      <c r="A122" s="30" t="s">
        <v>41</v>
      </c>
      <c r="B122" s="31">
        <v>46924442.185000002</v>
      </c>
      <c r="C122" s="31">
        <v>44614198.964999996</v>
      </c>
      <c r="D122" s="31">
        <v>86055913.260000005</v>
      </c>
      <c r="E122" s="31">
        <v>19380398.5</v>
      </c>
      <c r="F122" s="31">
        <v>196974952.91000003</v>
      </c>
    </row>
    <row r="123" spans="1:12" x14ac:dyDescent="0.25">
      <c r="A123" s="30" t="s">
        <v>43</v>
      </c>
      <c r="B123" s="31">
        <v>136933537.66</v>
      </c>
      <c r="C123" s="31">
        <v>124064150.66000001</v>
      </c>
      <c r="D123" s="31">
        <v>97095334.859999999</v>
      </c>
      <c r="E123" s="31">
        <v>6227391.9000000004</v>
      </c>
      <c r="F123" s="31">
        <v>364320415.07999998</v>
      </c>
    </row>
    <row r="124" spans="1:12" x14ac:dyDescent="0.25">
      <c r="A124" s="30" t="s">
        <v>47</v>
      </c>
      <c r="B124" s="31">
        <v>104047202.73</v>
      </c>
      <c r="C124" s="31">
        <v>31307784.565000005</v>
      </c>
      <c r="D124" s="31">
        <v>74976306.390000015</v>
      </c>
      <c r="E124" s="31">
        <v>5273736.3</v>
      </c>
      <c r="F124" s="31">
        <v>215605029.98500004</v>
      </c>
    </row>
    <row r="125" spans="1:12" x14ac:dyDescent="0.25">
      <c r="A125" s="30" t="s">
        <v>28</v>
      </c>
      <c r="B125" s="31">
        <v>72283572.535000011</v>
      </c>
      <c r="C125" s="31">
        <v>80219758.545000017</v>
      </c>
      <c r="D125" s="31">
        <v>112524118.46999998</v>
      </c>
      <c r="E125" s="31">
        <v>18743658.5</v>
      </c>
      <c r="F125" s="31">
        <v>283771108.05000001</v>
      </c>
    </row>
    <row r="126" spans="1:12" x14ac:dyDescent="0.25">
      <c r="A126" s="30" t="s">
        <v>62</v>
      </c>
      <c r="B126" s="24">
        <v>677301155.90499997</v>
      </c>
      <c r="C126" s="24">
        <v>494606343.72250003</v>
      </c>
      <c r="D126" s="24">
        <v>713623578.88500011</v>
      </c>
      <c r="E126" s="24">
        <v>172436421.15000001</v>
      </c>
      <c r="F126" s="24">
        <v>2057967499.6625001</v>
      </c>
    </row>
    <row r="129" spans="1:8" s="9" customFormat="1" ht="22.5" x14ac:dyDescent="0.3">
      <c r="A129" s="78" t="s">
        <v>143</v>
      </c>
    </row>
    <row r="131" spans="1:8" x14ac:dyDescent="0.25">
      <c r="A131" s="23" t="s">
        <v>79</v>
      </c>
      <c r="B131" s="24" t="s">
        <v>71</v>
      </c>
      <c r="C131" s="24" t="s">
        <v>67</v>
      </c>
      <c r="D131" s="31" t="s">
        <v>69</v>
      </c>
      <c r="F131" s="72" t="s">
        <v>131</v>
      </c>
      <c r="G131" s="72" t="s">
        <v>132</v>
      </c>
    </row>
    <row r="132" spans="1:8" x14ac:dyDescent="0.25">
      <c r="A132" s="30" t="s">
        <v>23</v>
      </c>
      <c r="B132" s="31">
        <v>226095530.24999997</v>
      </c>
      <c r="C132" s="31">
        <v>204439047.15749994</v>
      </c>
      <c r="D132" s="31">
        <v>56740500.339999966</v>
      </c>
      <c r="F132" s="30" t="str">
        <f>A132</f>
        <v xml:space="preserve">Maharashtra </v>
      </c>
      <c r="G132" s="31" cm="1">
        <f t="array" ref="G132">INDEX(B132:D148,1,$H$135)</f>
        <v>56740500.339999966</v>
      </c>
    </row>
    <row r="133" spans="1:8" x14ac:dyDescent="0.25">
      <c r="A133" s="30" t="s">
        <v>21</v>
      </c>
      <c r="B133" s="31">
        <v>225698549.50000003</v>
      </c>
      <c r="C133" s="31">
        <v>203363428.25000003</v>
      </c>
      <c r="D133" s="31">
        <v>56268940.686300002</v>
      </c>
      <c r="F133" s="30" t="str">
        <f t="shared" ref="F133:F149" si="4">A133</f>
        <v>Gujarat</v>
      </c>
      <c r="G133" s="31" cm="1">
        <f t="array" ref="G133">INDEX(B133:D149,1,$H$135)</f>
        <v>56268940.686300002</v>
      </c>
    </row>
    <row r="134" spans="1:8" x14ac:dyDescent="0.25">
      <c r="A134" s="30" t="s">
        <v>36</v>
      </c>
      <c r="B134" s="31">
        <v>225881936.50000003</v>
      </c>
      <c r="C134" s="31">
        <v>206975697.45999998</v>
      </c>
      <c r="D134" s="31">
        <v>53837504.513225012</v>
      </c>
      <c r="F134" s="30" t="str">
        <f t="shared" si="4"/>
        <v>Uttar Pradesh</v>
      </c>
      <c r="G134" s="31" cm="1">
        <f t="array" ref="G134">INDEX(B134:D150,1,$H$135)</f>
        <v>53837504.513225012</v>
      </c>
    </row>
    <row r="135" spans="1:8" x14ac:dyDescent="0.25">
      <c r="A135" s="30" t="s">
        <v>26</v>
      </c>
      <c r="B135" s="31">
        <v>185100957</v>
      </c>
      <c r="C135" s="31">
        <v>169510202.35250008</v>
      </c>
      <c r="D135" s="31">
        <v>47845527.963949993</v>
      </c>
      <c r="F135" s="30" t="str">
        <f t="shared" si="4"/>
        <v>Tamil Nadu</v>
      </c>
      <c r="G135" s="31" cm="1">
        <f t="array" ref="G135">INDEX(B135:D151,1,$H$135)</f>
        <v>47845527.963949993</v>
      </c>
      <c r="H135" s="17">
        <v>3</v>
      </c>
    </row>
    <row r="136" spans="1:8" x14ac:dyDescent="0.25">
      <c r="A136" s="30" t="s">
        <v>42</v>
      </c>
      <c r="B136" s="31">
        <v>147783125.5</v>
      </c>
      <c r="C136" s="31">
        <v>132826301.58999997</v>
      </c>
      <c r="D136" s="31">
        <v>37682107.989550002</v>
      </c>
      <c r="F136" s="30" t="str">
        <f t="shared" si="4"/>
        <v>Rajasthan</v>
      </c>
      <c r="G136" s="31" cm="1">
        <f t="array" ref="G136">INDEX(B136:D152,1,$H$135)</f>
        <v>37682107.989550002</v>
      </c>
    </row>
    <row r="137" spans="1:8" x14ac:dyDescent="0.25">
      <c r="A137" s="30" t="s">
        <v>46</v>
      </c>
      <c r="B137" s="31">
        <v>142067589.79999998</v>
      </c>
      <c r="C137" s="31">
        <v>128040496.04000004</v>
      </c>
      <c r="D137" s="31">
        <v>36683311.884800009</v>
      </c>
      <c r="F137" s="30" t="str">
        <f t="shared" si="4"/>
        <v>Madhya Pradesh</v>
      </c>
      <c r="G137" s="31" cm="1">
        <f t="array" ref="G137">INDEX(B137:D153,1,$H$135)</f>
        <v>36683311.884800009</v>
      </c>
    </row>
    <row r="138" spans="1:8" x14ac:dyDescent="0.25">
      <c r="A138" s="30" t="s">
        <v>27</v>
      </c>
      <c r="B138" s="31">
        <v>142270741.75000003</v>
      </c>
      <c r="C138" s="31">
        <v>130433805.9575</v>
      </c>
      <c r="D138" s="31">
        <v>35179625.550949998</v>
      </c>
      <c r="F138" s="30" t="str">
        <f t="shared" si="4"/>
        <v>Karnataka</v>
      </c>
      <c r="G138" s="31" cm="1">
        <f t="array" ref="G138">INDEX(B138:D154,1,$H$135)</f>
        <v>35179625.550949998</v>
      </c>
    </row>
    <row r="139" spans="1:8" x14ac:dyDescent="0.25">
      <c r="A139" s="30" t="s">
        <v>17</v>
      </c>
      <c r="B139" s="31">
        <v>139111485.29999998</v>
      </c>
      <c r="C139" s="31">
        <v>126399777.29750003</v>
      </c>
      <c r="D139" s="31">
        <v>33318957.391049992</v>
      </c>
      <c r="F139" s="30" t="str">
        <f t="shared" si="4"/>
        <v>Andhra Pradesh</v>
      </c>
      <c r="G139" s="31" cm="1">
        <f t="array" ref="G139">INDEX(B139:D155,1,$H$135)</f>
        <v>33318957.391049992</v>
      </c>
    </row>
    <row r="140" spans="1:8" x14ac:dyDescent="0.25">
      <c r="A140" s="30" t="s">
        <v>25</v>
      </c>
      <c r="B140" s="31">
        <v>134313248.05000001</v>
      </c>
      <c r="C140" s="31">
        <v>121037529.52249999</v>
      </c>
      <c r="D140" s="31">
        <v>32740183.770399999</v>
      </c>
      <c r="F140" s="30" t="str">
        <f t="shared" si="4"/>
        <v>Haryana</v>
      </c>
      <c r="G140" s="31" cm="1">
        <f t="array" ref="G140">INDEX(B140:D156,1,$H$135)</f>
        <v>32740183.770399999</v>
      </c>
    </row>
    <row r="141" spans="1:8" x14ac:dyDescent="0.25">
      <c r="A141" s="30" t="s">
        <v>39</v>
      </c>
      <c r="B141" s="31">
        <v>135590841.30000001</v>
      </c>
      <c r="C141" s="31">
        <v>122454582.72499999</v>
      </c>
      <c r="D141" s="31">
        <v>32612124.551099993</v>
      </c>
      <c r="F141" s="30" t="str">
        <f t="shared" si="4"/>
        <v>West Bengal</v>
      </c>
      <c r="G141" s="31" cm="1">
        <f t="array" ref="G141">INDEX(B141:D157,1,$H$135)</f>
        <v>32612124.551099993</v>
      </c>
    </row>
    <row r="142" spans="1:8" x14ac:dyDescent="0.25">
      <c r="A142" s="30" t="s">
        <v>29</v>
      </c>
      <c r="B142" s="31">
        <v>133282684.59999999</v>
      </c>
      <c r="C142" s="31">
        <v>119476757.94499999</v>
      </c>
      <c r="D142" s="31">
        <v>31935235.638599999</v>
      </c>
      <c r="F142" s="30" t="str">
        <f t="shared" si="4"/>
        <v>Kerala</v>
      </c>
      <c r="G142" s="31" cm="1">
        <f t="array" ref="G142">INDEX(B142:D158,1,$H$135)</f>
        <v>31935235.638599999</v>
      </c>
    </row>
    <row r="143" spans="1:8" x14ac:dyDescent="0.25">
      <c r="A143" s="30" t="s">
        <v>34</v>
      </c>
      <c r="B143" s="31">
        <v>118981280.45000002</v>
      </c>
      <c r="C143" s="31">
        <v>107398975.7325</v>
      </c>
      <c r="D143" s="31">
        <v>28273898.582450002</v>
      </c>
      <c r="F143" s="30" t="str">
        <f t="shared" si="4"/>
        <v>Telangana</v>
      </c>
      <c r="G143" s="31" cm="1">
        <f t="array" ref="G143">INDEX(B143:D159,1,$H$135)</f>
        <v>28273898.582450002</v>
      </c>
    </row>
    <row r="144" spans="1:8" x14ac:dyDescent="0.25">
      <c r="A144" s="30" t="s">
        <v>33</v>
      </c>
      <c r="B144" s="31">
        <v>107246333.09999999</v>
      </c>
      <c r="C144" s="31">
        <v>97065701.450000003</v>
      </c>
      <c r="D144" s="31">
        <v>24502002.719600003</v>
      </c>
      <c r="F144" s="30" t="str">
        <f t="shared" si="4"/>
        <v>Punjab</v>
      </c>
      <c r="G144" s="31" cm="1">
        <f t="array" ref="G144">INDEX(B144:D160,1,$H$135)</f>
        <v>24502002.719600003</v>
      </c>
    </row>
    <row r="145" spans="1:7" x14ac:dyDescent="0.25">
      <c r="A145" s="30" t="s">
        <v>55</v>
      </c>
      <c r="B145" s="31">
        <v>86893878.400000006</v>
      </c>
      <c r="C145" s="31">
        <v>75898970.109999999</v>
      </c>
      <c r="D145" s="31">
        <v>20471019.248349998</v>
      </c>
      <c r="F145" s="30" t="str">
        <f t="shared" si="4"/>
        <v>Odisha</v>
      </c>
      <c r="G145" s="31" cm="1">
        <f t="array" ref="G145">INDEX(B145:D161,1,$H$135)</f>
        <v>20471019.248349998</v>
      </c>
    </row>
    <row r="146" spans="1:7" x14ac:dyDescent="0.25">
      <c r="A146" s="30" t="s">
        <v>56</v>
      </c>
      <c r="B146" s="31">
        <v>54557649.500000007</v>
      </c>
      <c r="C146" s="31">
        <v>46398225.969999999</v>
      </c>
      <c r="D146" s="31">
        <v>14566161.220150001</v>
      </c>
      <c r="F146" s="30" t="str">
        <f t="shared" si="4"/>
        <v>Uttarakhand</v>
      </c>
      <c r="G146" s="31" cm="1">
        <f t="array" ref="G146">INDEX(B146:D162,1,$H$135)</f>
        <v>14566161.220150001</v>
      </c>
    </row>
    <row r="147" spans="1:7" x14ac:dyDescent="0.25">
      <c r="A147" s="30" t="s">
        <v>58</v>
      </c>
      <c r="B147" s="31">
        <v>41120020.200000003</v>
      </c>
      <c r="C147" s="31">
        <v>34952017.170000002</v>
      </c>
      <c r="D147" s="31">
        <v>10550591.59245</v>
      </c>
      <c r="F147" s="30" t="str">
        <f t="shared" si="4"/>
        <v>Jharkhand</v>
      </c>
      <c r="G147" s="31" cm="1">
        <f t="array" ref="G147">INDEX(B147:D163,1,$H$135)</f>
        <v>10550591.59245</v>
      </c>
    </row>
    <row r="148" spans="1:7" x14ac:dyDescent="0.25">
      <c r="A148" s="30" t="s">
        <v>60</v>
      </c>
      <c r="B148" s="52">
        <v>19180199.300000004</v>
      </c>
      <c r="C148" s="52">
        <v>16303169.405000001</v>
      </c>
      <c r="D148" s="31">
        <v>4433662.7351000011</v>
      </c>
      <c r="F148" s="30" t="str">
        <f t="shared" si="4"/>
        <v>Bihar</v>
      </c>
      <c r="G148" s="31" cm="1">
        <f t="array" ref="G148">INDEX(B148:D164,1,$H$135)</f>
        <v>4433662.7351000011</v>
      </c>
    </row>
    <row r="149" spans="1:7" x14ac:dyDescent="0.25">
      <c r="A149" s="30" t="s">
        <v>59</v>
      </c>
      <c r="B149" s="31">
        <v>17638604.149999999</v>
      </c>
      <c r="C149" s="31">
        <v>14992813.5275</v>
      </c>
      <c r="D149" s="31">
        <v>3343677.9570500003</v>
      </c>
      <c r="F149" s="30" t="str">
        <f t="shared" si="4"/>
        <v>Chhattisgarh</v>
      </c>
      <c r="G149" s="31" cm="1">
        <f t="array" ref="G149">INDEX(B149:D165,1,$H$135)</f>
        <v>3343677.9570500003</v>
      </c>
    </row>
    <row r="150" spans="1:7" x14ac:dyDescent="0.25">
      <c r="A150" s="30" t="s">
        <v>62</v>
      </c>
      <c r="B150" s="24">
        <v>2282814654.6500001</v>
      </c>
      <c r="C150" s="24">
        <v>2057967499.6625001</v>
      </c>
      <c r="D150" s="31">
        <v>560985034.3350749</v>
      </c>
    </row>
    <row r="153" spans="1:7" s="9" customFormat="1" ht="22.5" x14ac:dyDescent="0.3">
      <c r="A153" s="77" t="s">
        <v>149</v>
      </c>
    </row>
    <row r="155" spans="1:7" x14ac:dyDescent="0.25">
      <c r="A155" s="23" t="s">
        <v>61</v>
      </c>
      <c r="B155" s="24" t="s">
        <v>67</v>
      </c>
      <c r="C155" s="24" t="s">
        <v>69</v>
      </c>
    </row>
    <row r="156" spans="1:7" x14ac:dyDescent="0.25">
      <c r="A156" s="30" t="s">
        <v>36</v>
      </c>
      <c r="B156" s="31">
        <v>149761636.56500003</v>
      </c>
      <c r="C156" s="31">
        <v>39556792.362225011</v>
      </c>
    </row>
    <row r="157" spans="1:7" x14ac:dyDescent="0.25">
      <c r="A157" s="53" t="s">
        <v>44</v>
      </c>
      <c r="B157" s="31">
        <v>68337232.967500001</v>
      </c>
      <c r="C157" s="31">
        <v>18572360.335550003</v>
      </c>
    </row>
    <row r="158" spans="1:7" x14ac:dyDescent="0.25">
      <c r="A158" s="53" t="s">
        <v>48</v>
      </c>
      <c r="B158" s="31">
        <v>42924278.70000001</v>
      </c>
      <c r="C158" s="31">
        <v>11777825.880000003</v>
      </c>
    </row>
    <row r="159" spans="1:7" x14ac:dyDescent="0.25">
      <c r="A159" s="53" t="s">
        <v>51</v>
      </c>
      <c r="B159" s="31">
        <v>38500124.897500001</v>
      </c>
      <c r="C159" s="31">
        <v>9206606.1466750018</v>
      </c>
    </row>
    <row r="160" spans="1:7" x14ac:dyDescent="0.25">
      <c r="A160" s="30" t="s">
        <v>23</v>
      </c>
      <c r="B160" s="31">
        <v>149641920.31500003</v>
      </c>
      <c r="C160" s="31">
        <v>41100683.338799998</v>
      </c>
    </row>
    <row r="161" spans="1:3" x14ac:dyDescent="0.25">
      <c r="A161" s="53" t="s">
        <v>44</v>
      </c>
      <c r="B161" s="31">
        <v>70156192.015000015</v>
      </c>
      <c r="C161" s="31">
        <v>18568685.519299999</v>
      </c>
    </row>
    <row r="162" spans="1:3" x14ac:dyDescent="0.25">
      <c r="A162" s="53" t="s">
        <v>48</v>
      </c>
      <c r="B162" s="31">
        <v>43273642.800000004</v>
      </c>
      <c r="C162" s="31">
        <v>11414576.288999999</v>
      </c>
    </row>
    <row r="163" spans="1:3" x14ac:dyDescent="0.25">
      <c r="A163" s="53" t="s">
        <v>49</v>
      </c>
      <c r="B163" s="31">
        <v>36212085.5</v>
      </c>
      <c r="C163" s="31">
        <v>11117421.5305</v>
      </c>
    </row>
    <row r="164" spans="1:3" x14ac:dyDescent="0.25">
      <c r="A164" s="30" t="s">
        <v>21</v>
      </c>
      <c r="B164" s="31">
        <v>145019719.92750001</v>
      </c>
      <c r="C164" s="31">
        <v>41757519.695949994</v>
      </c>
    </row>
    <row r="165" spans="1:3" x14ac:dyDescent="0.25">
      <c r="A165" s="53" t="s">
        <v>44</v>
      </c>
      <c r="B165" s="31">
        <v>67583070.67750001</v>
      </c>
      <c r="C165" s="31">
        <v>19079226.99095</v>
      </c>
    </row>
    <row r="166" spans="1:3" x14ac:dyDescent="0.25">
      <c r="A166" s="53" t="s">
        <v>48</v>
      </c>
      <c r="B166" s="31">
        <v>51115200.849999994</v>
      </c>
      <c r="C166" s="31">
        <v>14733691.941499997</v>
      </c>
    </row>
    <row r="167" spans="1:3" x14ac:dyDescent="0.25">
      <c r="A167" s="53" t="s">
        <v>49</v>
      </c>
      <c r="B167" s="31">
        <v>26321448.399999999</v>
      </c>
      <c r="C167" s="31">
        <v>7944600.7635000004</v>
      </c>
    </row>
    <row r="168" spans="1:3" x14ac:dyDescent="0.25">
      <c r="A168" s="30" t="s">
        <v>26</v>
      </c>
      <c r="B168" s="31">
        <v>120553556.48500001</v>
      </c>
      <c r="C168" s="31">
        <v>33819185.441600002</v>
      </c>
    </row>
    <row r="169" spans="1:3" x14ac:dyDescent="0.25">
      <c r="A169" s="53" t="s">
        <v>44</v>
      </c>
      <c r="B169" s="31">
        <v>43797110.034999996</v>
      </c>
      <c r="C169" s="31">
        <v>12513932.2721</v>
      </c>
    </row>
    <row r="170" spans="1:3" x14ac:dyDescent="0.25">
      <c r="A170" s="53" t="s">
        <v>48</v>
      </c>
      <c r="B170" s="31">
        <v>41733504.649999999</v>
      </c>
      <c r="C170" s="31">
        <v>11228951.456</v>
      </c>
    </row>
    <row r="171" spans="1:3" x14ac:dyDescent="0.25">
      <c r="A171" s="53" t="s">
        <v>49</v>
      </c>
      <c r="B171" s="31">
        <v>35022941.800000004</v>
      </c>
      <c r="C171" s="31">
        <v>10076301.713500001</v>
      </c>
    </row>
    <row r="172" spans="1:3" x14ac:dyDescent="0.25">
      <c r="A172" s="30" t="s">
        <v>42</v>
      </c>
      <c r="B172" s="31">
        <v>97056350.5</v>
      </c>
      <c r="C172" s="31">
        <v>26560737.1851</v>
      </c>
    </row>
    <row r="173" spans="1:3" x14ac:dyDescent="0.25">
      <c r="A173" s="53" t="s">
        <v>44</v>
      </c>
      <c r="B173" s="31">
        <v>39976701.065000005</v>
      </c>
      <c r="C173" s="31">
        <v>11262104.866599999</v>
      </c>
    </row>
    <row r="174" spans="1:3" x14ac:dyDescent="0.25">
      <c r="A174" s="53" t="s">
        <v>51</v>
      </c>
      <c r="B174" s="31">
        <v>32816659.085000001</v>
      </c>
      <c r="C174" s="31">
        <v>9574811.2355000004</v>
      </c>
    </row>
    <row r="175" spans="1:3" x14ac:dyDescent="0.25">
      <c r="A175" s="53" t="s">
        <v>48</v>
      </c>
      <c r="B175" s="31">
        <v>24262990.350000001</v>
      </c>
      <c r="C175" s="31">
        <v>5723821.0830000006</v>
      </c>
    </row>
    <row r="176" spans="1:3" x14ac:dyDescent="0.25">
      <c r="A176" s="30" t="s">
        <v>62</v>
      </c>
      <c r="B176" s="24">
        <v>662033183.79250014</v>
      </c>
      <c r="C176" s="24">
        <v>182794918.02367499</v>
      </c>
    </row>
    <row r="180" spans="1:8" s="9" customFormat="1" ht="23.25" x14ac:dyDescent="0.35">
      <c r="A180" s="78" t="s">
        <v>144</v>
      </c>
    </row>
    <row r="182" spans="1:8" x14ac:dyDescent="0.25">
      <c r="A182" s="23" t="s">
        <v>67</v>
      </c>
      <c r="B182" s="23" t="s">
        <v>73</v>
      </c>
      <c r="C182" s="54"/>
      <c r="D182" s="54"/>
      <c r="E182" s="54"/>
      <c r="F182" s="54"/>
      <c r="G182" s="54"/>
      <c r="H182" s="55"/>
    </row>
    <row r="183" spans="1:8" x14ac:dyDescent="0.25">
      <c r="A183" s="23" t="s">
        <v>61</v>
      </c>
      <c r="B183" s="24" t="s">
        <v>30</v>
      </c>
      <c r="C183" s="24" t="s">
        <v>44</v>
      </c>
      <c r="D183" s="24" t="s">
        <v>51</v>
      </c>
      <c r="E183" s="24" t="s">
        <v>48</v>
      </c>
      <c r="F183" s="24" t="s">
        <v>18</v>
      </c>
      <c r="G183" s="24" t="s">
        <v>49</v>
      </c>
      <c r="H183" s="24" t="s">
        <v>62</v>
      </c>
    </row>
    <row r="184" spans="1:8" x14ac:dyDescent="0.25">
      <c r="A184" s="30" t="s">
        <v>17</v>
      </c>
      <c r="B184" s="17">
        <v>7584019.3650000002</v>
      </c>
      <c r="C184" s="17">
        <v>36182790.770000003</v>
      </c>
      <c r="D184" s="17">
        <v>10784260.76</v>
      </c>
      <c r="E184" s="17">
        <v>42214498.850000001</v>
      </c>
      <c r="F184" s="17">
        <v>15211745.902500002</v>
      </c>
      <c r="G184" s="17">
        <v>14422461.65</v>
      </c>
      <c r="H184" s="28">
        <v>126399777.29750001</v>
      </c>
    </row>
    <row r="185" spans="1:8" x14ac:dyDescent="0.25">
      <c r="A185" s="30" t="s">
        <v>60</v>
      </c>
      <c r="E185" s="17">
        <v>14116091.100000001</v>
      </c>
      <c r="F185" s="17">
        <v>2187078.3049999997</v>
      </c>
      <c r="H185" s="24">
        <v>16303169.405000001</v>
      </c>
    </row>
    <row r="186" spans="1:8" x14ac:dyDescent="0.25">
      <c r="A186" s="30" t="s">
        <v>59</v>
      </c>
      <c r="B186" s="17">
        <v>2839873.1625000001</v>
      </c>
      <c r="C186" s="17">
        <v>606869.65500000003</v>
      </c>
      <c r="E186" s="17">
        <v>7590834.0500000007</v>
      </c>
      <c r="F186" s="17">
        <v>3955236.66</v>
      </c>
      <c r="H186" s="24">
        <v>14992813.5275</v>
      </c>
    </row>
    <row r="187" spans="1:8" x14ac:dyDescent="0.25">
      <c r="A187" s="30" t="s">
        <v>21</v>
      </c>
      <c r="B187" s="17">
        <v>18464706.4375</v>
      </c>
      <c r="C187" s="17">
        <v>67583070.67750001</v>
      </c>
      <c r="D187" s="17">
        <v>24965451.664999999</v>
      </c>
      <c r="E187" s="17">
        <v>51115200.849999994</v>
      </c>
      <c r="F187" s="17">
        <v>14913550.220000001</v>
      </c>
      <c r="G187" s="17">
        <v>26321448.399999999</v>
      </c>
      <c r="H187" s="24">
        <v>203363428.25</v>
      </c>
    </row>
    <row r="188" spans="1:8" x14ac:dyDescent="0.25">
      <c r="A188" s="30" t="s">
        <v>25</v>
      </c>
      <c r="B188" s="17">
        <v>8513132.4200000018</v>
      </c>
      <c r="C188" s="17">
        <v>24377431.067499999</v>
      </c>
      <c r="D188" s="17">
        <v>7680615.9500000011</v>
      </c>
      <c r="E188" s="17">
        <v>46886377.700000003</v>
      </c>
      <c r="F188" s="17">
        <v>7865001.21</v>
      </c>
      <c r="G188" s="17">
        <v>25714971.175000001</v>
      </c>
      <c r="H188" s="24">
        <v>121037529.52249999</v>
      </c>
    </row>
    <row r="189" spans="1:8" x14ac:dyDescent="0.25">
      <c r="A189" s="30" t="s">
        <v>58</v>
      </c>
      <c r="B189" s="17">
        <v>2815012.3200000003</v>
      </c>
      <c r="C189" s="17">
        <v>1968501.5700000003</v>
      </c>
      <c r="D189" s="17">
        <v>4375581.2100000009</v>
      </c>
      <c r="E189" s="17">
        <v>11209589.625</v>
      </c>
      <c r="F189" s="17">
        <v>2488226.4200000004</v>
      </c>
      <c r="G189" s="17">
        <v>12095106.025</v>
      </c>
      <c r="H189" s="24">
        <v>34952017.170000002</v>
      </c>
    </row>
    <row r="190" spans="1:8" x14ac:dyDescent="0.25">
      <c r="A190" s="30" t="s">
        <v>27</v>
      </c>
      <c r="B190" s="17">
        <v>24704515.422500003</v>
      </c>
      <c r="C190" s="17">
        <v>21507524.570000004</v>
      </c>
      <c r="D190" s="17">
        <v>7260036.9800000004</v>
      </c>
      <c r="E190" s="17">
        <v>31580337.300000001</v>
      </c>
      <c r="F190" s="17">
        <v>6088659.7350000003</v>
      </c>
      <c r="G190" s="17">
        <v>39292731.950000003</v>
      </c>
      <c r="H190" s="24">
        <v>130433805.95750001</v>
      </c>
    </row>
    <row r="191" spans="1:8" x14ac:dyDescent="0.25">
      <c r="A191" s="30" t="s">
        <v>29</v>
      </c>
      <c r="B191" s="17">
        <v>21423896.645000003</v>
      </c>
      <c r="C191" s="17">
        <v>30588870.480000004</v>
      </c>
      <c r="D191" s="17">
        <v>11133143.314999999</v>
      </c>
      <c r="E191" s="17">
        <v>23743397.850000001</v>
      </c>
      <c r="F191" s="17">
        <v>4766620.9050000003</v>
      </c>
      <c r="G191" s="17">
        <v>27820828.750000004</v>
      </c>
      <c r="H191" s="24">
        <v>119476757.94500001</v>
      </c>
    </row>
    <row r="192" spans="1:8" x14ac:dyDescent="0.25">
      <c r="A192" s="30" t="s">
        <v>46</v>
      </c>
      <c r="B192" s="17">
        <v>3579511.3499999996</v>
      </c>
      <c r="C192" s="17">
        <v>51162241.75999999</v>
      </c>
      <c r="D192" s="17">
        <v>21731513.370000005</v>
      </c>
      <c r="E192" s="17">
        <v>37409340.399999999</v>
      </c>
      <c r="F192" s="17">
        <v>4852357.6850000005</v>
      </c>
      <c r="G192" s="17">
        <v>9305531.4749999996</v>
      </c>
      <c r="H192" s="24">
        <v>128040496.03999999</v>
      </c>
    </row>
    <row r="193" spans="1:8" x14ac:dyDescent="0.25">
      <c r="A193" s="30" t="s">
        <v>23</v>
      </c>
      <c r="B193" s="17">
        <v>19250541.545000002</v>
      </c>
      <c r="C193" s="17">
        <v>70156192.015000015</v>
      </c>
      <c r="D193" s="17">
        <v>25843357.767499998</v>
      </c>
      <c r="E193" s="17">
        <v>43273642.800000004</v>
      </c>
      <c r="F193" s="17">
        <v>9703227.5300000012</v>
      </c>
      <c r="G193" s="17">
        <v>36212085.5</v>
      </c>
      <c r="H193" s="24">
        <v>204439047.15750003</v>
      </c>
    </row>
    <row r="194" spans="1:8" x14ac:dyDescent="0.25">
      <c r="A194" s="30" t="s">
        <v>55</v>
      </c>
      <c r="B194" s="17">
        <v>11935679.234999999</v>
      </c>
      <c r="C194" s="17">
        <v>16170491.434999999</v>
      </c>
      <c r="D194" s="17">
        <v>9879306.0099999998</v>
      </c>
      <c r="E194" s="17">
        <v>16098460.199999999</v>
      </c>
      <c r="F194" s="17">
        <v>4191245.2800000003</v>
      </c>
      <c r="G194" s="17">
        <v>17623787.949999999</v>
      </c>
      <c r="H194" s="24">
        <v>75898970.109999999</v>
      </c>
    </row>
    <row r="195" spans="1:8" x14ac:dyDescent="0.25">
      <c r="A195" s="30" t="s">
        <v>33</v>
      </c>
      <c r="B195" s="17">
        <v>10015732.24</v>
      </c>
      <c r="C195" s="17">
        <v>33713714.230000004</v>
      </c>
      <c r="D195" s="17">
        <v>4928053.585</v>
      </c>
      <c r="E195" s="17">
        <v>9183261.3500000015</v>
      </c>
      <c r="F195" s="17">
        <v>8168753.0449999999</v>
      </c>
      <c r="G195" s="17">
        <v>31056187</v>
      </c>
      <c r="H195" s="24">
        <v>97065701.450000018</v>
      </c>
    </row>
    <row r="196" spans="1:8" x14ac:dyDescent="0.25">
      <c r="A196" s="30" t="s">
        <v>42</v>
      </c>
      <c r="B196" s="17">
        <v>14348418.375</v>
      </c>
      <c r="C196" s="17">
        <v>39976701.065000005</v>
      </c>
      <c r="D196" s="17">
        <v>32816659.085000001</v>
      </c>
      <c r="E196" s="17">
        <v>24262990.350000001</v>
      </c>
      <c r="F196" s="17">
        <v>5415598.1150000002</v>
      </c>
      <c r="G196" s="17">
        <v>16005934.6</v>
      </c>
      <c r="H196" s="24">
        <v>132826301.58999999</v>
      </c>
    </row>
    <row r="197" spans="1:8" x14ac:dyDescent="0.25">
      <c r="A197" s="30" t="s">
        <v>26</v>
      </c>
      <c r="B197" s="17">
        <v>17644073.650000002</v>
      </c>
      <c r="C197" s="17">
        <v>43797110.034999996</v>
      </c>
      <c r="D197" s="17">
        <v>16781210.897500001</v>
      </c>
      <c r="E197" s="17">
        <v>41733504.649999999</v>
      </c>
      <c r="F197" s="17">
        <v>14531361.320000002</v>
      </c>
      <c r="G197" s="17">
        <v>35022941.800000004</v>
      </c>
      <c r="H197" s="24">
        <v>169510202.35250002</v>
      </c>
    </row>
    <row r="198" spans="1:8" x14ac:dyDescent="0.25">
      <c r="A198" s="30" t="s">
        <v>34</v>
      </c>
      <c r="B198" s="17">
        <v>15817870.404999999</v>
      </c>
      <c r="C198" s="17">
        <v>42590820.352499992</v>
      </c>
      <c r="D198" s="17">
        <v>18176891.110000003</v>
      </c>
      <c r="E198" s="17">
        <v>11185424.450000001</v>
      </c>
      <c r="F198" s="17">
        <v>3751542.0650000004</v>
      </c>
      <c r="G198" s="17">
        <v>15876427.350000001</v>
      </c>
      <c r="H198" s="24">
        <v>107398975.73249999</v>
      </c>
    </row>
    <row r="199" spans="1:8" x14ac:dyDescent="0.25">
      <c r="A199" s="30" t="s">
        <v>36</v>
      </c>
      <c r="B199" s="17">
        <v>19455802.859999999</v>
      </c>
      <c r="C199" s="17">
        <v>68337232.967500001</v>
      </c>
      <c r="D199" s="17">
        <v>38500124.897500001</v>
      </c>
      <c r="E199" s="17">
        <v>42924278.70000001</v>
      </c>
      <c r="F199" s="17">
        <v>6273709.835</v>
      </c>
      <c r="G199" s="17">
        <v>31484548.199999999</v>
      </c>
      <c r="H199" s="24">
        <v>206975697.46000001</v>
      </c>
    </row>
    <row r="200" spans="1:8" x14ac:dyDescent="0.25">
      <c r="A200" s="30" t="s">
        <v>56</v>
      </c>
      <c r="B200" s="17">
        <v>2299946.66</v>
      </c>
      <c r="C200" s="17">
        <v>17876306.140000001</v>
      </c>
      <c r="D200" s="17">
        <v>16325983.66</v>
      </c>
      <c r="E200" s="17">
        <v>3917397.5500000003</v>
      </c>
      <c r="F200" s="17">
        <v>436030.11</v>
      </c>
      <c r="G200" s="17">
        <v>5542561.8499999996</v>
      </c>
      <c r="H200" s="24">
        <v>46398225.969999999</v>
      </c>
    </row>
    <row r="201" spans="1:8" x14ac:dyDescent="0.25">
      <c r="A201" s="30" t="s">
        <v>39</v>
      </c>
      <c r="B201" s="17">
        <v>9105592.9200000018</v>
      </c>
      <c r="C201" s="17">
        <v>44600019.887500003</v>
      </c>
      <c r="D201" s="17">
        <v>26551372.365000006</v>
      </c>
      <c r="E201" s="17">
        <v>24537549.625</v>
      </c>
      <c r="F201" s="17">
        <v>8082435.0775000006</v>
      </c>
      <c r="G201" s="17">
        <v>9577612.8500000015</v>
      </c>
      <c r="H201" s="55">
        <v>122454582.72500002</v>
      </c>
    </row>
    <row r="202" spans="1:8" x14ac:dyDescent="0.25">
      <c r="A202" s="30" t="s">
        <v>62</v>
      </c>
      <c r="B202" s="34">
        <v>209798325.01249999</v>
      </c>
      <c r="C202" s="24">
        <v>611195888.67750001</v>
      </c>
      <c r="D202" s="24">
        <v>277733562.6275</v>
      </c>
      <c r="E202" s="24">
        <v>482982177.40000004</v>
      </c>
      <c r="F202" s="24">
        <v>122882379.42000002</v>
      </c>
      <c r="G202" s="24">
        <v>353375166.52500004</v>
      </c>
      <c r="H202" s="24">
        <v>2057967499.6624999</v>
      </c>
    </row>
    <row r="205" spans="1:8" s="9" customFormat="1" ht="22.5" x14ac:dyDescent="0.3">
      <c r="A205" s="78" t="s">
        <v>133</v>
      </c>
    </row>
    <row r="206" spans="1:8" s="74" customFormat="1" ht="20.25" x14ac:dyDescent="0.3">
      <c r="A206" s="73"/>
    </row>
    <row r="207" spans="1:8" x14ac:dyDescent="0.25">
      <c r="A207" s="3" t="s">
        <v>159</v>
      </c>
      <c r="B207" t="s">
        <v>67</v>
      </c>
      <c r="C207"/>
    </row>
    <row r="208" spans="1:8" x14ac:dyDescent="0.25">
      <c r="A208" s="4" t="s">
        <v>18</v>
      </c>
      <c r="B208" s="6">
        <v>5.9710553951970773E-2</v>
      </c>
      <c r="C208"/>
    </row>
    <row r="209" spans="1:8" x14ac:dyDescent="0.25">
      <c r="A209" s="4" t="s">
        <v>30</v>
      </c>
      <c r="B209" s="6">
        <v>0.10194443063211948</v>
      </c>
      <c r="C209"/>
    </row>
    <row r="210" spans="1:8" x14ac:dyDescent="0.25">
      <c r="A210" s="4" t="s">
        <v>51</v>
      </c>
      <c r="B210" s="6">
        <v>0.13495527148657471</v>
      </c>
      <c r="C210"/>
    </row>
    <row r="211" spans="1:8" x14ac:dyDescent="0.25">
      <c r="A211" s="4" t="s">
        <v>49</v>
      </c>
      <c r="B211" s="6">
        <v>0.17171076150762951</v>
      </c>
      <c r="C211"/>
    </row>
    <row r="212" spans="1:8" x14ac:dyDescent="0.25">
      <c r="A212" s="4" t="s">
        <v>48</v>
      </c>
      <c r="B212" s="6">
        <v>0.2346889236487979</v>
      </c>
      <c r="C212"/>
    </row>
    <row r="213" spans="1:8" x14ac:dyDescent="0.25">
      <c r="A213" s="4" t="s">
        <v>44</v>
      </c>
      <c r="B213" s="6">
        <v>0.29699005877290768</v>
      </c>
      <c r="C213"/>
    </row>
    <row r="214" spans="1:8" x14ac:dyDescent="0.25">
      <c r="A214" s="4" t="s">
        <v>62</v>
      </c>
      <c r="B214" s="6">
        <v>1</v>
      </c>
      <c r="C214"/>
    </row>
    <row r="215" spans="1:8" x14ac:dyDescent="0.25">
      <c r="A215"/>
      <c r="B215"/>
      <c r="C215"/>
    </row>
    <row r="216" spans="1:8" x14ac:dyDescent="0.25">
      <c r="A216"/>
      <c r="B216"/>
      <c r="C216"/>
    </row>
    <row r="217" spans="1:8" x14ac:dyDescent="0.25">
      <c r="A217"/>
      <c r="B217"/>
      <c r="C217"/>
    </row>
    <row r="218" spans="1:8" x14ac:dyDescent="0.25">
      <c r="A218"/>
      <c r="B218"/>
      <c r="C218"/>
    </row>
    <row r="219" spans="1:8" x14ac:dyDescent="0.25">
      <c r="A219"/>
      <c r="B219"/>
      <c r="C219"/>
    </row>
    <row r="220" spans="1:8" s="9" customFormat="1" ht="22.5" x14ac:dyDescent="0.3">
      <c r="A220" s="78" t="s">
        <v>145</v>
      </c>
    </row>
    <row r="221" spans="1:8" x14ac:dyDescent="0.25">
      <c r="A221"/>
      <c r="B221"/>
      <c r="C221"/>
    </row>
    <row r="222" spans="1:8" x14ac:dyDescent="0.25">
      <c r="A222"/>
      <c r="B222"/>
      <c r="C222"/>
    </row>
    <row r="223" spans="1:8" x14ac:dyDescent="0.25">
      <c r="A223" s="3" t="s">
        <v>68</v>
      </c>
      <c r="B223" s="3" t="s">
        <v>73</v>
      </c>
      <c r="C223"/>
      <c r="D223"/>
      <c r="E223"/>
      <c r="F223"/>
      <c r="G223"/>
      <c r="H223"/>
    </row>
    <row r="224" spans="1:8" x14ac:dyDescent="0.25">
      <c r="A224" s="3" t="s">
        <v>61</v>
      </c>
      <c r="B224" t="s">
        <v>30</v>
      </c>
      <c r="C224" t="s">
        <v>44</v>
      </c>
      <c r="D224" t="s">
        <v>51</v>
      </c>
      <c r="E224" t="s">
        <v>48</v>
      </c>
      <c r="F224" t="s">
        <v>18</v>
      </c>
      <c r="G224" t="s">
        <v>49</v>
      </c>
      <c r="H224" t="s">
        <v>62</v>
      </c>
    </row>
    <row r="225" spans="1:8" x14ac:dyDescent="0.25">
      <c r="A225" s="4" t="s">
        <v>20</v>
      </c>
      <c r="B225" s="1">
        <v>770.05000000000007</v>
      </c>
      <c r="C225" s="1">
        <v>2359.7999999999997</v>
      </c>
      <c r="D225" s="1">
        <v>1001.9499999999999</v>
      </c>
      <c r="E225" s="1">
        <v>997.15</v>
      </c>
      <c r="F225" s="1">
        <v>657.85</v>
      </c>
      <c r="G225" s="1">
        <v>996.75</v>
      </c>
      <c r="H225" s="1">
        <v>6783.55</v>
      </c>
    </row>
    <row r="226" spans="1:8" x14ac:dyDescent="0.25">
      <c r="A226" s="4" t="s">
        <v>45</v>
      </c>
      <c r="B226" s="1">
        <v>540.5</v>
      </c>
      <c r="C226" s="1">
        <v>1462.9</v>
      </c>
      <c r="D226" s="1">
        <v>847.5</v>
      </c>
      <c r="E226" s="1">
        <v>789.3</v>
      </c>
      <c r="F226" s="1">
        <v>750.30000000000007</v>
      </c>
      <c r="G226" s="1">
        <v>1121.0000000000002</v>
      </c>
      <c r="H226" s="1">
        <v>5511.5</v>
      </c>
    </row>
    <row r="227" spans="1:8" x14ac:dyDescent="0.25">
      <c r="A227" s="4" t="s">
        <v>31</v>
      </c>
      <c r="B227" s="1">
        <v>828.00000000000011</v>
      </c>
      <c r="C227" s="1">
        <v>1669.5</v>
      </c>
      <c r="D227" s="1">
        <v>771.6</v>
      </c>
      <c r="E227" s="1">
        <v>669.1</v>
      </c>
      <c r="F227" s="1">
        <v>647.6</v>
      </c>
      <c r="G227" s="1">
        <v>756.2</v>
      </c>
      <c r="H227" s="1">
        <v>5342</v>
      </c>
    </row>
    <row r="228" spans="1:8" x14ac:dyDescent="0.25">
      <c r="A228" s="4" t="s">
        <v>50</v>
      </c>
      <c r="B228" s="1">
        <v>1005.5500000000001</v>
      </c>
      <c r="C228" s="1">
        <v>2365.3000000000002</v>
      </c>
      <c r="D228" s="1">
        <v>1076.7</v>
      </c>
      <c r="E228" s="1">
        <v>1145.8499999999999</v>
      </c>
      <c r="F228" s="1">
        <v>1359.0500000000002</v>
      </c>
      <c r="G228" s="1">
        <v>936.2</v>
      </c>
      <c r="H228" s="1">
        <v>7888.65</v>
      </c>
    </row>
    <row r="229" spans="1:8" x14ac:dyDescent="0.25">
      <c r="A229" s="4" t="s">
        <v>53</v>
      </c>
      <c r="B229" s="1">
        <v>830.00000000000011</v>
      </c>
      <c r="C229" s="1">
        <v>1541.7000000000003</v>
      </c>
      <c r="D229" s="1">
        <v>1023.7</v>
      </c>
      <c r="E229" s="1">
        <v>701.5</v>
      </c>
      <c r="F229" s="1">
        <v>480.00000000000006</v>
      </c>
      <c r="G229" s="1">
        <v>600.20000000000005</v>
      </c>
      <c r="H229" s="1">
        <v>5177.1000000000004</v>
      </c>
    </row>
    <row r="230" spans="1:8" x14ac:dyDescent="0.25">
      <c r="A230" s="4" t="s">
        <v>24</v>
      </c>
      <c r="B230" s="1">
        <v>1406.9</v>
      </c>
      <c r="C230" s="1">
        <v>2559.7999999999997</v>
      </c>
      <c r="D230" s="1">
        <v>1398.5</v>
      </c>
      <c r="E230" s="1">
        <v>1695.3000000000002</v>
      </c>
      <c r="F230" s="1">
        <v>1505.5</v>
      </c>
      <c r="G230" s="1">
        <v>1764.2</v>
      </c>
      <c r="H230" s="1">
        <v>10330.200000000001</v>
      </c>
    </row>
    <row r="231" spans="1:8" x14ac:dyDescent="0.25">
      <c r="A231" s="4" t="s">
        <v>37</v>
      </c>
      <c r="B231" s="1">
        <v>1056.8000000000002</v>
      </c>
      <c r="C231" s="1">
        <v>2263.75</v>
      </c>
      <c r="D231" s="1">
        <v>1162.0500000000002</v>
      </c>
      <c r="E231" s="1">
        <v>1125.3499999999999</v>
      </c>
      <c r="F231" s="1">
        <v>696.00000000000011</v>
      </c>
      <c r="G231" s="1">
        <v>630.95000000000005</v>
      </c>
      <c r="H231" s="1">
        <v>6934.9000000000005</v>
      </c>
    </row>
    <row r="232" spans="1:8" x14ac:dyDescent="0.25">
      <c r="A232" s="4" t="s">
        <v>40</v>
      </c>
      <c r="B232" s="1">
        <v>620.90000000000009</v>
      </c>
      <c r="C232" s="1">
        <v>1883.4</v>
      </c>
      <c r="D232" s="1">
        <v>886.5</v>
      </c>
      <c r="E232" s="1">
        <v>976.5</v>
      </c>
      <c r="F232" s="1">
        <v>736.5</v>
      </c>
      <c r="G232" s="1">
        <v>966.7</v>
      </c>
      <c r="H232" s="1">
        <v>6070.5</v>
      </c>
    </row>
    <row r="233" spans="1:8" x14ac:dyDescent="0.25">
      <c r="A233" s="4" t="s">
        <v>41</v>
      </c>
      <c r="B233" s="1">
        <v>1444.6000000000001</v>
      </c>
      <c r="C233" s="1">
        <v>3320.6000000000004</v>
      </c>
      <c r="D233" s="1">
        <v>1593.1</v>
      </c>
      <c r="E233" s="1">
        <v>1452.5000000000002</v>
      </c>
      <c r="F233" s="1">
        <v>1425</v>
      </c>
      <c r="G233" s="1">
        <v>1552.3000000000002</v>
      </c>
      <c r="H233" s="1">
        <v>10788.100000000002</v>
      </c>
    </row>
    <row r="234" spans="1:8" x14ac:dyDescent="0.25">
      <c r="A234" s="4" t="s">
        <v>43</v>
      </c>
      <c r="B234" s="1">
        <v>3191.2</v>
      </c>
      <c r="C234" s="1">
        <v>5641.2</v>
      </c>
      <c r="D234" s="1">
        <v>2665.6</v>
      </c>
      <c r="E234" s="1">
        <v>2958.5</v>
      </c>
      <c r="F234" s="1">
        <v>2665.2999999999997</v>
      </c>
      <c r="G234" s="1">
        <v>2988.6</v>
      </c>
      <c r="H234" s="1">
        <v>20110.399999999998</v>
      </c>
    </row>
    <row r="235" spans="1:8" x14ac:dyDescent="0.25">
      <c r="A235" s="4" t="s">
        <v>47</v>
      </c>
      <c r="B235" s="1">
        <v>1823.9000000000003</v>
      </c>
      <c r="C235" s="1">
        <v>3494.099999999999</v>
      </c>
      <c r="D235" s="1">
        <v>1221.8</v>
      </c>
      <c r="E235" s="1">
        <v>1718.5</v>
      </c>
      <c r="F235" s="1">
        <v>1720.3</v>
      </c>
      <c r="G235" s="1">
        <v>2134.5</v>
      </c>
      <c r="H235" s="1">
        <v>12113.099999999999</v>
      </c>
    </row>
    <row r="236" spans="1:8" x14ac:dyDescent="0.25">
      <c r="A236" s="4" t="s">
        <v>28</v>
      </c>
      <c r="B236" s="1">
        <v>1901.4000000000003</v>
      </c>
      <c r="C236" s="1">
        <v>5261.9000000000005</v>
      </c>
      <c r="D236" s="1">
        <v>1882.5000000000002</v>
      </c>
      <c r="E236" s="1">
        <v>2012.8999999999999</v>
      </c>
      <c r="F236" s="1">
        <v>2041.1999999999998</v>
      </c>
      <c r="G236" s="1">
        <v>2430.7000000000003</v>
      </c>
      <c r="H236" s="1">
        <v>15530.600000000002</v>
      </c>
    </row>
    <row r="237" spans="1:8" x14ac:dyDescent="0.25">
      <c r="A237" s="4" t="s">
        <v>62</v>
      </c>
      <c r="B237">
        <v>15419.8</v>
      </c>
      <c r="C237">
        <v>33823.949999999997</v>
      </c>
      <c r="D237">
        <v>15531.5</v>
      </c>
      <c r="E237">
        <v>16242.449999999999</v>
      </c>
      <c r="F237">
        <v>14684.599999999999</v>
      </c>
      <c r="G237">
        <v>16878.3</v>
      </c>
      <c r="H237">
        <v>112580.6</v>
      </c>
    </row>
    <row r="238" spans="1:8" x14ac:dyDescent="0.25">
      <c r="A238"/>
      <c r="B238"/>
      <c r="C238"/>
      <c r="D238"/>
      <c r="E238"/>
      <c r="F238"/>
      <c r="G238"/>
      <c r="H238"/>
    </row>
    <row r="239" spans="1:8" ht="18.75" x14ac:dyDescent="0.3">
      <c r="A239" s="60" t="s">
        <v>161</v>
      </c>
      <c r="B239"/>
      <c r="C239"/>
      <c r="D239"/>
      <c r="E239"/>
      <c r="F239"/>
      <c r="G239"/>
      <c r="H239"/>
    </row>
    <row r="240" spans="1:8" x14ac:dyDescent="0.25">
      <c r="A240" s="88" t="s">
        <v>0</v>
      </c>
      <c r="B240" s="88" t="s">
        <v>2</v>
      </c>
      <c r="C240" s="88" t="s">
        <v>3</v>
      </c>
      <c r="D240" s="89" t="s">
        <v>5</v>
      </c>
      <c r="E240" s="89" t="s">
        <v>6</v>
      </c>
      <c r="F240" s="89" t="s">
        <v>160</v>
      </c>
      <c r="G240"/>
      <c r="H240"/>
    </row>
    <row r="241" spans="1:8" x14ac:dyDescent="0.25">
      <c r="A241" s="84" t="s">
        <v>16</v>
      </c>
      <c r="B241" s="84" t="s">
        <v>18</v>
      </c>
      <c r="C241" s="84" t="s">
        <v>19</v>
      </c>
      <c r="D241" s="85">
        <v>5579.4</v>
      </c>
      <c r="E241" s="85">
        <v>9299</v>
      </c>
      <c r="F241" s="85">
        <f>E241-D241</f>
        <v>3719.6000000000004</v>
      </c>
      <c r="G241"/>
      <c r="H241"/>
    </row>
    <row r="242" spans="1:8" x14ac:dyDescent="0.25">
      <c r="A242" s="86" t="s">
        <v>16</v>
      </c>
      <c r="B242" s="86" t="s">
        <v>30</v>
      </c>
      <c r="C242" s="86" t="s">
        <v>19</v>
      </c>
      <c r="D242" s="87">
        <v>8999.4</v>
      </c>
      <c r="E242" s="87">
        <v>14999</v>
      </c>
      <c r="F242" s="87">
        <f t="shared" ref="F242:F246" si="5">E242-D242</f>
        <v>5999.6</v>
      </c>
      <c r="G242"/>
      <c r="H242"/>
    </row>
    <row r="243" spans="1:8" x14ac:dyDescent="0.25">
      <c r="A243" s="84" t="s">
        <v>16</v>
      </c>
      <c r="B243" s="84" t="s">
        <v>44</v>
      </c>
      <c r="C243" s="84" t="s">
        <v>19</v>
      </c>
      <c r="D243" s="85">
        <v>11999.4</v>
      </c>
      <c r="E243" s="85">
        <v>19999</v>
      </c>
      <c r="F243" s="85">
        <f t="shared" si="5"/>
        <v>7999.6</v>
      </c>
      <c r="G243"/>
      <c r="H243"/>
    </row>
    <row r="244" spans="1:8" x14ac:dyDescent="0.25">
      <c r="A244" s="86" t="s">
        <v>16</v>
      </c>
      <c r="B244" s="86" t="s">
        <v>48</v>
      </c>
      <c r="C244" s="86" t="s">
        <v>19</v>
      </c>
      <c r="D244" s="87">
        <v>19794</v>
      </c>
      <c r="E244" s="87">
        <v>32990</v>
      </c>
      <c r="F244" s="87">
        <f>E244-D244</f>
        <v>13196</v>
      </c>
      <c r="G244"/>
      <c r="H244"/>
    </row>
    <row r="245" spans="1:8" x14ac:dyDescent="0.25">
      <c r="A245" s="84" t="s">
        <v>16</v>
      </c>
      <c r="B245" s="84" t="s">
        <v>49</v>
      </c>
      <c r="C245" s="84" t="s">
        <v>19</v>
      </c>
      <c r="D245" s="85">
        <v>13938</v>
      </c>
      <c r="E245" s="85">
        <v>23230</v>
      </c>
      <c r="F245" s="85">
        <f t="shared" si="5"/>
        <v>9292</v>
      </c>
      <c r="G245"/>
      <c r="H245"/>
    </row>
    <row r="246" spans="1:8" x14ac:dyDescent="0.25">
      <c r="A246" s="86" t="s">
        <v>16</v>
      </c>
      <c r="B246" s="86" t="s">
        <v>51</v>
      </c>
      <c r="C246" s="86" t="s">
        <v>19</v>
      </c>
      <c r="D246" s="87">
        <v>11999.4</v>
      </c>
      <c r="E246" s="87">
        <v>19999</v>
      </c>
      <c r="F246" s="87">
        <f t="shared" si="5"/>
        <v>7999.6</v>
      </c>
      <c r="G246"/>
      <c r="H246"/>
    </row>
    <row r="247" spans="1:8" x14ac:dyDescent="0.25">
      <c r="A247"/>
      <c r="B247"/>
      <c r="C247"/>
      <c r="D247"/>
      <c r="E247"/>
      <c r="F247"/>
      <c r="G247"/>
      <c r="H247"/>
    </row>
    <row r="248" spans="1:8" x14ac:dyDescent="0.25">
      <c r="B248"/>
      <c r="C248"/>
      <c r="D248"/>
      <c r="E248"/>
      <c r="F248"/>
      <c r="G248"/>
      <c r="H248"/>
    </row>
    <row r="249" spans="1:8" x14ac:dyDescent="0.25">
      <c r="A249"/>
      <c r="C249"/>
      <c r="D249"/>
      <c r="E249"/>
      <c r="F249"/>
      <c r="G249"/>
      <c r="H249"/>
    </row>
    <row r="250" spans="1:8" s="9" customFormat="1" ht="22.5" x14ac:dyDescent="0.3">
      <c r="A250" s="78" t="s">
        <v>148</v>
      </c>
    </row>
    <row r="251" spans="1:8" x14ac:dyDescent="0.25">
      <c r="A251"/>
      <c r="B251"/>
      <c r="C251"/>
      <c r="D251"/>
      <c r="E251"/>
      <c r="F251"/>
      <c r="G251"/>
      <c r="H251"/>
    </row>
    <row r="252" spans="1:8" x14ac:dyDescent="0.25">
      <c r="A252" s="3" t="s">
        <v>61</v>
      </c>
      <c r="B252" t="s">
        <v>75</v>
      </c>
      <c r="C252"/>
      <c r="D252"/>
      <c r="E252"/>
      <c r="F252"/>
      <c r="G252"/>
      <c r="H252"/>
    </row>
    <row r="253" spans="1:8" x14ac:dyDescent="0.25">
      <c r="A253" s="4" t="s">
        <v>147</v>
      </c>
      <c r="B253"/>
      <c r="C253"/>
      <c r="D253"/>
      <c r="E253"/>
      <c r="F253"/>
      <c r="G253"/>
      <c r="H253"/>
    </row>
    <row r="254" spans="1:8" x14ac:dyDescent="0.25">
      <c r="A254" s="80" t="s">
        <v>41</v>
      </c>
      <c r="B254" s="79">
        <v>10145491.634999998</v>
      </c>
      <c r="C254"/>
      <c r="D254"/>
      <c r="E254"/>
      <c r="F254"/>
      <c r="G254"/>
      <c r="H254"/>
    </row>
    <row r="255" spans="1:8" x14ac:dyDescent="0.25">
      <c r="A255" s="80" t="s">
        <v>43</v>
      </c>
      <c r="B255" s="79">
        <v>19242298.399999999</v>
      </c>
      <c r="C255"/>
      <c r="D255"/>
      <c r="E255"/>
      <c r="F255"/>
      <c r="G255"/>
      <c r="H255"/>
    </row>
    <row r="256" spans="1:8" x14ac:dyDescent="0.25">
      <c r="A256" s="80" t="s">
        <v>47</v>
      </c>
      <c r="B256" s="79">
        <v>15889048.855</v>
      </c>
      <c r="C256"/>
    </row>
    <row r="257" spans="1:3" x14ac:dyDescent="0.25">
      <c r="A257" s="80" t="s">
        <v>28</v>
      </c>
      <c r="B257" s="79">
        <v>11212274.435000001</v>
      </c>
      <c r="C257"/>
    </row>
    <row r="258" spans="1:3" x14ac:dyDescent="0.25">
      <c r="A258" s="4" t="s">
        <v>146</v>
      </c>
      <c r="B258" s="79"/>
      <c r="C258"/>
    </row>
    <row r="259" spans="1:3" x14ac:dyDescent="0.25">
      <c r="A259" s="80" t="s">
        <v>20</v>
      </c>
      <c r="B259" s="79">
        <v>14958831.742499998</v>
      </c>
      <c r="C259"/>
    </row>
    <row r="260" spans="1:3" x14ac:dyDescent="0.25">
      <c r="A260" s="80" t="s">
        <v>45</v>
      </c>
      <c r="B260" s="79">
        <v>9517927.7950000037</v>
      </c>
      <c r="C260"/>
    </row>
    <row r="261" spans="1:3" x14ac:dyDescent="0.25">
      <c r="A261" s="80" t="s">
        <v>31</v>
      </c>
      <c r="B261" s="79">
        <v>10941838.090000002</v>
      </c>
      <c r="C261"/>
    </row>
    <row r="262" spans="1:3" x14ac:dyDescent="0.25">
      <c r="A262" s="80" t="s">
        <v>50</v>
      </c>
      <c r="B262" s="79">
        <v>12669333.299999999</v>
      </c>
      <c r="C262"/>
    </row>
    <row r="263" spans="1:3" x14ac:dyDescent="0.25">
      <c r="A263" s="80" t="s">
        <v>53</v>
      </c>
      <c r="B263" s="79">
        <v>11980044.489999998</v>
      </c>
      <c r="C263"/>
    </row>
    <row r="264" spans="1:3" x14ac:dyDescent="0.25">
      <c r="A264" s="80" t="s">
        <v>24</v>
      </c>
      <c r="B264" s="79">
        <v>17303447.050000001</v>
      </c>
      <c r="C264"/>
    </row>
    <row r="265" spans="1:3" x14ac:dyDescent="0.25">
      <c r="A265" s="80" t="s">
        <v>37</v>
      </c>
      <c r="B265" s="79">
        <v>15602876.675000003</v>
      </c>
      <c r="C265"/>
    </row>
    <row r="266" spans="1:3" x14ac:dyDescent="0.25">
      <c r="A266" s="80" t="s">
        <v>40</v>
      </c>
      <c r="B266" s="79">
        <v>12378936.569999997</v>
      </c>
      <c r="C266"/>
    </row>
    <row r="267" spans="1:3" x14ac:dyDescent="0.25">
      <c r="A267" s="80" t="s">
        <v>41</v>
      </c>
      <c r="B267" s="79">
        <v>10045176.154999999</v>
      </c>
      <c r="C267"/>
    </row>
    <row r="268" spans="1:3" x14ac:dyDescent="0.25">
      <c r="A268" s="80" t="s">
        <v>43</v>
      </c>
      <c r="B268" s="79">
        <v>22240506.220000003</v>
      </c>
      <c r="C268"/>
    </row>
    <row r="269" spans="1:3" x14ac:dyDescent="0.25">
      <c r="A269" s="80" t="s">
        <v>47</v>
      </c>
      <c r="B269" s="79">
        <v>12450701.059999999</v>
      </c>
      <c r="C269"/>
    </row>
    <row r="270" spans="1:3" x14ac:dyDescent="0.25">
      <c r="A270" s="80" t="s">
        <v>28</v>
      </c>
      <c r="B270" s="79">
        <v>18268422.515000004</v>
      </c>
    </row>
    <row r="271" spans="1:3" x14ac:dyDescent="0.25">
      <c r="A271" s="4" t="s">
        <v>62</v>
      </c>
      <c r="B271">
        <v>224847154.98750001</v>
      </c>
    </row>
    <row r="272" spans="1:3" x14ac:dyDescent="0.25">
      <c r="A272"/>
      <c r="B272"/>
    </row>
    <row r="273" spans="1:4" x14ac:dyDescent="0.25">
      <c r="A273"/>
      <c r="B273"/>
    </row>
    <row r="274" spans="1:4" x14ac:dyDescent="0.25">
      <c r="A274"/>
      <c r="B274"/>
    </row>
    <row r="275" spans="1:4" x14ac:dyDescent="0.25">
      <c r="A275"/>
      <c r="B275" s="2"/>
      <c r="C275" s="2"/>
      <c r="D275" s="22"/>
    </row>
    <row r="276" spans="1:4" x14ac:dyDescent="0.25">
      <c r="A276"/>
      <c r="B276" s="2"/>
      <c r="C276" s="2"/>
      <c r="D276" s="22"/>
    </row>
    <row r="277" spans="1:4" x14ac:dyDescent="0.25">
      <c r="A277"/>
      <c r="B277" s="2"/>
      <c r="C277" s="2"/>
      <c r="D277" s="22"/>
    </row>
    <row r="278" spans="1:4" x14ac:dyDescent="0.25">
      <c r="A278"/>
      <c r="B278" s="2"/>
      <c r="C278" s="2"/>
      <c r="D278" s="22"/>
    </row>
    <row r="279" spans="1:4" x14ac:dyDescent="0.25">
      <c r="A279"/>
      <c r="B279" s="2"/>
      <c r="C279" s="2"/>
      <c r="D279" s="22"/>
    </row>
    <row r="280" spans="1:4" x14ac:dyDescent="0.25">
      <c r="A280"/>
      <c r="B280" s="2"/>
      <c r="C280" s="2"/>
      <c r="D280" s="22"/>
    </row>
    <row r="281" spans="1:4" x14ac:dyDescent="0.25">
      <c r="A281"/>
      <c r="B281"/>
    </row>
    <row r="282" spans="1:4" x14ac:dyDescent="0.25">
      <c r="A282"/>
    </row>
    <row r="283" spans="1:4" x14ac:dyDescent="0.25">
      <c r="A283"/>
    </row>
    <row r="284" spans="1:4" x14ac:dyDescent="0.25">
      <c r="A284"/>
    </row>
    <row r="285" spans="1:4" x14ac:dyDescent="0.25">
      <c r="A285"/>
    </row>
    <row r="286" spans="1:4" x14ac:dyDescent="0.25">
      <c r="A286"/>
    </row>
    <row r="287" spans="1:4" x14ac:dyDescent="0.25">
      <c r="A287"/>
    </row>
    <row r="288" spans="1:4"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sheetData>
  <conditionalFormatting pivot="1" sqref="B184:G201">
    <cfRule type="colorScale" priority="1">
      <colorScale>
        <cfvo type="min"/>
        <cfvo type="percentile" val="50"/>
        <cfvo type="max"/>
        <color rgb="FFF8696B"/>
        <color rgb="FFFFEB84"/>
        <color rgb="FF63BE7B"/>
      </colorScale>
    </cfRule>
  </conditionalFormatting>
  <pageMargins left="0.7" right="0.7" top="0.75" bottom="0.75" header="0.3" footer="0.3"/>
  <drawing r:id="rId14"/>
  <legacyDrawing r:id="rId15"/>
  <mc:AlternateContent xmlns:mc="http://schemas.openxmlformats.org/markup-compatibility/2006">
    <mc:Choice Requires="x14">
      <controls>
        <mc:AlternateContent xmlns:mc="http://schemas.openxmlformats.org/markup-compatibility/2006">
          <mc:Choice Requires="x14">
            <control shapeId="4101" r:id="rId16" name="Option Button 5">
              <controlPr defaultSize="0" autoFill="0" autoLine="0" autoPict="0">
                <anchor moveWithCells="1">
                  <from>
                    <xdr:col>7</xdr:col>
                    <xdr:colOff>180975</xdr:colOff>
                    <xdr:row>130</xdr:row>
                    <xdr:rowOff>95250</xdr:rowOff>
                  </from>
                  <to>
                    <xdr:col>8</xdr:col>
                    <xdr:colOff>390525</xdr:colOff>
                    <xdr:row>134</xdr:row>
                    <xdr:rowOff>95250</xdr:rowOff>
                  </to>
                </anchor>
              </controlPr>
            </control>
          </mc:Choice>
        </mc:AlternateContent>
        <mc:AlternateContent xmlns:mc="http://schemas.openxmlformats.org/markup-compatibility/2006">
          <mc:Choice Requires="x14">
            <control shapeId="4102" r:id="rId17" name="Option Button 6">
              <controlPr defaultSize="0" autoFill="0" autoLine="0" autoPict="0">
                <anchor moveWithCells="1">
                  <from>
                    <xdr:col>8</xdr:col>
                    <xdr:colOff>200025</xdr:colOff>
                    <xdr:row>130</xdr:row>
                    <xdr:rowOff>104775</xdr:rowOff>
                  </from>
                  <to>
                    <xdr:col>8</xdr:col>
                    <xdr:colOff>1219200</xdr:colOff>
                    <xdr:row>134</xdr:row>
                    <xdr:rowOff>104775</xdr:rowOff>
                  </to>
                </anchor>
              </controlPr>
            </control>
          </mc:Choice>
        </mc:AlternateContent>
        <mc:AlternateContent xmlns:mc="http://schemas.openxmlformats.org/markup-compatibility/2006">
          <mc:Choice Requires="x14">
            <control shapeId="4103" r:id="rId18" name="Option Button 7">
              <controlPr defaultSize="0" autoFill="0" autoLine="0" autoPict="0">
                <anchor moveWithCells="1">
                  <from>
                    <xdr:col>8</xdr:col>
                    <xdr:colOff>819150</xdr:colOff>
                    <xdr:row>130</xdr:row>
                    <xdr:rowOff>95250</xdr:rowOff>
                  </from>
                  <to>
                    <xdr:col>9</xdr:col>
                    <xdr:colOff>590550</xdr:colOff>
                    <xdr:row>134</xdr:row>
                    <xdr:rowOff>95250</xdr:rowOff>
                  </to>
                </anchor>
              </controlPr>
            </control>
          </mc:Choice>
        </mc:AlternateContent>
      </controls>
    </mc:Choice>
  </mc:AlternateContent>
  <tableParts count="3">
    <tablePart r:id="rId19"/>
    <tablePart r:id="rId20"/>
    <tablePart r:id="rId21"/>
  </tableParts>
  <extLst>
    <ext xmlns:x14="http://schemas.microsoft.com/office/spreadsheetml/2009/9/main" uri="{A8765BA9-456A-4dab-B4F3-ACF838C121DE}">
      <x14:slicerList>
        <x14:slicer r:id="rId2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42348-D34C-4072-9FDF-C52C1ADDA082}">
  <dimension ref="A1:S880"/>
  <sheetViews>
    <sheetView topLeftCell="A47" zoomScale="115" zoomScaleNormal="115" workbookViewId="0">
      <selection activeCell="C842" sqref="C842"/>
    </sheetView>
  </sheetViews>
  <sheetFormatPr defaultRowHeight="15" x14ac:dyDescent="0.25"/>
  <cols>
    <col min="1" max="1" width="17" bestFit="1" customWidth="1"/>
    <col min="2" max="2" width="16.7109375" bestFit="1" customWidth="1"/>
    <col min="3" max="3" width="17.5703125" bestFit="1" customWidth="1"/>
    <col min="4" max="5" width="23" customWidth="1"/>
    <col min="6" max="6" width="23" style="5" customWidth="1"/>
    <col min="7" max="7" width="14.85546875" customWidth="1"/>
    <col min="8" max="8" width="11.140625" customWidth="1"/>
    <col min="9" max="9" width="20.42578125" style="57" customWidth="1"/>
    <col min="10" max="10" width="11.5703125" style="57" customWidth="1"/>
    <col min="11" max="11" width="13.140625" style="57" customWidth="1"/>
    <col min="12" max="12" width="11.85546875" style="57" customWidth="1"/>
    <col min="13" max="13" width="12.5703125" style="57" bestFit="1" customWidth="1"/>
    <col min="14" max="15" width="11.140625" style="57" bestFit="1" customWidth="1"/>
    <col min="16" max="16" width="10.140625" style="56" bestFit="1" customWidth="1"/>
    <col min="17" max="17" width="15.85546875" customWidth="1"/>
    <col min="18" max="18" width="13.85546875" customWidth="1"/>
    <col min="19" max="19" width="6.5703125" customWidth="1"/>
  </cols>
  <sheetData>
    <row r="1" spans="1:10" ht="18.75" x14ac:dyDescent="0.3">
      <c r="A1" s="60" t="s">
        <v>155</v>
      </c>
    </row>
    <row r="4" spans="1:10" ht="21" x14ac:dyDescent="0.35">
      <c r="A4" s="62" t="s">
        <v>135</v>
      </c>
    </row>
    <row r="6" spans="1:10" x14ac:dyDescent="0.25">
      <c r="A6" s="3" t="s">
        <v>13</v>
      </c>
      <c r="B6" t="s">
        <v>67</v>
      </c>
      <c r="F6"/>
      <c r="I6"/>
      <c r="J6"/>
    </row>
    <row r="7" spans="1:10" x14ac:dyDescent="0.25">
      <c r="A7" s="4">
        <v>1</v>
      </c>
      <c r="B7">
        <v>125990614.6075</v>
      </c>
      <c r="F7"/>
      <c r="I7"/>
      <c r="J7"/>
    </row>
    <row r="8" spans="1:10" x14ac:dyDescent="0.25">
      <c r="A8" s="4">
        <v>2</v>
      </c>
      <c r="B8">
        <v>103851598.00500003</v>
      </c>
      <c r="F8"/>
      <c r="I8"/>
      <c r="J8"/>
    </row>
    <row r="9" spans="1:10" x14ac:dyDescent="0.25">
      <c r="A9" s="4">
        <v>3</v>
      </c>
      <c r="B9">
        <v>95959060.210000008</v>
      </c>
      <c r="F9"/>
      <c r="I9"/>
      <c r="J9"/>
    </row>
    <row r="10" spans="1:10" x14ac:dyDescent="0.25">
      <c r="A10" s="4">
        <v>4</v>
      </c>
      <c r="B10">
        <v>143436792.59999999</v>
      </c>
      <c r="F10"/>
      <c r="I10"/>
      <c r="J10"/>
    </row>
    <row r="11" spans="1:10" x14ac:dyDescent="0.25">
      <c r="A11" s="4">
        <v>5</v>
      </c>
      <c r="B11">
        <v>93323211.110000029</v>
      </c>
      <c r="F11"/>
      <c r="I11"/>
      <c r="J11"/>
    </row>
    <row r="12" spans="1:10" x14ac:dyDescent="0.25">
      <c r="A12" s="4">
        <v>6</v>
      </c>
      <c r="B12">
        <v>193870645.25000003</v>
      </c>
      <c r="F12"/>
      <c r="I12"/>
      <c r="J12"/>
    </row>
    <row r="13" spans="1:10" x14ac:dyDescent="0.25">
      <c r="A13" s="4">
        <v>7</v>
      </c>
      <c r="B13">
        <v>127015009.72500001</v>
      </c>
      <c r="F13"/>
      <c r="I13"/>
      <c r="J13"/>
    </row>
    <row r="14" spans="1:10" x14ac:dyDescent="0.25">
      <c r="A14" s="4">
        <v>8</v>
      </c>
      <c r="B14">
        <v>113849062.13000001</v>
      </c>
      <c r="F14"/>
      <c r="I14"/>
      <c r="J14"/>
    </row>
    <row r="15" spans="1:10" x14ac:dyDescent="0.25">
      <c r="A15" s="4">
        <v>9</v>
      </c>
      <c r="B15">
        <v>196974952.91000003</v>
      </c>
      <c r="F15"/>
      <c r="I15"/>
      <c r="J15"/>
    </row>
    <row r="16" spans="1:10" x14ac:dyDescent="0.25">
      <c r="A16" s="4">
        <v>10</v>
      </c>
      <c r="B16">
        <v>364320415.07999986</v>
      </c>
      <c r="F16"/>
      <c r="I16"/>
      <c r="J16"/>
    </row>
    <row r="17" spans="1:10" x14ac:dyDescent="0.25">
      <c r="A17" s="4">
        <v>11</v>
      </c>
      <c r="B17">
        <v>215605029.98499998</v>
      </c>
      <c r="F17"/>
      <c r="I17"/>
      <c r="J17"/>
    </row>
    <row r="18" spans="1:10" x14ac:dyDescent="0.25">
      <c r="A18" s="4">
        <v>12</v>
      </c>
      <c r="B18">
        <v>283771108.05000001</v>
      </c>
      <c r="F18"/>
      <c r="I18"/>
      <c r="J18"/>
    </row>
    <row r="19" spans="1:10" x14ac:dyDescent="0.25">
      <c r="A19" s="4" t="s">
        <v>62</v>
      </c>
      <c r="B19">
        <v>2057967499.6624999</v>
      </c>
      <c r="F19"/>
      <c r="I19"/>
      <c r="J19"/>
    </row>
    <row r="20" spans="1:10" x14ac:dyDescent="0.25">
      <c r="F20"/>
      <c r="I20"/>
      <c r="J20"/>
    </row>
    <row r="21" spans="1:10" x14ac:dyDescent="0.25">
      <c r="F21"/>
      <c r="I21"/>
      <c r="J21"/>
    </row>
    <row r="22" spans="1:10" ht="21" x14ac:dyDescent="0.35">
      <c r="A22" s="62" t="s">
        <v>136</v>
      </c>
      <c r="F22"/>
      <c r="I22"/>
      <c r="J22"/>
    </row>
    <row r="23" spans="1:10" x14ac:dyDescent="0.25">
      <c r="F23"/>
      <c r="I23"/>
      <c r="J23"/>
    </row>
    <row r="24" spans="1:10" x14ac:dyDescent="0.25">
      <c r="A24" s="3" t="s">
        <v>61</v>
      </c>
      <c r="B24" t="s">
        <v>69</v>
      </c>
      <c r="F24"/>
      <c r="I24"/>
      <c r="J24"/>
    </row>
    <row r="25" spans="1:10" x14ac:dyDescent="0.25">
      <c r="A25" s="4" t="s">
        <v>32</v>
      </c>
      <c r="B25">
        <v>113806282.98499995</v>
      </c>
      <c r="F25"/>
      <c r="I25"/>
      <c r="J25"/>
    </row>
    <row r="26" spans="1:10" x14ac:dyDescent="0.25">
      <c r="A26" s="4" t="s">
        <v>35</v>
      </c>
      <c r="B26">
        <v>68269244.691449985</v>
      </c>
      <c r="F26"/>
      <c r="I26"/>
      <c r="J26"/>
    </row>
    <row r="27" spans="1:10" x14ac:dyDescent="0.25">
      <c r="A27" s="4" t="s">
        <v>22</v>
      </c>
      <c r="B27">
        <v>106992237.58212501</v>
      </c>
      <c r="F27"/>
      <c r="I27"/>
      <c r="J27"/>
    </row>
    <row r="28" spans="1:10" x14ac:dyDescent="0.25">
      <c r="A28" s="4" t="s">
        <v>16</v>
      </c>
      <c r="B28">
        <v>191280147.9104999</v>
      </c>
      <c r="F28"/>
      <c r="I28"/>
      <c r="J28"/>
    </row>
    <row r="29" spans="1:10" x14ac:dyDescent="0.25">
      <c r="A29" s="4" t="s">
        <v>38</v>
      </c>
      <c r="B29">
        <v>80637121.166000009</v>
      </c>
      <c r="F29"/>
      <c r="I29"/>
      <c r="J29"/>
    </row>
    <row r="30" spans="1:10" x14ac:dyDescent="0.25">
      <c r="A30" s="4" t="s">
        <v>62</v>
      </c>
      <c r="B30">
        <v>560985034.3350749</v>
      </c>
      <c r="F30"/>
      <c r="I30"/>
      <c r="J30"/>
    </row>
    <row r="31" spans="1:10" x14ac:dyDescent="0.25">
      <c r="F31"/>
      <c r="I31"/>
      <c r="J31"/>
    </row>
    <row r="32" spans="1:10" x14ac:dyDescent="0.25">
      <c r="F32"/>
      <c r="I32"/>
      <c r="J32"/>
    </row>
    <row r="33" spans="1:13" ht="21" x14ac:dyDescent="0.35">
      <c r="A33" s="62" t="s">
        <v>137</v>
      </c>
      <c r="F33"/>
      <c r="I33"/>
      <c r="J33"/>
    </row>
    <row r="34" spans="1:13" x14ac:dyDescent="0.25">
      <c r="F34"/>
      <c r="I34"/>
      <c r="J34"/>
    </row>
    <row r="35" spans="1:13" x14ac:dyDescent="0.25">
      <c r="A35" s="3" t="s">
        <v>61</v>
      </c>
      <c r="B35" t="s">
        <v>67</v>
      </c>
      <c r="F35"/>
      <c r="I35"/>
      <c r="J35"/>
      <c r="K35"/>
      <c r="L35"/>
    </row>
    <row r="36" spans="1:13" x14ac:dyDescent="0.25">
      <c r="A36" s="4" t="s">
        <v>17</v>
      </c>
      <c r="B36">
        <v>126399777.29750003</v>
      </c>
      <c r="F36"/>
      <c r="I36"/>
      <c r="J36"/>
      <c r="K36"/>
      <c r="L36"/>
      <c r="M36"/>
    </row>
    <row r="37" spans="1:13" x14ac:dyDescent="0.25">
      <c r="A37" s="4" t="s">
        <v>60</v>
      </c>
      <c r="B37">
        <v>16303169.405000001</v>
      </c>
      <c r="F37"/>
      <c r="I37"/>
      <c r="J37"/>
      <c r="K37"/>
      <c r="L37"/>
      <c r="M37"/>
    </row>
    <row r="38" spans="1:13" x14ac:dyDescent="0.25">
      <c r="A38" s="4" t="s">
        <v>59</v>
      </c>
      <c r="B38">
        <v>14992813.5275</v>
      </c>
      <c r="F38"/>
      <c r="I38"/>
      <c r="J38"/>
      <c r="K38"/>
      <c r="L38"/>
      <c r="M38"/>
    </row>
    <row r="39" spans="1:13" x14ac:dyDescent="0.25">
      <c r="A39" s="4" t="s">
        <v>21</v>
      </c>
      <c r="B39">
        <v>203363428.25000003</v>
      </c>
      <c r="F39"/>
      <c r="I39"/>
      <c r="J39"/>
      <c r="K39"/>
      <c r="L39"/>
      <c r="M39"/>
    </row>
    <row r="40" spans="1:13" x14ac:dyDescent="0.25">
      <c r="A40" s="4" t="s">
        <v>25</v>
      </c>
      <c r="B40">
        <v>121037529.52249999</v>
      </c>
      <c r="F40"/>
      <c r="I40"/>
      <c r="J40"/>
      <c r="K40"/>
      <c r="L40"/>
      <c r="M40"/>
    </row>
    <row r="41" spans="1:13" x14ac:dyDescent="0.25">
      <c r="A41" s="4" t="s">
        <v>58</v>
      </c>
      <c r="B41">
        <v>34952017.170000002</v>
      </c>
      <c r="F41"/>
      <c r="I41"/>
      <c r="J41"/>
      <c r="K41"/>
      <c r="L41"/>
      <c r="M41"/>
    </row>
    <row r="42" spans="1:13" x14ac:dyDescent="0.25">
      <c r="A42" s="4" t="s">
        <v>27</v>
      </c>
      <c r="B42">
        <v>130433805.9575</v>
      </c>
      <c r="F42"/>
      <c r="I42"/>
      <c r="J42"/>
      <c r="K42"/>
      <c r="L42"/>
      <c r="M42"/>
    </row>
    <row r="43" spans="1:13" x14ac:dyDescent="0.25">
      <c r="A43" s="4" t="s">
        <v>29</v>
      </c>
      <c r="B43">
        <v>119476757.94499999</v>
      </c>
      <c r="F43"/>
      <c r="I43"/>
      <c r="J43"/>
      <c r="K43"/>
      <c r="L43"/>
      <c r="M43"/>
    </row>
    <row r="44" spans="1:13" x14ac:dyDescent="0.25">
      <c r="A44" s="4" t="s">
        <v>46</v>
      </c>
      <c r="B44">
        <v>128040496.04000004</v>
      </c>
      <c r="F44"/>
      <c r="I44"/>
      <c r="J44"/>
      <c r="K44"/>
      <c r="L44"/>
      <c r="M44"/>
    </row>
    <row r="45" spans="1:13" x14ac:dyDescent="0.25">
      <c r="A45" s="4" t="s">
        <v>23</v>
      </c>
      <c r="B45">
        <v>204439047.15749994</v>
      </c>
      <c r="F45"/>
      <c r="I45"/>
      <c r="J45"/>
      <c r="K45"/>
      <c r="L45"/>
      <c r="M45"/>
    </row>
    <row r="46" spans="1:13" x14ac:dyDescent="0.25">
      <c r="A46" s="4" t="s">
        <v>55</v>
      </c>
      <c r="B46">
        <v>75898970.109999999</v>
      </c>
      <c r="F46"/>
      <c r="I46"/>
      <c r="J46"/>
      <c r="K46"/>
      <c r="L46"/>
      <c r="M46"/>
    </row>
    <row r="47" spans="1:13" x14ac:dyDescent="0.25">
      <c r="A47" s="4" t="s">
        <v>33</v>
      </c>
      <c r="B47">
        <v>97065701.450000003</v>
      </c>
      <c r="F47"/>
      <c r="I47"/>
      <c r="J47"/>
      <c r="K47"/>
      <c r="L47"/>
      <c r="M47"/>
    </row>
    <row r="48" spans="1:13" x14ac:dyDescent="0.25">
      <c r="A48" s="4" t="s">
        <v>42</v>
      </c>
      <c r="B48">
        <v>132826301.58999997</v>
      </c>
      <c r="F48"/>
      <c r="I48"/>
      <c r="J48"/>
      <c r="K48"/>
      <c r="L48"/>
      <c r="M48"/>
    </row>
    <row r="49" spans="1:13" x14ac:dyDescent="0.25">
      <c r="A49" s="4" t="s">
        <v>26</v>
      </c>
      <c r="B49">
        <v>169510202.35250008</v>
      </c>
      <c r="F49"/>
      <c r="I49"/>
      <c r="J49"/>
      <c r="K49"/>
      <c r="L49"/>
      <c r="M49"/>
    </row>
    <row r="50" spans="1:13" x14ac:dyDescent="0.25">
      <c r="A50" s="4" t="s">
        <v>34</v>
      </c>
      <c r="B50">
        <v>107398975.7325</v>
      </c>
      <c r="F50"/>
      <c r="I50"/>
      <c r="J50"/>
      <c r="K50"/>
      <c r="L50"/>
      <c r="M50"/>
    </row>
    <row r="51" spans="1:13" x14ac:dyDescent="0.25">
      <c r="A51" s="4" t="s">
        <v>36</v>
      </c>
      <c r="B51">
        <v>206975697.45999998</v>
      </c>
      <c r="F51"/>
      <c r="I51"/>
      <c r="J51"/>
      <c r="K51"/>
      <c r="L51"/>
      <c r="M51"/>
    </row>
    <row r="52" spans="1:13" x14ac:dyDescent="0.25">
      <c r="A52" s="4" t="s">
        <v>56</v>
      </c>
      <c r="B52">
        <v>46398225.969999999</v>
      </c>
      <c r="F52"/>
      <c r="I52"/>
      <c r="J52"/>
      <c r="K52"/>
      <c r="L52"/>
      <c r="M52"/>
    </row>
    <row r="53" spans="1:13" x14ac:dyDescent="0.25">
      <c r="A53" s="4" t="s">
        <v>39</v>
      </c>
      <c r="B53">
        <v>122454582.72499999</v>
      </c>
      <c r="F53"/>
      <c r="I53"/>
      <c r="J53"/>
      <c r="K53"/>
      <c r="L53"/>
      <c r="M53"/>
    </row>
    <row r="54" spans="1:13" x14ac:dyDescent="0.25">
      <c r="A54" s="4" t="s">
        <v>62</v>
      </c>
      <c r="B54">
        <v>2057967499.6625001</v>
      </c>
      <c r="F54"/>
      <c r="I54"/>
      <c r="J54"/>
      <c r="K54"/>
      <c r="L54"/>
      <c r="M54"/>
    </row>
    <row r="55" spans="1:13" x14ac:dyDescent="0.25">
      <c r="F55"/>
      <c r="I55"/>
      <c r="J55"/>
      <c r="K55"/>
      <c r="L55"/>
      <c r="M55"/>
    </row>
    <row r="56" spans="1:13" x14ac:dyDescent="0.25">
      <c r="F56"/>
      <c r="I56"/>
      <c r="J56"/>
      <c r="K56"/>
      <c r="L56"/>
      <c r="M56"/>
    </row>
    <row r="57" spans="1:13" ht="21" x14ac:dyDescent="0.35">
      <c r="A57" s="62" t="s">
        <v>138</v>
      </c>
      <c r="F57"/>
      <c r="I57"/>
      <c r="J57"/>
    </row>
    <row r="58" spans="1:13" x14ac:dyDescent="0.25">
      <c r="F58"/>
      <c r="I58"/>
      <c r="J58"/>
    </row>
    <row r="59" spans="1:13" x14ac:dyDescent="0.25">
      <c r="A59" s="3" t="s">
        <v>61</v>
      </c>
      <c r="B59" t="s">
        <v>68</v>
      </c>
      <c r="F59"/>
      <c r="I59"/>
      <c r="J59"/>
    </row>
    <row r="60" spans="1:13" x14ac:dyDescent="0.25">
      <c r="A60" s="4" t="s">
        <v>30</v>
      </c>
      <c r="B60">
        <v>15419.800000000003</v>
      </c>
      <c r="F60"/>
      <c r="I60"/>
      <c r="J60"/>
    </row>
    <row r="61" spans="1:13" x14ac:dyDescent="0.25">
      <c r="A61" s="4" t="s">
        <v>44</v>
      </c>
      <c r="B61">
        <v>33823.94999999999</v>
      </c>
      <c r="F61"/>
      <c r="I61"/>
      <c r="J61"/>
    </row>
    <row r="62" spans="1:13" x14ac:dyDescent="0.25">
      <c r="A62" s="4" t="s">
        <v>51</v>
      </c>
      <c r="B62">
        <v>15531.499999999996</v>
      </c>
      <c r="F62"/>
      <c r="I62"/>
      <c r="J62"/>
    </row>
    <row r="63" spans="1:13" x14ac:dyDescent="0.25">
      <c r="A63" s="4" t="s">
        <v>48</v>
      </c>
      <c r="B63">
        <v>16242.45</v>
      </c>
      <c r="F63"/>
      <c r="I63"/>
      <c r="J63"/>
    </row>
    <row r="64" spans="1:13" x14ac:dyDescent="0.25">
      <c r="A64" s="4" t="s">
        <v>18</v>
      </c>
      <c r="B64">
        <v>14684.600000000004</v>
      </c>
      <c r="F64"/>
      <c r="I64"/>
      <c r="J64"/>
    </row>
    <row r="65" spans="1:10" x14ac:dyDescent="0.25">
      <c r="A65" s="4" t="s">
        <v>49</v>
      </c>
      <c r="B65">
        <v>16878.300000000003</v>
      </c>
      <c r="F65"/>
      <c r="I65"/>
      <c r="J65"/>
    </row>
    <row r="66" spans="1:10" x14ac:dyDescent="0.25">
      <c r="A66" s="4" t="s">
        <v>62</v>
      </c>
      <c r="B66">
        <v>112580.59999999999</v>
      </c>
      <c r="F66"/>
      <c r="I66"/>
      <c r="J66"/>
    </row>
    <row r="67" spans="1:10" x14ac:dyDescent="0.25">
      <c r="F67"/>
      <c r="I67"/>
      <c r="J67"/>
    </row>
    <row r="68" spans="1:10" x14ac:dyDescent="0.25">
      <c r="F68"/>
      <c r="I68"/>
      <c r="J68"/>
    </row>
    <row r="69" spans="1:10" x14ac:dyDescent="0.25">
      <c r="F69"/>
      <c r="I69"/>
      <c r="J69"/>
    </row>
    <row r="70" spans="1:10" ht="21" x14ac:dyDescent="0.35">
      <c r="A70" s="62" t="s">
        <v>139</v>
      </c>
      <c r="F70"/>
      <c r="I70"/>
      <c r="J70"/>
    </row>
    <row r="71" spans="1:10" x14ac:dyDescent="0.25">
      <c r="F71"/>
      <c r="I71"/>
      <c r="J71"/>
    </row>
    <row r="72" spans="1:10" x14ac:dyDescent="0.25">
      <c r="A72" s="3" t="s">
        <v>61</v>
      </c>
      <c r="B72" t="s">
        <v>67</v>
      </c>
      <c r="F72"/>
      <c r="I72"/>
      <c r="J72"/>
    </row>
    <row r="73" spans="1:10" x14ac:dyDescent="0.25">
      <c r="A73" s="4" t="s">
        <v>57</v>
      </c>
      <c r="B73">
        <v>677301155.90499973</v>
      </c>
      <c r="F73"/>
      <c r="I73"/>
      <c r="J73"/>
    </row>
    <row r="74" spans="1:10" x14ac:dyDescent="0.25">
      <c r="A74" s="4" t="s">
        <v>52</v>
      </c>
      <c r="B74">
        <v>494606343.72250003</v>
      </c>
      <c r="F74"/>
      <c r="I74"/>
      <c r="J74"/>
    </row>
    <row r="75" spans="1:10" x14ac:dyDescent="0.25">
      <c r="A75" s="4" t="s">
        <v>54</v>
      </c>
      <c r="B75">
        <v>713623578.88499999</v>
      </c>
      <c r="F75"/>
      <c r="I75"/>
      <c r="J75"/>
    </row>
    <row r="76" spans="1:10" x14ac:dyDescent="0.25">
      <c r="A76" s="4" t="s">
        <v>19</v>
      </c>
      <c r="B76">
        <v>172436421.15000001</v>
      </c>
      <c r="F76"/>
      <c r="I76"/>
      <c r="J76"/>
    </row>
    <row r="77" spans="1:10" x14ac:dyDescent="0.25">
      <c r="A77" s="4" t="s">
        <v>62</v>
      </c>
      <c r="B77">
        <v>2057967499.6624999</v>
      </c>
      <c r="F77"/>
      <c r="I77"/>
      <c r="J77"/>
    </row>
    <row r="78" spans="1:10" x14ac:dyDescent="0.25">
      <c r="F78"/>
      <c r="I78"/>
      <c r="J78"/>
    </row>
    <row r="79" spans="1:10" x14ac:dyDescent="0.25">
      <c r="F79"/>
      <c r="I79"/>
      <c r="J79"/>
    </row>
    <row r="80" spans="1:10" x14ac:dyDescent="0.25">
      <c r="F80"/>
      <c r="I80"/>
      <c r="J80"/>
    </row>
    <row r="81" spans="1:19" x14ac:dyDescent="0.25">
      <c r="A81" t="s">
        <v>0</v>
      </c>
      <c r="B81" t="s">
        <v>1</v>
      </c>
      <c r="C81" t="s">
        <v>2</v>
      </c>
      <c r="D81" t="s">
        <v>98</v>
      </c>
      <c r="E81" t="s">
        <v>97</v>
      </c>
      <c r="F81" s="5" t="s">
        <v>96</v>
      </c>
      <c r="G81" t="s">
        <v>3</v>
      </c>
      <c r="H81" t="s">
        <v>4</v>
      </c>
      <c r="I81" s="57" t="s">
        <v>5</v>
      </c>
      <c r="J81" s="57" t="s">
        <v>6</v>
      </c>
      <c r="K81" s="57" t="s">
        <v>7</v>
      </c>
      <c r="L81" s="57" t="s">
        <v>8</v>
      </c>
      <c r="M81" s="57" t="s">
        <v>9</v>
      </c>
      <c r="N81" s="57" t="s">
        <v>10</v>
      </c>
      <c r="O81" s="57" t="s">
        <v>11</v>
      </c>
      <c r="P81" s="56" t="s">
        <v>12</v>
      </c>
      <c r="Q81" t="s">
        <v>13</v>
      </c>
      <c r="R81" t="s">
        <v>14</v>
      </c>
      <c r="S81" t="s">
        <v>15</v>
      </c>
    </row>
    <row r="82" spans="1:19" hidden="1" x14ac:dyDescent="0.25">
      <c r="A82" t="s">
        <v>16</v>
      </c>
      <c r="B82" t="s">
        <v>17</v>
      </c>
      <c r="C82">
        <f>COUNTIF(B88:C180, "Realme 8")</f>
        <v>16</v>
      </c>
      <c r="D82">
        <f>COUNTIF(C82:C773, Table63[[#This Row],[Product]])</f>
        <v>1</v>
      </c>
      <c r="E82">
        <f t="shared" ref="E82:E91" si="0">COUNTA(C82:C773)</f>
        <v>692</v>
      </c>
      <c r="F82">
        <f>Table63[[#This Row],[Occurrences of model]]/Table63[[#This Row],[total no. of model ]]</f>
        <v>1.4450867052023121E-3</v>
      </c>
      <c r="G82" t="s">
        <v>19</v>
      </c>
      <c r="H82" s="1">
        <v>161.85000000000002</v>
      </c>
      <c r="I82" s="57">
        <v>5579.4</v>
      </c>
      <c r="J82" s="57">
        <v>9299</v>
      </c>
      <c r="K82" s="57">
        <v>1505043.1500000001</v>
      </c>
      <c r="L82" s="57">
        <v>0</v>
      </c>
      <c r="M82" s="57">
        <v>1505043.1500000001</v>
      </c>
      <c r="N82" s="57">
        <v>1173933.6570000001</v>
      </c>
      <c r="O82" s="57">
        <v>331109.49300000002</v>
      </c>
      <c r="P82" s="56">
        <v>44197</v>
      </c>
      <c r="Q82">
        <v>1</v>
      </c>
      <c r="R82" t="s">
        <v>20</v>
      </c>
      <c r="S82">
        <v>2021</v>
      </c>
    </row>
    <row r="83" spans="1:19" hidden="1" x14ac:dyDescent="0.25">
      <c r="A83" t="s">
        <v>16</v>
      </c>
      <c r="B83" t="s">
        <v>21</v>
      </c>
      <c r="C83" t="s">
        <v>18</v>
      </c>
      <c r="D83">
        <f>COUNTIF(C83:C774, Table63[[#This Row],[Product]])</f>
        <v>92</v>
      </c>
      <c r="E83">
        <f t="shared" si="0"/>
        <v>692</v>
      </c>
      <c r="F83">
        <f>Table63[[#This Row],[Occurrences of model]]/Table63[[#This Row],[total no. of model ]]</f>
        <v>0.13294797687861271</v>
      </c>
      <c r="G83" t="s">
        <v>19</v>
      </c>
      <c r="H83" s="1">
        <v>132.1</v>
      </c>
      <c r="I83" s="57">
        <v>5579.4</v>
      </c>
      <c r="J83" s="57">
        <v>9299</v>
      </c>
      <c r="K83" s="57">
        <v>1228397.8999999999</v>
      </c>
      <c r="L83" s="57">
        <v>0</v>
      </c>
      <c r="M83" s="57">
        <v>1228397.8999999999</v>
      </c>
      <c r="N83" s="57">
        <v>958150.36199999996</v>
      </c>
      <c r="O83" s="57">
        <v>270247.53799999994</v>
      </c>
      <c r="P83" s="56">
        <v>44197</v>
      </c>
      <c r="Q83">
        <v>1</v>
      </c>
      <c r="R83" t="s">
        <v>20</v>
      </c>
      <c r="S83">
        <v>2021</v>
      </c>
    </row>
    <row r="84" spans="1:19" hidden="1" x14ac:dyDescent="0.25">
      <c r="A84" t="s">
        <v>22</v>
      </c>
      <c r="B84" t="s">
        <v>23</v>
      </c>
      <c r="C84" t="s">
        <v>18</v>
      </c>
      <c r="D84">
        <f>COUNTIF(C84:C775, Table63[[#This Row],[Product]])</f>
        <v>91</v>
      </c>
      <c r="E84">
        <f t="shared" si="0"/>
        <v>692</v>
      </c>
      <c r="F84">
        <f>Table63[[#This Row],[Occurrences of model]]/Table63[[#This Row],[total no. of model ]]</f>
        <v>0.13150289017341041</v>
      </c>
      <c r="G84" t="s">
        <v>19</v>
      </c>
      <c r="H84" s="1">
        <v>217.8</v>
      </c>
      <c r="I84" s="57">
        <v>5579.4</v>
      </c>
      <c r="J84" s="57">
        <v>9299</v>
      </c>
      <c r="K84" s="57">
        <v>2025322.2000000002</v>
      </c>
      <c r="L84" s="57">
        <v>0</v>
      </c>
      <c r="M84" s="57">
        <v>2025322.2000000002</v>
      </c>
      <c r="N84" s="57">
        <v>1316459.4300000002</v>
      </c>
      <c r="O84" s="57">
        <v>708862.77</v>
      </c>
      <c r="P84" s="56">
        <v>44348</v>
      </c>
      <c r="Q84">
        <v>6</v>
      </c>
      <c r="R84" t="s">
        <v>24</v>
      </c>
      <c r="S84">
        <v>2021</v>
      </c>
    </row>
    <row r="85" spans="1:19" hidden="1" x14ac:dyDescent="0.25">
      <c r="A85" t="s">
        <v>22</v>
      </c>
      <c r="B85" t="s">
        <v>25</v>
      </c>
      <c r="C85" t="s">
        <v>18</v>
      </c>
      <c r="D85">
        <f>COUNTIF(C85:C776, Table63[[#This Row],[Product]])</f>
        <v>90</v>
      </c>
      <c r="E85">
        <f t="shared" si="0"/>
        <v>692</v>
      </c>
      <c r="F85">
        <f>Table63[[#This Row],[Occurrences of model]]/Table63[[#This Row],[total no. of model ]]</f>
        <v>0.13005780346820808</v>
      </c>
      <c r="G85" t="s">
        <v>19</v>
      </c>
      <c r="H85" s="1">
        <v>88.800000000000011</v>
      </c>
      <c r="I85" s="57">
        <v>5579.4</v>
      </c>
      <c r="J85" s="57">
        <v>9299</v>
      </c>
      <c r="K85" s="57">
        <v>825751.20000000007</v>
      </c>
      <c r="L85" s="57">
        <v>0</v>
      </c>
      <c r="M85" s="57">
        <v>825751.20000000007</v>
      </c>
      <c r="N85" s="57">
        <v>536738.28</v>
      </c>
      <c r="O85" s="57">
        <v>289012.92000000004</v>
      </c>
      <c r="P85" s="56">
        <v>44348</v>
      </c>
      <c r="Q85">
        <v>6</v>
      </c>
      <c r="R85" t="s">
        <v>24</v>
      </c>
      <c r="S85">
        <v>2021</v>
      </c>
    </row>
    <row r="86" spans="1:19" hidden="1" x14ac:dyDescent="0.25">
      <c r="A86" t="s">
        <v>22</v>
      </c>
      <c r="B86" t="s">
        <v>26</v>
      </c>
      <c r="C86" t="s">
        <v>18</v>
      </c>
      <c r="D86">
        <f>COUNTIF(C86:C777, Table63[[#This Row],[Product]])</f>
        <v>89</v>
      </c>
      <c r="E86">
        <f t="shared" si="0"/>
        <v>692</v>
      </c>
      <c r="F86">
        <f>Table63[[#This Row],[Occurrences of model]]/Table63[[#This Row],[total no. of model ]]</f>
        <v>0.12861271676300579</v>
      </c>
      <c r="G86" t="s">
        <v>19</v>
      </c>
      <c r="H86" s="1">
        <v>247</v>
      </c>
      <c r="I86" s="57">
        <v>5579.4</v>
      </c>
      <c r="J86" s="57">
        <v>9299</v>
      </c>
      <c r="K86" s="57">
        <v>2296853</v>
      </c>
      <c r="L86" s="57">
        <v>0</v>
      </c>
      <c r="M86" s="57">
        <v>2296853</v>
      </c>
      <c r="N86" s="57">
        <v>1492954.45</v>
      </c>
      <c r="O86" s="57">
        <v>803898.55</v>
      </c>
      <c r="P86" s="56">
        <v>44348</v>
      </c>
      <c r="Q86">
        <v>6</v>
      </c>
      <c r="R86" t="s">
        <v>24</v>
      </c>
      <c r="S86">
        <v>2021</v>
      </c>
    </row>
    <row r="87" spans="1:19" hidden="1" x14ac:dyDescent="0.25">
      <c r="A87" t="s">
        <v>16</v>
      </c>
      <c r="B87" t="s">
        <v>27</v>
      </c>
      <c r="C87" t="s">
        <v>18</v>
      </c>
      <c r="D87">
        <f>COUNTIF(C87:C778, Table63[[#This Row],[Product]])</f>
        <v>88</v>
      </c>
      <c r="E87">
        <f t="shared" si="0"/>
        <v>692</v>
      </c>
      <c r="F87">
        <f>Table63[[#This Row],[Occurrences of model]]/Table63[[#This Row],[total no. of model ]]</f>
        <v>0.12716763005780346</v>
      </c>
      <c r="G87" t="s">
        <v>19</v>
      </c>
      <c r="H87" s="1">
        <v>151.30000000000001</v>
      </c>
      <c r="I87" s="57">
        <v>5579.4</v>
      </c>
      <c r="J87" s="57">
        <v>9299</v>
      </c>
      <c r="K87" s="57">
        <v>1406938.7000000002</v>
      </c>
      <c r="L87" s="57">
        <v>0</v>
      </c>
      <c r="M87" s="57">
        <v>1406938.7000000002</v>
      </c>
      <c r="N87" s="57">
        <v>1097412.1860000002</v>
      </c>
      <c r="O87" s="57">
        <v>309526.51399999997</v>
      </c>
      <c r="P87" s="56">
        <v>44531</v>
      </c>
      <c r="Q87">
        <v>12</v>
      </c>
      <c r="R87" t="s">
        <v>28</v>
      </c>
      <c r="S87">
        <v>2021</v>
      </c>
    </row>
    <row r="88" spans="1:19" x14ac:dyDescent="0.25">
      <c r="A88" t="s">
        <v>22</v>
      </c>
      <c r="B88" t="s">
        <v>29</v>
      </c>
      <c r="C88" t="s">
        <v>30</v>
      </c>
      <c r="D88">
        <f>COUNTIF(C88:C779, Table63[[#This Row],[Product]])</f>
        <v>93</v>
      </c>
      <c r="E88">
        <f t="shared" si="0"/>
        <v>692</v>
      </c>
      <c r="F88" s="5">
        <f>Table63[[#This Row],[Occurrences of model]]/Table63[[#This Row],[total no. of model ]]</f>
        <v>0.13439306358381503</v>
      </c>
      <c r="G88" t="s">
        <v>19</v>
      </c>
      <c r="H88" s="1">
        <v>92.100000000000009</v>
      </c>
      <c r="I88" s="57">
        <v>8999.4</v>
      </c>
      <c r="J88" s="57">
        <v>14999</v>
      </c>
      <c r="K88" s="57">
        <v>1381407.9000000001</v>
      </c>
      <c r="L88" s="57">
        <v>0</v>
      </c>
      <c r="M88" s="57">
        <v>1381407.9000000001</v>
      </c>
      <c r="N88" s="57">
        <v>897915.13500000013</v>
      </c>
      <c r="O88" s="57">
        <v>483492.76500000001</v>
      </c>
      <c r="P88" s="56">
        <v>44256</v>
      </c>
      <c r="Q88">
        <v>3</v>
      </c>
      <c r="R88" t="s">
        <v>31</v>
      </c>
      <c r="S88">
        <v>2021</v>
      </c>
    </row>
    <row r="89" spans="1:19" x14ac:dyDescent="0.25">
      <c r="A89" t="s">
        <v>32</v>
      </c>
      <c r="B89" t="s">
        <v>27</v>
      </c>
      <c r="C89" t="s">
        <v>30</v>
      </c>
      <c r="D89">
        <f>COUNTIF(C89:C780, Table63[[#This Row],[Product]])</f>
        <v>92</v>
      </c>
      <c r="E89">
        <f t="shared" si="0"/>
        <v>692</v>
      </c>
      <c r="F89" s="5">
        <f>Table63[[#This Row],[Occurrences of model]]/Table63[[#This Row],[total no. of model ]]</f>
        <v>0.13294797687861271</v>
      </c>
      <c r="G89" t="s">
        <v>19</v>
      </c>
      <c r="H89" s="1">
        <v>251.8</v>
      </c>
      <c r="I89" s="57">
        <v>8999.4</v>
      </c>
      <c r="J89" s="57">
        <v>14999</v>
      </c>
      <c r="K89" s="57">
        <v>3776748.2</v>
      </c>
      <c r="L89" s="57">
        <v>0</v>
      </c>
      <c r="M89" s="57">
        <v>3776748.2</v>
      </c>
      <c r="N89" s="57">
        <v>2266048.92</v>
      </c>
      <c r="O89" s="57">
        <v>1510699.2800000003</v>
      </c>
      <c r="P89" s="56">
        <v>44348</v>
      </c>
      <c r="Q89">
        <v>6</v>
      </c>
      <c r="R89" t="s">
        <v>24</v>
      </c>
      <c r="S89">
        <v>2021</v>
      </c>
    </row>
    <row r="90" spans="1:19" x14ac:dyDescent="0.25">
      <c r="A90" t="s">
        <v>16</v>
      </c>
      <c r="B90" t="s">
        <v>33</v>
      </c>
      <c r="C90" t="s">
        <v>30</v>
      </c>
      <c r="D90">
        <f>COUNTIF(C90:C781, Table63[[#This Row],[Product]])</f>
        <v>91</v>
      </c>
      <c r="E90">
        <f t="shared" si="0"/>
        <v>692</v>
      </c>
      <c r="F90" s="5">
        <f>Table63[[#This Row],[Occurrences of model]]/Table63[[#This Row],[total no. of model ]]</f>
        <v>0.13150289017341041</v>
      </c>
      <c r="G90" t="s">
        <v>19</v>
      </c>
      <c r="H90" s="1">
        <v>189.9</v>
      </c>
      <c r="I90" s="57">
        <v>8999.4</v>
      </c>
      <c r="J90" s="57">
        <v>14999</v>
      </c>
      <c r="K90" s="57">
        <v>2848310.1</v>
      </c>
      <c r="L90" s="57">
        <v>0</v>
      </c>
      <c r="M90" s="57">
        <v>2848310.1</v>
      </c>
      <c r="N90" s="57">
        <v>2221681.878</v>
      </c>
      <c r="O90" s="57">
        <v>626628.22200000007</v>
      </c>
      <c r="P90" s="56">
        <v>44348</v>
      </c>
      <c r="Q90">
        <v>6</v>
      </c>
      <c r="R90" t="s">
        <v>24</v>
      </c>
      <c r="S90">
        <v>2021</v>
      </c>
    </row>
    <row r="91" spans="1:19" x14ac:dyDescent="0.25">
      <c r="A91" t="s">
        <v>32</v>
      </c>
      <c r="B91" t="s">
        <v>26</v>
      </c>
      <c r="C91" t="s">
        <v>30</v>
      </c>
      <c r="D91">
        <f>COUNTIF(C91:C782, Table63[[#This Row],[Product]])</f>
        <v>90</v>
      </c>
      <c r="E91">
        <f t="shared" si="0"/>
        <v>691</v>
      </c>
      <c r="F91" s="5">
        <f>Table63[[#This Row],[Occurrences of model]]/Table63[[#This Row],[total no. of model ]]</f>
        <v>0.13024602026049203</v>
      </c>
      <c r="G91" t="s">
        <v>19</v>
      </c>
      <c r="H91" s="1">
        <v>154.5</v>
      </c>
      <c r="I91" s="57">
        <v>8999.4</v>
      </c>
      <c r="J91" s="57">
        <v>14999</v>
      </c>
      <c r="K91" s="57">
        <v>2317345.5</v>
      </c>
      <c r="L91" s="57">
        <v>0</v>
      </c>
      <c r="M91" s="57">
        <v>2317345.5</v>
      </c>
      <c r="N91" s="57">
        <v>1390407.3</v>
      </c>
      <c r="O91" s="57">
        <v>926938.2</v>
      </c>
      <c r="P91" s="56">
        <v>44348</v>
      </c>
      <c r="Q91">
        <v>6</v>
      </c>
      <c r="R91" t="s">
        <v>24</v>
      </c>
      <c r="S91">
        <v>2021</v>
      </c>
    </row>
    <row r="92" spans="1:19" x14ac:dyDescent="0.25">
      <c r="A92" t="s">
        <v>22</v>
      </c>
      <c r="B92" t="s">
        <v>34</v>
      </c>
      <c r="C92" t="s">
        <v>30</v>
      </c>
      <c r="D92">
        <f>COUNTIF(C92:C782, Table63[[#This Row],[Product]])</f>
        <v>89</v>
      </c>
      <c r="E92">
        <f>COUNTA(C92:C782)</f>
        <v>690</v>
      </c>
      <c r="F92" s="5">
        <f>Table63[[#This Row],[Occurrences of model]]/Table63[[#This Row],[total no. of model ]]</f>
        <v>0.12898550724637681</v>
      </c>
      <c r="G92" t="s">
        <v>19</v>
      </c>
      <c r="H92" s="1">
        <v>247</v>
      </c>
      <c r="I92" s="57">
        <v>8999.4</v>
      </c>
      <c r="J92" s="57">
        <v>14999</v>
      </c>
      <c r="K92" s="57">
        <v>3704753</v>
      </c>
      <c r="L92" s="57">
        <v>0</v>
      </c>
      <c r="M92" s="57">
        <v>3704753</v>
      </c>
      <c r="N92" s="57">
        <v>2408089.4500000002</v>
      </c>
      <c r="O92" s="57">
        <v>1296663.5499999998</v>
      </c>
      <c r="P92" s="56">
        <v>44348</v>
      </c>
      <c r="Q92">
        <v>6</v>
      </c>
      <c r="R92" t="s">
        <v>24</v>
      </c>
      <c r="S92">
        <v>2021</v>
      </c>
    </row>
    <row r="93" spans="1:19" x14ac:dyDescent="0.25">
      <c r="A93" t="s">
        <v>35</v>
      </c>
      <c r="B93" t="s">
        <v>36</v>
      </c>
      <c r="C93" t="s">
        <v>30</v>
      </c>
      <c r="D93">
        <f>COUNTIF(C93:C784, Table63[[#This Row],[Product]])</f>
        <v>88</v>
      </c>
      <c r="E93">
        <f>COUNTA(C93:C784)</f>
        <v>689</v>
      </c>
      <c r="F93" s="5">
        <f>Table63[[#This Row],[Occurrences of model]]/Table63[[#This Row],[total no. of model ]]</f>
        <v>0.12772133526850507</v>
      </c>
      <c r="G93" t="s">
        <v>19</v>
      </c>
      <c r="H93" s="1">
        <v>266.55</v>
      </c>
      <c r="I93" s="57">
        <v>8999.4</v>
      </c>
      <c r="J93" s="57">
        <v>14999</v>
      </c>
      <c r="K93" s="57">
        <v>3997983.45</v>
      </c>
      <c r="L93" s="57">
        <v>0</v>
      </c>
      <c r="M93" s="57">
        <v>3997983.45</v>
      </c>
      <c r="N93" s="57">
        <v>3118427.0910000005</v>
      </c>
      <c r="O93" s="57">
        <v>879556.35899999971</v>
      </c>
      <c r="P93" s="56">
        <v>44378</v>
      </c>
      <c r="Q93">
        <v>7</v>
      </c>
      <c r="R93" t="s">
        <v>37</v>
      </c>
      <c r="S93">
        <v>2021</v>
      </c>
    </row>
    <row r="94" spans="1:19" x14ac:dyDescent="0.25">
      <c r="A94" t="s">
        <v>38</v>
      </c>
      <c r="B94" t="s">
        <v>39</v>
      </c>
      <c r="C94" t="s">
        <v>30</v>
      </c>
      <c r="D94">
        <f>COUNTIF(C94:C786, Table63[[#This Row],[Product]])</f>
        <v>87</v>
      </c>
      <c r="E94">
        <f t="shared" ref="E94:E114" si="1">COUNTA(C94:C786)</f>
        <v>688</v>
      </c>
      <c r="F94" s="5">
        <f>Table63[[#This Row],[Occurrences of model]]/Table63[[#This Row],[total no. of model ]]</f>
        <v>0.12645348837209303</v>
      </c>
      <c r="G94" t="s">
        <v>19</v>
      </c>
      <c r="H94" s="1">
        <v>95.800000000000011</v>
      </c>
      <c r="I94" s="57">
        <v>8999.4</v>
      </c>
      <c r="J94" s="57">
        <v>14999</v>
      </c>
      <c r="K94" s="57">
        <v>1436904.2000000002</v>
      </c>
      <c r="L94" s="57">
        <v>0</v>
      </c>
      <c r="M94" s="57">
        <v>1436904.2000000002</v>
      </c>
      <c r="N94" s="57">
        <v>1034571.0240000001</v>
      </c>
      <c r="O94" s="57">
        <v>402333.17600000009</v>
      </c>
      <c r="P94" s="56">
        <v>44409</v>
      </c>
      <c r="Q94">
        <v>8</v>
      </c>
      <c r="R94" t="s">
        <v>40</v>
      </c>
      <c r="S94">
        <v>2021</v>
      </c>
    </row>
    <row r="95" spans="1:19" x14ac:dyDescent="0.25">
      <c r="A95" t="s">
        <v>16</v>
      </c>
      <c r="B95" t="s">
        <v>23</v>
      </c>
      <c r="C95" t="s">
        <v>30</v>
      </c>
      <c r="D95">
        <f>COUNTIF(C95:C787, Table63[[#This Row],[Product]])</f>
        <v>86</v>
      </c>
      <c r="E95">
        <f t="shared" si="1"/>
        <v>687</v>
      </c>
      <c r="F95" s="5">
        <f>Table63[[#This Row],[Occurrences of model]]/Table63[[#This Row],[total no. of model ]]</f>
        <v>0.12518195050946143</v>
      </c>
      <c r="G95" t="s">
        <v>19</v>
      </c>
      <c r="H95" s="1">
        <v>214.60000000000002</v>
      </c>
      <c r="I95" s="57">
        <v>8999.4</v>
      </c>
      <c r="J95" s="57">
        <v>14999</v>
      </c>
      <c r="K95" s="57">
        <v>3218785.4000000004</v>
      </c>
      <c r="L95" s="57">
        <v>0</v>
      </c>
      <c r="M95" s="57">
        <v>3218785.4000000004</v>
      </c>
      <c r="N95" s="57">
        <v>2510652.6120000002</v>
      </c>
      <c r="O95" s="57">
        <v>708132.78800000018</v>
      </c>
      <c r="P95" s="56">
        <v>44440</v>
      </c>
      <c r="Q95">
        <v>9</v>
      </c>
      <c r="R95" t="s">
        <v>41</v>
      </c>
      <c r="S95">
        <v>2021</v>
      </c>
    </row>
    <row r="96" spans="1:19" x14ac:dyDescent="0.25">
      <c r="A96" t="s">
        <v>35</v>
      </c>
      <c r="B96" t="s">
        <v>42</v>
      </c>
      <c r="C96" t="s">
        <v>30</v>
      </c>
      <c r="D96">
        <f>COUNTIF(C96:C788, Table63[[#This Row],[Product]])</f>
        <v>85</v>
      </c>
      <c r="E96">
        <f t="shared" si="1"/>
        <v>686</v>
      </c>
      <c r="F96" s="5">
        <f>Table63[[#This Row],[Occurrences of model]]/Table63[[#This Row],[total no. of model ]]</f>
        <v>0.12390670553935861</v>
      </c>
      <c r="G96" t="s">
        <v>19</v>
      </c>
      <c r="H96" s="1">
        <v>34.5</v>
      </c>
      <c r="I96" s="57">
        <v>8999.4</v>
      </c>
      <c r="J96" s="57">
        <v>14999</v>
      </c>
      <c r="K96" s="57">
        <v>517465.5</v>
      </c>
      <c r="L96" s="57">
        <v>0</v>
      </c>
      <c r="M96" s="57">
        <v>517465.5</v>
      </c>
      <c r="N96" s="57">
        <v>403623.09</v>
      </c>
      <c r="O96" s="57">
        <v>113842.40999999997</v>
      </c>
      <c r="P96" s="56">
        <v>44105</v>
      </c>
      <c r="Q96">
        <v>10</v>
      </c>
      <c r="R96" t="s">
        <v>43</v>
      </c>
      <c r="S96">
        <v>2020</v>
      </c>
    </row>
    <row r="97" spans="1:19" x14ac:dyDescent="0.25">
      <c r="A97" t="s">
        <v>22</v>
      </c>
      <c r="B97" t="s">
        <v>36</v>
      </c>
      <c r="C97" t="s">
        <v>30</v>
      </c>
      <c r="D97">
        <f>COUNTIF(C97:C789, Table63[[#This Row],[Product]])</f>
        <v>84</v>
      </c>
      <c r="E97">
        <f t="shared" si="1"/>
        <v>685</v>
      </c>
      <c r="F97" s="5">
        <f>Table63[[#This Row],[Occurrences of model]]/Table63[[#This Row],[total no. of model ]]</f>
        <v>0.12262773722627737</v>
      </c>
      <c r="G97" t="s">
        <v>19</v>
      </c>
      <c r="H97" s="1">
        <v>61.5</v>
      </c>
      <c r="I97" s="57">
        <v>8999.4</v>
      </c>
      <c r="J97" s="57">
        <v>14999</v>
      </c>
      <c r="K97" s="57">
        <v>922438.5</v>
      </c>
      <c r="L97" s="57">
        <v>0</v>
      </c>
      <c r="M97" s="57">
        <v>922438.5</v>
      </c>
      <c r="N97" s="57">
        <v>599585.02500000002</v>
      </c>
      <c r="O97" s="57">
        <v>322853.47499999998</v>
      </c>
      <c r="P97" s="56">
        <v>44531</v>
      </c>
      <c r="Q97">
        <v>12</v>
      </c>
      <c r="R97" t="s">
        <v>28</v>
      </c>
      <c r="S97">
        <v>2021</v>
      </c>
    </row>
    <row r="98" spans="1:19" hidden="1" x14ac:dyDescent="0.25">
      <c r="A98" t="s">
        <v>16</v>
      </c>
      <c r="B98" t="s">
        <v>21</v>
      </c>
      <c r="C98" t="s">
        <v>44</v>
      </c>
      <c r="D98">
        <f>COUNTIF(C98:C790, Table63[[#This Row],[Product]])</f>
        <v>202</v>
      </c>
      <c r="E98">
        <f t="shared" si="1"/>
        <v>684</v>
      </c>
      <c r="F98">
        <f>Table63[[#This Row],[Occurrences of model]]/Table63[[#This Row],[total no. of model ]]</f>
        <v>0.2953216374269006</v>
      </c>
      <c r="G98" t="s">
        <v>19</v>
      </c>
      <c r="H98" s="1">
        <v>29.200000000000003</v>
      </c>
      <c r="I98" s="57">
        <v>11999.4</v>
      </c>
      <c r="J98" s="57">
        <v>19999</v>
      </c>
      <c r="K98" s="57">
        <v>583970.80000000005</v>
      </c>
      <c r="L98" s="57">
        <v>0</v>
      </c>
      <c r="M98" s="57">
        <v>583970.80000000005</v>
      </c>
      <c r="N98" s="57">
        <v>455497.22400000005</v>
      </c>
      <c r="O98" s="57">
        <v>128473.576</v>
      </c>
      <c r="P98" s="56">
        <v>44228</v>
      </c>
      <c r="Q98">
        <v>2</v>
      </c>
      <c r="R98" t="s">
        <v>45</v>
      </c>
      <c r="S98">
        <v>2021</v>
      </c>
    </row>
    <row r="99" spans="1:19" hidden="1" x14ac:dyDescent="0.25">
      <c r="A99" t="s">
        <v>22</v>
      </c>
      <c r="B99" t="s">
        <v>46</v>
      </c>
      <c r="C99" t="s">
        <v>44</v>
      </c>
      <c r="D99">
        <f>COUNTIF(C99:C791, Table63[[#This Row],[Product]])</f>
        <v>201</v>
      </c>
      <c r="E99">
        <f t="shared" si="1"/>
        <v>683</v>
      </c>
      <c r="F99">
        <f>Table63[[#This Row],[Occurrences of model]]/Table63[[#This Row],[total no. of model ]]</f>
        <v>0.29428989751098095</v>
      </c>
      <c r="G99" t="s">
        <v>19</v>
      </c>
      <c r="H99" s="1">
        <v>97.4</v>
      </c>
      <c r="I99" s="57">
        <v>11999.4</v>
      </c>
      <c r="J99" s="57">
        <v>19999</v>
      </c>
      <c r="K99" s="57">
        <v>1947902.6</v>
      </c>
      <c r="L99" s="57">
        <v>0</v>
      </c>
      <c r="M99" s="57">
        <v>1947902.6</v>
      </c>
      <c r="N99" s="57">
        <v>1266136.6900000002</v>
      </c>
      <c r="O99" s="57">
        <v>681765.90999999992</v>
      </c>
      <c r="P99" s="56">
        <v>44228</v>
      </c>
      <c r="Q99">
        <v>2</v>
      </c>
      <c r="R99" t="s">
        <v>45</v>
      </c>
      <c r="S99">
        <v>2021</v>
      </c>
    </row>
    <row r="100" spans="1:19" hidden="1" x14ac:dyDescent="0.25">
      <c r="A100" t="s">
        <v>32</v>
      </c>
      <c r="B100" t="s">
        <v>17</v>
      </c>
      <c r="C100" t="s">
        <v>44</v>
      </c>
      <c r="D100">
        <f>COUNTIF(C100:C792, Table63[[#This Row],[Product]])</f>
        <v>200</v>
      </c>
      <c r="E100">
        <f t="shared" si="1"/>
        <v>682</v>
      </c>
      <c r="F100">
        <f>Table63[[#This Row],[Occurrences of model]]/Table63[[#This Row],[total no. of model ]]</f>
        <v>0.2932551319648094</v>
      </c>
      <c r="G100" t="s">
        <v>19</v>
      </c>
      <c r="H100" s="1">
        <v>251.8</v>
      </c>
      <c r="I100" s="57">
        <v>11999.4</v>
      </c>
      <c r="J100" s="57">
        <v>19999</v>
      </c>
      <c r="K100" s="57">
        <v>5035748.2</v>
      </c>
      <c r="L100" s="57">
        <v>0</v>
      </c>
      <c r="M100" s="57">
        <v>5035748.2</v>
      </c>
      <c r="N100" s="57">
        <v>3021448.92</v>
      </c>
      <c r="O100" s="57">
        <v>2014299.2800000003</v>
      </c>
      <c r="P100" s="56">
        <v>44348</v>
      </c>
      <c r="Q100">
        <v>6</v>
      </c>
      <c r="R100" t="s">
        <v>24</v>
      </c>
      <c r="S100">
        <v>2021</v>
      </c>
    </row>
    <row r="101" spans="1:19" hidden="1" x14ac:dyDescent="0.25">
      <c r="A101" t="s">
        <v>16</v>
      </c>
      <c r="B101" t="s">
        <v>21</v>
      </c>
      <c r="C101" t="s">
        <v>44</v>
      </c>
      <c r="D101">
        <f>COUNTIF(C101:C793, Table63[[#This Row],[Product]])</f>
        <v>199</v>
      </c>
      <c r="E101">
        <f t="shared" si="1"/>
        <v>681</v>
      </c>
      <c r="F101">
        <f>Table63[[#This Row],[Occurrences of model]]/Table63[[#This Row],[total no. of model ]]</f>
        <v>0.2922173274596182</v>
      </c>
      <c r="G101" t="s">
        <v>19</v>
      </c>
      <c r="H101" s="1">
        <v>100.60000000000001</v>
      </c>
      <c r="I101" s="57">
        <v>11999.4</v>
      </c>
      <c r="J101" s="57">
        <v>19999</v>
      </c>
      <c r="K101" s="57">
        <v>2011899.4000000001</v>
      </c>
      <c r="L101" s="57">
        <v>0</v>
      </c>
      <c r="M101" s="57">
        <v>2011899.4000000001</v>
      </c>
      <c r="N101" s="57">
        <v>1569281.5320000001</v>
      </c>
      <c r="O101" s="57">
        <v>442617.86800000002</v>
      </c>
      <c r="P101" s="56">
        <v>44348</v>
      </c>
      <c r="Q101">
        <v>6</v>
      </c>
      <c r="R101" t="s">
        <v>24</v>
      </c>
      <c r="S101">
        <v>2021</v>
      </c>
    </row>
    <row r="102" spans="1:19" hidden="1" x14ac:dyDescent="0.25">
      <c r="A102" t="s">
        <v>32</v>
      </c>
      <c r="B102" t="s">
        <v>23</v>
      </c>
      <c r="C102" t="s">
        <v>44</v>
      </c>
      <c r="D102">
        <f>COUNTIF(C102:C794, Table63[[#This Row],[Product]])</f>
        <v>198</v>
      </c>
      <c r="E102">
        <f t="shared" si="1"/>
        <v>680</v>
      </c>
      <c r="F102">
        <f>Table63[[#This Row],[Occurrences of model]]/Table63[[#This Row],[total no. of model ]]</f>
        <v>0.29117647058823531</v>
      </c>
      <c r="G102" t="s">
        <v>19</v>
      </c>
      <c r="H102" s="1">
        <v>36.700000000000003</v>
      </c>
      <c r="I102" s="57">
        <v>11999.4</v>
      </c>
      <c r="J102" s="57">
        <v>19999</v>
      </c>
      <c r="K102" s="57">
        <v>733963.3</v>
      </c>
      <c r="L102" s="57">
        <v>0</v>
      </c>
      <c r="M102" s="57">
        <v>733963.3</v>
      </c>
      <c r="N102" s="57">
        <v>440377.98000000004</v>
      </c>
      <c r="O102" s="57">
        <v>293585.32</v>
      </c>
      <c r="P102" s="56">
        <v>44378</v>
      </c>
      <c r="Q102">
        <v>7</v>
      </c>
      <c r="R102" t="s">
        <v>37</v>
      </c>
      <c r="S102">
        <v>2021</v>
      </c>
    </row>
    <row r="103" spans="1:19" hidden="1" x14ac:dyDescent="0.25">
      <c r="A103" t="s">
        <v>16</v>
      </c>
      <c r="B103" t="s">
        <v>25</v>
      </c>
      <c r="C103" t="s">
        <v>44</v>
      </c>
      <c r="D103">
        <f>COUNTIF(C103:C795, Table63[[#This Row],[Product]])</f>
        <v>197</v>
      </c>
      <c r="E103">
        <f t="shared" si="1"/>
        <v>679</v>
      </c>
      <c r="F103">
        <f>Table63[[#This Row],[Occurrences of model]]/Table63[[#This Row],[total no. of model ]]</f>
        <v>0.29013254786450665</v>
      </c>
      <c r="G103" t="s">
        <v>19</v>
      </c>
      <c r="H103" s="1">
        <v>88.300000000000011</v>
      </c>
      <c r="I103" s="57">
        <v>11999.4</v>
      </c>
      <c r="J103" s="57">
        <v>19999</v>
      </c>
      <c r="K103" s="57">
        <v>1765911.7000000002</v>
      </c>
      <c r="L103" s="57">
        <v>0</v>
      </c>
      <c r="M103" s="57">
        <v>1765911.7000000002</v>
      </c>
      <c r="N103" s="57">
        <v>1377411.1260000002</v>
      </c>
      <c r="O103" s="57">
        <v>388500.57400000002</v>
      </c>
      <c r="P103" s="56">
        <v>44409</v>
      </c>
      <c r="Q103">
        <v>8</v>
      </c>
      <c r="R103" t="s">
        <v>40</v>
      </c>
      <c r="S103">
        <v>2021</v>
      </c>
    </row>
    <row r="104" spans="1:19" hidden="1" x14ac:dyDescent="0.25">
      <c r="A104" t="s">
        <v>22</v>
      </c>
      <c r="B104" t="s">
        <v>26</v>
      </c>
      <c r="C104" t="s">
        <v>44</v>
      </c>
      <c r="D104">
        <f>COUNTIF(C104:C796, Table63[[#This Row],[Product]])</f>
        <v>196</v>
      </c>
      <c r="E104">
        <f t="shared" si="1"/>
        <v>678</v>
      </c>
      <c r="F104">
        <f>Table63[[#This Row],[Occurrences of model]]/Table63[[#This Row],[total no. of model ]]</f>
        <v>0.28908554572271389</v>
      </c>
      <c r="G104" t="s">
        <v>19</v>
      </c>
      <c r="H104" s="1">
        <v>54.900000000000006</v>
      </c>
      <c r="I104" s="57">
        <v>11999.4</v>
      </c>
      <c r="J104" s="57">
        <v>19999</v>
      </c>
      <c r="K104" s="57">
        <v>1097945.1000000001</v>
      </c>
      <c r="L104" s="57">
        <v>0</v>
      </c>
      <c r="M104" s="57">
        <v>1097945.1000000001</v>
      </c>
      <c r="N104" s="57">
        <v>713664.31500000006</v>
      </c>
      <c r="O104" s="57">
        <v>384280.78500000003</v>
      </c>
      <c r="P104" s="56">
        <v>44075</v>
      </c>
      <c r="Q104">
        <v>9</v>
      </c>
      <c r="R104" t="s">
        <v>41</v>
      </c>
      <c r="S104">
        <v>2020</v>
      </c>
    </row>
    <row r="105" spans="1:19" hidden="1" x14ac:dyDescent="0.25">
      <c r="A105" t="s">
        <v>38</v>
      </c>
      <c r="B105" t="s">
        <v>27</v>
      </c>
      <c r="C105" t="s">
        <v>44</v>
      </c>
      <c r="D105">
        <f>COUNTIF(C105:C797, Table63[[#This Row],[Product]])</f>
        <v>195</v>
      </c>
      <c r="E105">
        <f t="shared" si="1"/>
        <v>677</v>
      </c>
      <c r="F105">
        <f>Table63[[#This Row],[Occurrences of model]]/Table63[[#This Row],[total no. of model ]]</f>
        <v>0.2880354505169867</v>
      </c>
      <c r="G105" t="s">
        <v>19</v>
      </c>
      <c r="H105" s="1">
        <v>78.800000000000011</v>
      </c>
      <c r="I105" s="57">
        <v>11999.4</v>
      </c>
      <c r="J105" s="57">
        <v>19999</v>
      </c>
      <c r="K105" s="57">
        <v>1575921.2000000002</v>
      </c>
      <c r="L105" s="57">
        <v>0</v>
      </c>
      <c r="M105" s="57">
        <v>1575921.2000000002</v>
      </c>
      <c r="N105" s="57">
        <v>1134663.2640000002</v>
      </c>
      <c r="O105" s="57">
        <v>441257.93599999999</v>
      </c>
      <c r="P105" s="56">
        <v>44075</v>
      </c>
      <c r="Q105">
        <v>9</v>
      </c>
      <c r="R105" t="s">
        <v>41</v>
      </c>
      <c r="S105">
        <v>2020</v>
      </c>
    </row>
    <row r="106" spans="1:19" hidden="1" x14ac:dyDescent="0.25">
      <c r="A106" t="s">
        <v>22</v>
      </c>
      <c r="B106" t="s">
        <v>29</v>
      </c>
      <c r="C106" t="s">
        <v>44</v>
      </c>
      <c r="D106">
        <f>COUNTIF(C106:C798, Table63[[#This Row],[Product]])</f>
        <v>194</v>
      </c>
      <c r="E106">
        <f t="shared" si="1"/>
        <v>676</v>
      </c>
      <c r="F106">
        <f>Table63[[#This Row],[Occurrences of model]]/Table63[[#This Row],[total no. of model ]]</f>
        <v>0.28698224852071008</v>
      </c>
      <c r="G106" t="s">
        <v>19</v>
      </c>
      <c r="H106" s="1">
        <v>247.20000000000002</v>
      </c>
      <c r="I106" s="57">
        <v>11999.4</v>
      </c>
      <c r="J106" s="57">
        <v>19999</v>
      </c>
      <c r="K106" s="57">
        <v>4943752.8000000007</v>
      </c>
      <c r="L106" s="57">
        <v>0</v>
      </c>
      <c r="M106" s="57">
        <v>4943752.8000000007</v>
      </c>
      <c r="N106" s="57">
        <v>3213439.3200000008</v>
      </c>
      <c r="O106" s="57">
        <v>1730313.48</v>
      </c>
      <c r="P106" s="56">
        <v>44440</v>
      </c>
      <c r="Q106">
        <v>9</v>
      </c>
      <c r="R106" t="s">
        <v>41</v>
      </c>
      <c r="S106">
        <v>2021</v>
      </c>
    </row>
    <row r="107" spans="1:19" hidden="1" x14ac:dyDescent="0.25">
      <c r="A107" t="s">
        <v>16</v>
      </c>
      <c r="B107" t="s">
        <v>27</v>
      </c>
      <c r="C107" t="s">
        <v>44</v>
      </c>
      <c r="D107">
        <f>COUNTIF(C107:C799, Table63[[#This Row],[Product]])</f>
        <v>193</v>
      </c>
      <c r="E107">
        <f t="shared" si="1"/>
        <v>675</v>
      </c>
      <c r="F107">
        <f>Table63[[#This Row],[Occurrences of model]]/Table63[[#This Row],[total no. of model ]]</f>
        <v>0.28592592592592592</v>
      </c>
      <c r="G107" t="s">
        <v>19</v>
      </c>
      <c r="H107" s="1">
        <v>114.30000000000001</v>
      </c>
      <c r="I107" s="57">
        <v>11999.4</v>
      </c>
      <c r="J107" s="57">
        <v>19999</v>
      </c>
      <c r="K107" s="57">
        <v>2285885.7000000002</v>
      </c>
      <c r="L107" s="57">
        <v>0</v>
      </c>
      <c r="M107" s="57">
        <v>2285885.7000000002</v>
      </c>
      <c r="N107" s="57">
        <v>1782990.8460000001</v>
      </c>
      <c r="O107" s="57">
        <v>502894.85400000005</v>
      </c>
      <c r="P107" s="56">
        <v>44470</v>
      </c>
      <c r="Q107">
        <v>10</v>
      </c>
      <c r="R107" t="s">
        <v>43</v>
      </c>
      <c r="S107">
        <v>2021</v>
      </c>
    </row>
    <row r="108" spans="1:19" hidden="1" x14ac:dyDescent="0.25">
      <c r="A108" t="s">
        <v>16</v>
      </c>
      <c r="B108" t="s">
        <v>33</v>
      </c>
      <c r="C108" t="s">
        <v>44</v>
      </c>
      <c r="D108">
        <f>COUNTIF(C108:C800, Table63[[#This Row],[Product]])</f>
        <v>192</v>
      </c>
      <c r="E108">
        <f t="shared" si="1"/>
        <v>674</v>
      </c>
      <c r="F108">
        <f>Table63[[#This Row],[Occurrences of model]]/Table63[[#This Row],[total no. of model ]]</f>
        <v>0.28486646884272998</v>
      </c>
      <c r="G108" t="s">
        <v>19</v>
      </c>
      <c r="H108" s="1">
        <v>172.5</v>
      </c>
      <c r="I108" s="57">
        <v>11999.4</v>
      </c>
      <c r="J108" s="57">
        <v>19999</v>
      </c>
      <c r="K108" s="57">
        <v>3449827.5</v>
      </c>
      <c r="L108" s="57">
        <v>0</v>
      </c>
      <c r="M108" s="57">
        <v>3449827.5</v>
      </c>
      <c r="N108" s="57">
        <v>2690865.45</v>
      </c>
      <c r="O108" s="57">
        <v>758962.04999999981</v>
      </c>
      <c r="P108" s="56">
        <v>44136</v>
      </c>
      <c r="Q108">
        <v>11</v>
      </c>
      <c r="R108" t="s">
        <v>47</v>
      </c>
      <c r="S108">
        <v>2020</v>
      </c>
    </row>
    <row r="109" spans="1:19" hidden="1" x14ac:dyDescent="0.25">
      <c r="A109" t="s">
        <v>32</v>
      </c>
      <c r="B109" t="s">
        <v>26</v>
      </c>
      <c r="C109" t="s">
        <v>44</v>
      </c>
      <c r="D109">
        <f>COUNTIF(C109:C801, Table63[[#This Row],[Product]])</f>
        <v>191</v>
      </c>
      <c r="E109">
        <f t="shared" si="1"/>
        <v>673</v>
      </c>
      <c r="F109">
        <f>Table63[[#This Row],[Occurrences of model]]/Table63[[#This Row],[total no. of model ]]</f>
        <v>0.2838038632986627</v>
      </c>
      <c r="G109" t="s">
        <v>19</v>
      </c>
      <c r="H109" s="1">
        <v>91.2</v>
      </c>
      <c r="I109" s="57">
        <v>11999.4</v>
      </c>
      <c r="J109" s="57">
        <v>19999</v>
      </c>
      <c r="K109" s="57">
        <v>1823908.8</v>
      </c>
      <c r="L109" s="57">
        <v>0</v>
      </c>
      <c r="M109" s="57">
        <v>1823908.8</v>
      </c>
      <c r="N109" s="57">
        <v>1094345.28</v>
      </c>
      <c r="O109" s="57">
        <v>729563.52</v>
      </c>
      <c r="P109" s="56">
        <v>44136</v>
      </c>
      <c r="Q109">
        <v>11</v>
      </c>
      <c r="R109" t="s">
        <v>47</v>
      </c>
      <c r="S109">
        <v>2020</v>
      </c>
    </row>
    <row r="110" spans="1:19" hidden="1" x14ac:dyDescent="0.25">
      <c r="A110" t="s">
        <v>22</v>
      </c>
      <c r="B110" t="s">
        <v>34</v>
      </c>
      <c r="C110" t="s">
        <v>44</v>
      </c>
      <c r="D110">
        <f>COUNTIF(C110:C802, Table63[[#This Row],[Product]])</f>
        <v>190</v>
      </c>
      <c r="E110">
        <f t="shared" si="1"/>
        <v>672</v>
      </c>
      <c r="F110">
        <f>Table63[[#This Row],[Occurrences of model]]/Table63[[#This Row],[total no. of model ]]</f>
        <v>0.28273809523809523</v>
      </c>
      <c r="G110" t="s">
        <v>19</v>
      </c>
      <c r="H110" s="1">
        <v>215.20000000000002</v>
      </c>
      <c r="I110" s="57">
        <v>11999.4</v>
      </c>
      <c r="J110" s="57">
        <v>19999</v>
      </c>
      <c r="K110" s="57">
        <v>4303784.8000000007</v>
      </c>
      <c r="L110" s="57">
        <v>0</v>
      </c>
      <c r="M110" s="57">
        <v>4303784.8000000007</v>
      </c>
      <c r="N110" s="57">
        <v>2797460.1200000006</v>
      </c>
      <c r="O110" s="57">
        <v>1506324.6800000002</v>
      </c>
      <c r="P110" s="56">
        <v>44166</v>
      </c>
      <c r="Q110">
        <v>12</v>
      </c>
      <c r="R110" t="s">
        <v>28</v>
      </c>
      <c r="S110">
        <v>2020</v>
      </c>
    </row>
    <row r="111" spans="1:19" hidden="1" x14ac:dyDescent="0.25">
      <c r="A111" t="s">
        <v>16</v>
      </c>
      <c r="B111" t="s">
        <v>36</v>
      </c>
      <c r="C111" t="s">
        <v>44</v>
      </c>
      <c r="D111">
        <f>COUNTIF(C111:C803, Table63[[#This Row],[Product]])</f>
        <v>189</v>
      </c>
      <c r="E111">
        <f t="shared" si="1"/>
        <v>671</v>
      </c>
      <c r="F111">
        <f>Table63[[#This Row],[Occurrences of model]]/Table63[[#This Row],[total no. of model ]]</f>
        <v>0.28166915052160951</v>
      </c>
      <c r="G111" t="s">
        <v>19</v>
      </c>
      <c r="H111" s="1">
        <v>181.70000000000002</v>
      </c>
      <c r="I111" s="57">
        <v>11999.4</v>
      </c>
      <c r="J111" s="57">
        <v>19999</v>
      </c>
      <c r="K111" s="57">
        <v>3633818.3000000003</v>
      </c>
      <c r="L111" s="57">
        <v>0</v>
      </c>
      <c r="M111" s="57">
        <v>3633818.3000000003</v>
      </c>
      <c r="N111" s="57">
        <v>2834378.2740000002</v>
      </c>
      <c r="O111" s="57">
        <v>799440.02600000007</v>
      </c>
      <c r="P111" s="56">
        <v>44531</v>
      </c>
      <c r="Q111">
        <v>12</v>
      </c>
      <c r="R111" t="s">
        <v>28</v>
      </c>
      <c r="S111">
        <v>2021</v>
      </c>
    </row>
    <row r="112" spans="1:19" hidden="1" x14ac:dyDescent="0.25">
      <c r="A112" t="s">
        <v>16</v>
      </c>
      <c r="B112" t="s">
        <v>39</v>
      </c>
      <c r="C112" t="s">
        <v>44</v>
      </c>
      <c r="D112">
        <f>COUNTIF(C112:C804, Table63[[#This Row],[Product]])</f>
        <v>188</v>
      </c>
      <c r="E112">
        <f t="shared" si="1"/>
        <v>670</v>
      </c>
      <c r="F112">
        <f>Table63[[#This Row],[Occurrences of model]]/Table63[[#This Row],[total no. of model ]]</f>
        <v>0.28059701492537314</v>
      </c>
      <c r="G112" t="s">
        <v>19</v>
      </c>
      <c r="H112" s="1">
        <v>151.30000000000001</v>
      </c>
      <c r="I112" s="57">
        <v>11999.4</v>
      </c>
      <c r="J112" s="57">
        <v>19999</v>
      </c>
      <c r="K112" s="57">
        <v>3025848.7</v>
      </c>
      <c r="L112" s="57">
        <v>0</v>
      </c>
      <c r="M112" s="57">
        <v>3025848.7</v>
      </c>
      <c r="N112" s="57">
        <v>2360161.986</v>
      </c>
      <c r="O112" s="57">
        <v>665686.71400000015</v>
      </c>
      <c r="P112" s="56">
        <v>44531</v>
      </c>
      <c r="Q112">
        <v>12</v>
      </c>
      <c r="R112" t="s">
        <v>28</v>
      </c>
      <c r="S112">
        <v>2021</v>
      </c>
    </row>
    <row r="113" spans="1:19" hidden="1" x14ac:dyDescent="0.25">
      <c r="A113" t="s">
        <v>16</v>
      </c>
      <c r="B113" t="s">
        <v>23</v>
      </c>
      <c r="C113" t="s">
        <v>48</v>
      </c>
      <c r="D113">
        <f>COUNTIF(C113:C805, Table63[[#This Row],[Product]])</f>
        <v>109</v>
      </c>
      <c r="E113">
        <f t="shared" si="1"/>
        <v>669</v>
      </c>
      <c r="F113">
        <f>Table63[[#This Row],[Occurrences of model]]/Table63[[#This Row],[total no. of model ]]</f>
        <v>0.16292974588938713</v>
      </c>
      <c r="G113" t="s">
        <v>19</v>
      </c>
      <c r="H113" s="1">
        <v>149.30000000000001</v>
      </c>
      <c r="I113" s="57">
        <v>19794</v>
      </c>
      <c r="J113" s="57">
        <v>32990</v>
      </c>
      <c r="K113" s="57">
        <v>4925407</v>
      </c>
      <c r="L113" s="57">
        <v>0</v>
      </c>
      <c r="M113" s="57">
        <v>4925407</v>
      </c>
      <c r="N113" s="57">
        <v>3841817.46</v>
      </c>
      <c r="O113" s="57">
        <v>1083589.54</v>
      </c>
      <c r="P113" s="56">
        <v>44197</v>
      </c>
      <c r="Q113">
        <v>1</v>
      </c>
      <c r="R113" t="s">
        <v>20</v>
      </c>
      <c r="S113">
        <v>2021</v>
      </c>
    </row>
    <row r="114" spans="1:19" hidden="1" x14ac:dyDescent="0.25">
      <c r="A114" t="s">
        <v>35</v>
      </c>
      <c r="B114" t="s">
        <v>42</v>
      </c>
      <c r="C114" t="s">
        <v>48</v>
      </c>
      <c r="D114">
        <f>COUNTIF(C114:C806, Table63[[#This Row],[Product]])</f>
        <v>108</v>
      </c>
      <c r="E114">
        <f t="shared" si="1"/>
        <v>668</v>
      </c>
      <c r="F114">
        <f>Table63[[#This Row],[Occurrences of model]]/Table63[[#This Row],[total no. of model ]]</f>
        <v>0.16167664670658682</v>
      </c>
      <c r="G114" t="s">
        <v>19</v>
      </c>
      <c r="H114" s="1">
        <v>180.4</v>
      </c>
      <c r="I114" s="57">
        <v>19794</v>
      </c>
      <c r="J114" s="57">
        <v>32990</v>
      </c>
      <c r="K114" s="57">
        <v>5951396</v>
      </c>
      <c r="L114" s="57">
        <v>0</v>
      </c>
      <c r="M114" s="57">
        <v>5951396</v>
      </c>
      <c r="N114" s="57">
        <v>4642088.88</v>
      </c>
      <c r="O114" s="57">
        <v>1309307.1200000001</v>
      </c>
      <c r="P114" s="56">
        <v>44228</v>
      </c>
      <c r="Q114">
        <v>2</v>
      </c>
      <c r="R114" t="s">
        <v>45</v>
      </c>
      <c r="S114">
        <v>2021</v>
      </c>
    </row>
    <row r="115" spans="1:19" hidden="1" x14ac:dyDescent="0.25">
      <c r="A115" t="s">
        <v>32</v>
      </c>
      <c r="B115" t="s">
        <v>36</v>
      </c>
      <c r="C115" t="s">
        <v>48</v>
      </c>
      <c r="D115">
        <f>COUNTIF(C115:C808, Table63[[#This Row],[Product]])</f>
        <v>107</v>
      </c>
      <c r="E115">
        <f>COUNTA(C115:C808)</f>
        <v>667</v>
      </c>
      <c r="F115">
        <f>Table63[[#This Row],[Occurrences of model]]/Table63[[#This Row],[total no. of model ]]</f>
        <v>0.16041979010494753</v>
      </c>
      <c r="G115" t="s">
        <v>19</v>
      </c>
      <c r="H115" s="1">
        <v>216.10000000000002</v>
      </c>
      <c r="I115" s="57">
        <v>19794</v>
      </c>
      <c r="J115" s="57">
        <v>32990</v>
      </c>
      <c r="K115" s="57">
        <v>7129139.0000000009</v>
      </c>
      <c r="L115" s="57">
        <v>0</v>
      </c>
      <c r="M115" s="57">
        <v>7129139.0000000009</v>
      </c>
      <c r="N115" s="57">
        <v>4277483.4000000004</v>
      </c>
      <c r="O115" s="57">
        <v>2851655.6000000006</v>
      </c>
      <c r="P115" s="56">
        <v>44256</v>
      </c>
      <c r="Q115">
        <v>3</v>
      </c>
      <c r="R115" t="s">
        <v>31</v>
      </c>
      <c r="S115">
        <v>2021</v>
      </c>
    </row>
    <row r="116" spans="1:19" hidden="1" x14ac:dyDescent="0.25">
      <c r="A116" t="s">
        <v>16</v>
      </c>
      <c r="B116" t="s">
        <v>21</v>
      </c>
      <c r="C116" t="s">
        <v>48</v>
      </c>
      <c r="D116">
        <f>COUNTIF(C116:C810, Table63[[#This Row],[Product]])</f>
        <v>106</v>
      </c>
      <c r="E116">
        <f t="shared" ref="E116:E179" si="2">COUNTA(C116:C810)</f>
        <v>667</v>
      </c>
      <c r="F116">
        <f>Table63[[#This Row],[Occurrences of model]]/Table63[[#This Row],[total no. of model ]]</f>
        <v>0.15892053973013492</v>
      </c>
      <c r="G116" t="s">
        <v>19</v>
      </c>
      <c r="H116" s="1">
        <v>100.60000000000001</v>
      </c>
      <c r="I116" s="57">
        <v>19794</v>
      </c>
      <c r="J116" s="57">
        <v>32990</v>
      </c>
      <c r="K116" s="57">
        <v>3318794.0000000005</v>
      </c>
      <c r="L116" s="57">
        <v>0</v>
      </c>
      <c r="M116" s="57">
        <v>3318794.0000000005</v>
      </c>
      <c r="N116" s="57">
        <v>2588659.3200000003</v>
      </c>
      <c r="O116" s="57">
        <v>730134.68000000017</v>
      </c>
      <c r="P116" s="56">
        <v>44348</v>
      </c>
      <c r="Q116">
        <v>6</v>
      </c>
      <c r="R116" t="s">
        <v>24</v>
      </c>
      <c r="S116">
        <v>2021</v>
      </c>
    </row>
    <row r="117" spans="1:19" hidden="1" x14ac:dyDescent="0.25">
      <c r="A117" t="s">
        <v>32</v>
      </c>
      <c r="B117" t="s">
        <v>46</v>
      </c>
      <c r="C117" t="s">
        <v>48</v>
      </c>
      <c r="D117">
        <f>COUNTIF(C117:C811, Table63[[#This Row],[Product]])</f>
        <v>105</v>
      </c>
      <c r="E117">
        <f t="shared" si="2"/>
        <v>667</v>
      </c>
      <c r="F117">
        <f>Table63[[#This Row],[Occurrences of model]]/Table63[[#This Row],[total no. of model ]]</f>
        <v>0.15742128935532235</v>
      </c>
      <c r="G117" t="s">
        <v>19</v>
      </c>
      <c r="H117" s="1">
        <v>154.5</v>
      </c>
      <c r="I117" s="57">
        <v>19794</v>
      </c>
      <c r="J117" s="57">
        <v>32990</v>
      </c>
      <c r="K117" s="57">
        <v>5096955</v>
      </c>
      <c r="L117" s="57">
        <v>0</v>
      </c>
      <c r="M117" s="57">
        <v>5096955</v>
      </c>
      <c r="N117" s="57">
        <v>3058173</v>
      </c>
      <c r="O117" s="57">
        <v>2038782</v>
      </c>
      <c r="P117" s="56">
        <v>44348</v>
      </c>
      <c r="Q117">
        <v>6</v>
      </c>
      <c r="R117" t="s">
        <v>24</v>
      </c>
      <c r="S117">
        <v>2021</v>
      </c>
    </row>
    <row r="118" spans="1:19" hidden="1" x14ac:dyDescent="0.25">
      <c r="A118" t="s">
        <v>35</v>
      </c>
      <c r="B118" t="s">
        <v>17</v>
      </c>
      <c r="C118" t="s">
        <v>48</v>
      </c>
      <c r="D118">
        <f>COUNTIF(C118:C812, Table63[[#This Row],[Product]])</f>
        <v>104</v>
      </c>
      <c r="E118">
        <f t="shared" si="2"/>
        <v>667</v>
      </c>
      <c r="F118">
        <f>Table63[[#This Row],[Occurrences of model]]/Table63[[#This Row],[total no. of model ]]</f>
        <v>0.15592203898050974</v>
      </c>
      <c r="G118" t="s">
        <v>19</v>
      </c>
      <c r="H118" s="1">
        <v>282.10000000000002</v>
      </c>
      <c r="I118" s="57">
        <v>19794</v>
      </c>
      <c r="J118" s="57">
        <v>32990</v>
      </c>
      <c r="K118" s="57">
        <v>9306479</v>
      </c>
      <c r="L118" s="57">
        <v>0</v>
      </c>
      <c r="M118" s="57">
        <v>9306479</v>
      </c>
      <c r="N118" s="57">
        <v>7259053.6200000001</v>
      </c>
      <c r="O118" s="57">
        <v>2047425.38</v>
      </c>
      <c r="P118" s="56">
        <v>44409</v>
      </c>
      <c r="Q118">
        <v>8</v>
      </c>
      <c r="R118" t="s">
        <v>40</v>
      </c>
      <c r="S118">
        <v>2021</v>
      </c>
    </row>
    <row r="119" spans="1:19" hidden="1" x14ac:dyDescent="0.25">
      <c r="A119" t="s">
        <v>35</v>
      </c>
      <c r="B119" t="s">
        <v>21</v>
      </c>
      <c r="C119" t="s">
        <v>48</v>
      </c>
      <c r="D119">
        <f>COUNTIF(C119:C813, Table63[[#This Row],[Product]])</f>
        <v>103</v>
      </c>
      <c r="E119">
        <f t="shared" si="2"/>
        <v>667</v>
      </c>
      <c r="F119">
        <f>Table63[[#This Row],[Occurrences of model]]/Table63[[#This Row],[total no. of model ]]</f>
        <v>0.15442278860569716</v>
      </c>
      <c r="G119" t="s">
        <v>19</v>
      </c>
      <c r="H119" s="1">
        <v>34.5</v>
      </c>
      <c r="I119" s="57">
        <v>19794</v>
      </c>
      <c r="J119" s="57">
        <v>32990</v>
      </c>
      <c r="K119" s="57">
        <v>1138155</v>
      </c>
      <c r="L119" s="57">
        <v>0</v>
      </c>
      <c r="M119" s="57">
        <v>1138155</v>
      </c>
      <c r="N119" s="57">
        <v>887760.9</v>
      </c>
      <c r="O119" s="57">
        <v>250394.09999999998</v>
      </c>
      <c r="P119" s="56">
        <v>44105</v>
      </c>
      <c r="Q119">
        <v>10</v>
      </c>
      <c r="R119" t="s">
        <v>43</v>
      </c>
      <c r="S119">
        <v>2020</v>
      </c>
    </row>
    <row r="120" spans="1:19" hidden="1" x14ac:dyDescent="0.25">
      <c r="A120" t="s">
        <v>38</v>
      </c>
      <c r="B120" t="s">
        <v>23</v>
      </c>
      <c r="C120" t="s">
        <v>49</v>
      </c>
      <c r="D120">
        <f>COUNTIF(C120:C814, Table63[[#This Row],[Product]])</f>
        <v>109</v>
      </c>
      <c r="E120">
        <f t="shared" si="2"/>
        <v>667</v>
      </c>
      <c r="F120">
        <f>Table63[[#This Row],[Occurrences of model]]/Table63[[#This Row],[total no. of model ]]</f>
        <v>0.16341829085457271</v>
      </c>
      <c r="G120" t="s">
        <v>19</v>
      </c>
      <c r="H120" s="1">
        <v>200.10000000000002</v>
      </c>
      <c r="I120" s="57">
        <v>13938</v>
      </c>
      <c r="J120" s="57">
        <v>23230</v>
      </c>
      <c r="K120" s="57">
        <v>4648323.0000000009</v>
      </c>
      <c r="L120" s="57">
        <v>0</v>
      </c>
      <c r="M120" s="57">
        <v>4648323.0000000009</v>
      </c>
      <c r="N120" s="57">
        <v>3346792.5600000005</v>
      </c>
      <c r="O120" s="57">
        <v>1301530.4400000004</v>
      </c>
      <c r="P120" s="56">
        <v>44228</v>
      </c>
      <c r="Q120">
        <v>2</v>
      </c>
      <c r="R120" t="s">
        <v>45</v>
      </c>
      <c r="S120">
        <v>2021</v>
      </c>
    </row>
    <row r="121" spans="1:19" hidden="1" x14ac:dyDescent="0.25">
      <c r="A121" t="s">
        <v>32</v>
      </c>
      <c r="B121" t="s">
        <v>25</v>
      </c>
      <c r="C121" t="s">
        <v>49</v>
      </c>
      <c r="D121">
        <f>COUNTIF(C121:C815, Table63[[#This Row],[Product]])</f>
        <v>108</v>
      </c>
      <c r="E121">
        <f t="shared" si="2"/>
        <v>667</v>
      </c>
      <c r="F121">
        <f>Table63[[#This Row],[Occurrences of model]]/Table63[[#This Row],[total no. of model ]]</f>
        <v>0.16191904047976011</v>
      </c>
      <c r="G121" t="s">
        <v>19</v>
      </c>
      <c r="H121" s="1">
        <v>283.8</v>
      </c>
      <c r="I121" s="57">
        <v>13938</v>
      </c>
      <c r="J121" s="57">
        <v>23230</v>
      </c>
      <c r="K121" s="57">
        <v>6592674</v>
      </c>
      <c r="L121" s="57">
        <v>0</v>
      </c>
      <c r="M121" s="57">
        <v>6592674</v>
      </c>
      <c r="N121" s="57">
        <v>3955604.4</v>
      </c>
      <c r="O121" s="57">
        <v>2637069.6</v>
      </c>
      <c r="P121" s="56">
        <v>44287</v>
      </c>
      <c r="Q121">
        <v>4</v>
      </c>
      <c r="R121" t="s">
        <v>50</v>
      </c>
      <c r="S121">
        <v>2021</v>
      </c>
    </row>
    <row r="122" spans="1:19" hidden="1" x14ac:dyDescent="0.25">
      <c r="A122" t="s">
        <v>22</v>
      </c>
      <c r="B122" t="s">
        <v>26</v>
      </c>
      <c r="C122" t="s">
        <v>49</v>
      </c>
      <c r="D122">
        <f>COUNTIF(C122:C816, Table63[[#This Row],[Product]])</f>
        <v>107</v>
      </c>
      <c r="E122">
        <f t="shared" si="2"/>
        <v>667</v>
      </c>
      <c r="F122">
        <f>Table63[[#This Row],[Occurrences of model]]/Table63[[#This Row],[total no. of model ]]</f>
        <v>0.16041979010494753</v>
      </c>
      <c r="G122" t="s">
        <v>19</v>
      </c>
      <c r="H122" s="1">
        <v>217.8</v>
      </c>
      <c r="I122" s="57">
        <v>13938</v>
      </c>
      <c r="J122" s="57">
        <v>23230</v>
      </c>
      <c r="K122" s="57">
        <v>5059494</v>
      </c>
      <c r="L122" s="57">
        <v>0</v>
      </c>
      <c r="M122" s="57">
        <v>5059494</v>
      </c>
      <c r="N122" s="57">
        <v>3288671.1</v>
      </c>
      <c r="O122" s="57">
        <v>1770822.9</v>
      </c>
      <c r="P122" s="56">
        <v>44348</v>
      </c>
      <c r="Q122">
        <v>6</v>
      </c>
      <c r="R122" t="s">
        <v>24</v>
      </c>
      <c r="S122">
        <v>2021</v>
      </c>
    </row>
    <row r="123" spans="1:19" hidden="1" x14ac:dyDescent="0.25">
      <c r="A123" t="s">
        <v>22</v>
      </c>
      <c r="B123" t="s">
        <v>27</v>
      </c>
      <c r="C123" t="s">
        <v>49</v>
      </c>
      <c r="D123">
        <f>COUNTIF(C123:C817, Table63[[#This Row],[Product]])</f>
        <v>106</v>
      </c>
      <c r="E123">
        <f t="shared" si="2"/>
        <v>666</v>
      </c>
      <c r="F123">
        <f>Table63[[#This Row],[Occurrences of model]]/Table63[[#This Row],[total no. of model ]]</f>
        <v>0.15915915915915915</v>
      </c>
      <c r="G123" t="s">
        <v>19</v>
      </c>
      <c r="H123" s="1">
        <v>88.800000000000011</v>
      </c>
      <c r="I123" s="57">
        <v>13938</v>
      </c>
      <c r="J123" s="57">
        <v>23230</v>
      </c>
      <c r="K123" s="57">
        <v>2062824.0000000002</v>
      </c>
      <c r="L123" s="57">
        <v>0</v>
      </c>
      <c r="M123" s="57">
        <v>2062824.0000000002</v>
      </c>
      <c r="N123" s="57">
        <v>1340835.6000000001</v>
      </c>
      <c r="O123" s="57">
        <v>721988.40000000014</v>
      </c>
      <c r="P123" s="56">
        <v>44348</v>
      </c>
      <c r="Q123">
        <v>6</v>
      </c>
      <c r="R123" t="s">
        <v>24</v>
      </c>
      <c r="S123">
        <v>2021</v>
      </c>
    </row>
    <row r="124" spans="1:19" hidden="1" x14ac:dyDescent="0.25">
      <c r="A124" t="s">
        <v>16</v>
      </c>
      <c r="B124" t="s">
        <v>29</v>
      </c>
      <c r="C124" t="s">
        <v>49</v>
      </c>
      <c r="D124">
        <f>COUNTIF(C124:C818, Table63[[#This Row],[Product]])</f>
        <v>105</v>
      </c>
      <c r="E124">
        <f t="shared" si="2"/>
        <v>665</v>
      </c>
      <c r="F124">
        <f>Table63[[#This Row],[Occurrences of model]]/Table63[[#This Row],[total no. of model ]]</f>
        <v>0.15789473684210525</v>
      </c>
      <c r="G124" t="s">
        <v>19</v>
      </c>
      <c r="H124" s="1">
        <v>152.70000000000002</v>
      </c>
      <c r="I124" s="57">
        <v>13938</v>
      </c>
      <c r="J124" s="57">
        <v>23230</v>
      </c>
      <c r="K124" s="57">
        <v>3547221.0000000005</v>
      </c>
      <c r="L124" s="57">
        <v>0</v>
      </c>
      <c r="M124" s="57">
        <v>3547221.0000000005</v>
      </c>
      <c r="N124" s="57">
        <v>2766832.3800000004</v>
      </c>
      <c r="O124" s="57">
        <v>780388.62000000011</v>
      </c>
      <c r="P124" s="56">
        <v>44075</v>
      </c>
      <c r="Q124">
        <v>9</v>
      </c>
      <c r="R124" t="s">
        <v>41</v>
      </c>
      <c r="S124">
        <v>2020</v>
      </c>
    </row>
    <row r="125" spans="1:19" hidden="1" x14ac:dyDescent="0.25">
      <c r="A125" t="s">
        <v>38</v>
      </c>
      <c r="B125" t="s">
        <v>27</v>
      </c>
      <c r="C125" t="s">
        <v>49</v>
      </c>
      <c r="D125">
        <f>COUNTIF(C125:C819, Table63[[#This Row],[Product]])</f>
        <v>104</v>
      </c>
      <c r="E125">
        <f t="shared" si="2"/>
        <v>664</v>
      </c>
      <c r="F125">
        <f>Table63[[#This Row],[Occurrences of model]]/Table63[[#This Row],[total no. of model ]]</f>
        <v>0.15662650602409639</v>
      </c>
      <c r="G125" t="s">
        <v>19</v>
      </c>
      <c r="H125" s="1">
        <v>215.10000000000002</v>
      </c>
      <c r="I125" s="57">
        <v>13938</v>
      </c>
      <c r="J125" s="57">
        <v>23230</v>
      </c>
      <c r="K125" s="57">
        <v>4996773.0000000009</v>
      </c>
      <c r="L125" s="57">
        <v>0</v>
      </c>
      <c r="M125" s="57">
        <v>4996773.0000000009</v>
      </c>
      <c r="N125" s="57">
        <v>3597676.5600000005</v>
      </c>
      <c r="O125" s="57">
        <v>1399096.4400000004</v>
      </c>
      <c r="P125" s="56">
        <v>44440</v>
      </c>
      <c r="Q125">
        <v>9</v>
      </c>
      <c r="R125" t="s">
        <v>41</v>
      </c>
      <c r="S125">
        <v>2021</v>
      </c>
    </row>
    <row r="126" spans="1:19" hidden="1" x14ac:dyDescent="0.25">
      <c r="A126" t="s">
        <v>16</v>
      </c>
      <c r="B126" t="s">
        <v>33</v>
      </c>
      <c r="C126" t="s">
        <v>49</v>
      </c>
      <c r="D126">
        <f>COUNTIF(C126:C820, Table63[[#This Row],[Product]])</f>
        <v>103</v>
      </c>
      <c r="E126">
        <f t="shared" si="2"/>
        <v>663</v>
      </c>
      <c r="F126">
        <f>Table63[[#This Row],[Occurrences of model]]/Table63[[#This Row],[total no. of model ]]</f>
        <v>0.15535444947209653</v>
      </c>
      <c r="G126" t="s">
        <v>19</v>
      </c>
      <c r="H126" s="1">
        <v>181.70000000000002</v>
      </c>
      <c r="I126" s="57">
        <v>13938</v>
      </c>
      <c r="J126" s="57">
        <v>23230</v>
      </c>
      <c r="K126" s="57">
        <v>4220891</v>
      </c>
      <c r="L126" s="57">
        <v>0</v>
      </c>
      <c r="M126" s="57">
        <v>4220891</v>
      </c>
      <c r="N126" s="57">
        <v>3292294.98</v>
      </c>
      <c r="O126" s="57">
        <v>928596.02</v>
      </c>
      <c r="P126" s="56">
        <v>44531</v>
      </c>
      <c r="Q126">
        <v>12</v>
      </c>
      <c r="R126" t="s">
        <v>28</v>
      </c>
      <c r="S126">
        <v>2021</v>
      </c>
    </row>
    <row r="127" spans="1:19" hidden="1" x14ac:dyDescent="0.25">
      <c r="A127" t="s">
        <v>16</v>
      </c>
      <c r="B127" t="s">
        <v>26</v>
      </c>
      <c r="C127" t="s">
        <v>51</v>
      </c>
      <c r="D127">
        <f>COUNTIF(C127:C821, Table63[[#This Row],[Product]])</f>
        <v>94</v>
      </c>
      <c r="E127">
        <f t="shared" si="2"/>
        <v>662</v>
      </c>
      <c r="F127">
        <f>Table63[[#This Row],[Occurrences of model]]/Table63[[#This Row],[total no. of model ]]</f>
        <v>0.1419939577039275</v>
      </c>
      <c r="G127" t="s">
        <v>19</v>
      </c>
      <c r="H127" s="1">
        <v>275</v>
      </c>
      <c r="I127" s="57">
        <v>11999.4</v>
      </c>
      <c r="J127" s="57">
        <v>19999</v>
      </c>
      <c r="K127" s="57">
        <v>5499725</v>
      </c>
      <c r="L127" s="57">
        <v>0</v>
      </c>
      <c r="M127" s="57">
        <v>5499725</v>
      </c>
      <c r="N127" s="57">
        <v>4289785.5</v>
      </c>
      <c r="O127" s="57">
        <v>1209939.5</v>
      </c>
      <c r="P127" s="56">
        <v>44228</v>
      </c>
      <c r="Q127">
        <v>2</v>
      </c>
      <c r="R127" t="s">
        <v>45</v>
      </c>
      <c r="S127">
        <v>2021</v>
      </c>
    </row>
    <row r="128" spans="1:19" hidden="1" x14ac:dyDescent="0.25">
      <c r="A128" t="s">
        <v>32</v>
      </c>
      <c r="B128" t="s">
        <v>34</v>
      </c>
      <c r="C128" t="s">
        <v>51</v>
      </c>
      <c r="D128">
        <f>COUNTIF(C128:C822, Table63[[#This Row],[Product]])</f>
        <v>93</v>
      </c>
      <c r="E128">
        <f t="shared" si="2"/>
        <v>661</v>
      </c>
      <c r="F128">
        <f>Table63[[#This Row],[Occurrences of model]]/Table63[[#This Row],[total no. of model ]]</f>
        <v>0.14069591527987896</v>
      </c>
      <c r="G128" t="s">
        <v>19</v>
      </c>
      <c r="H128" s="1">
        <v>195.3</v>
      </c>
      <c r="I128" s="57">
        <v>11999.4</v>
      </c>
      <c r="J128" s="57">
        <v>19999</v>
      </c>
      <c r="K128" s="57">
        <v>3905804.7</v>
      </c>
      <c r="L128" s="57">
        <v>0</v>
      </c>
      <c r="M128" s="57">
        <v>3905804.7</v>
      </c>
      <c r="N128" s="57">
        <v>2343482.8199999998</v>
      </c>
      <c r="O128" s="57">
        <v>1562321.8800000004</v>
      </c>
      <c r="P128" s="56">
        <v>44287</v>
      </c>
      <c r="Q128">
        <v>4</v>
      </c>
      <c r="R128" t="s">
        <v>50</v>
      </c>
      <c r="S128">
        <v>2021</v>
      </c>
    </row>
    <row r="129" spans="1:19" hidden="1" x14ac:dyDescent="0.25">
      <c r="A129" t="s">
        <v>35</v>
      </c>
      <c r="B129" t="s">
        <v>36</v>
      </c>
      <c r="C129" t="s">
        <v>51</v>
      </c>
      <c r="D129">
        <f>COUNTIF(C129:C823, Table63[[#This Row],[Product]])</f>
        <v>92</v>
      </c>
      <c r="E129">
        <f t="shared" si="2"/>
        <v>660</v>
      </c>
      <c r="F129">
        <f>Table63[[#This Row],[Occurrences of model]]/Table63[[#This Row],[total no. of model ]]</f>
        <v>0.1393939393939394</v>
      </c>
      <c r="G129" t="s">
        <v>19</v>
      </c>
      <c r="H129" s="1">
        <v>421.95000000000005</v>
      </c>
      <c r="I129" s="57">
        <v>11999.4</v>
      </c>
      <c r="J129" s="57">
        <v>19999</v>
      </c>
      <c r="K129" s="57">
        <v>8438578.0500000007</v>
      </c>
      <c r="L129" s="57">
        <v>0</v>
      </c>
      <c r="M129" s="57">
        <v>8438578.0500000007</v>
      </c>
      <c r="N129" s="57">
        <v>6582090.8790000007</v>
      </c>
      <c r="O129" s="57">
        <v>1856487.1710000001</v>
      </c>
      <c r="P129" s="56">
        <v>44287</v>
      </c>
      <c r="Q129">
        <v>4</v>
      </c>
      <c r="R129" t="s">
        <v>50</v>
      </c>
      <c r="S129">
        <v>2021</v>
      </c>
    </row>
    <row r="130" spans="1:19" hidden="1" x14ac:dyDescent="0.25">
      <c r="A130" t="s">
        <v>16</v>
      </c>
      <c r="B130" t="s">
        <v>39</v>
      </c>
      <c r="C130" t="s">
        <v>51</v>
      </c>
      <c r="D130">
        <f>COUNTIF(C130:C824, Table63[[#This Row],[Product]])</f>
        <v>91</v>
      </c>
      <c r="E130">
        <f t="shared" si="2"/>
        <v>659</v>
      </c>
      <c r="F130">
        <f>Table63[[#This Row],[Occurrences of model]]/Table63[[#This Row],[total no. of model ]]</f>
        <v>0.13808801213960548</v>
      </c>
      <c r="G130" t="s">
        <v>19</v>
      </c>
      <c r="H130" s="1">
        <v>189.9</v>
      </c>
      <c r="I130" s="57">
        <v>11999.4</v>
      </c>
      <c r="J130" s="57">
        <v>19999</v>
      </c>
      <c r="K130" s="57">
        <v>3797810.1</v>
      </c>
      <c r="L130" s="57">
        <v>0</v>
      </c>
      <c r="M130" s="57">
        <v>3797810.1</v>
      </c>
      <c r="N130" s="57">
        <v>2962291.878</v>
      </c>
      <c r="O130" s="57">
        <v>835518.22200000007</v>
      </c>
      <c r="P130" s="56">
        <v>44348</v>
      </c>
      <c r="Q130">
        <v>6</v>
      </c>
      <c r="R130" t="s">
        <v>24</v>
      </c>
      <c r="S130">
        <v>2021</v>
      </c>
    </row>
    <row r="131" spans="1:19" hidden="1" x14ac:dyDescent="0.25">
      <c r="A131" t="s">
        <v>16</v>
      </c>
      <c r="B131" t="s">
        <v>23</v>
      </c>
      <c r="C131" t="s">
        <v>51</v>
      </c>
      <c r="D131">
        <f>COUNTIF(C131:C825, Table63[[#This Row],[Product]])</f>
        <v>90</v>
      </c>
      <c r="E131">
        <f t="shared" si="2"/>
        <v>658</v>
      </c>
      <c r="F131">
        <f>Table63[[#This Row],[Occurrences of model]]/Table63[[#This Row],[total no. of model ]]</f>
        <v>0.13677811550151975</v>
      </c>
      <c r="G131" t="s">
        <v>19</v>
      </c>
      <c r="H131" s="1">
        <v>168.60000000000002</v>
      </c>
      <c r="I131" s="57">
        <v>11999.4</v>
      </c>
      <c r="J131" s="57">
        <v>19999</v>
      </c>
      <c r="K131" s="57">
        <v>3371831.4000000004</v>
      </c>
      <c r="L131" s="57">
        <v>0</v>
      </c>
      <c r="M131" s="57">
        <v>3371831.4000000004</v>
      </c>
      <c r="N131" s="57">
        <v>2630028.4920000006</v>
      </c>
      <c r="O131" s="57">
        <v>741802.90799999982</v>
      </c>
      <c r="P131" s="56">
        <v>44378</v>
      </c>
      <c r="Q131">
        <v>7</v>
      </c>
      <c r="R131" t="s">
        <v>37</v>
      </c>
      <c r="S131">
        <v>2021</v>
      </c>
    </row>
    <row r="132" spans="1:19" hidden="1" x14ac:dyDescent="0.25">
      <c r="A132" t="s">
        <v>32</v>
      </c>
      <c r="B132" t="s">
        <v>42</v>
      </c>
      <c r="C132" t="s">
        <v>51</v>
      </c>
      <c r="D132">
        <f>COUNTIF(C132:C826, Table63[[#This Row],[Product]])</f>
        <v>89</v>
      </c>
      <c r="E132">
        <f t="shared" si="2"/>
        <v>657</v>
      </c>
      <c r="F132">
        <f>Table63[[#This Row],[Occurrences of model]]/Table63[[#This Row],[total no. of model ]]</f>
        <v>0.13546423135464231</v>
      </c>
      <c r="G132" t="s">
        <v>19</v>
      </c>
      <c r="H132" s="1">
        <v>214.10000000000002</v>
      </c>
      <c r="I132" s="57">
        <v>11999.4</v>
      </c>
      <c r="J132" s="57">
        <v>19999</v>
      </c>
      <c r="K132" s="57">
        <v>4281785.9000000004</v>
      </c>
      <c r="L132" s="57">
        <v>0</v>
      </c>
      <c r="M132" s="57">
        <v>4281785.9000000004</v>
      </c>
      <c r="N132" s="57">
        <v>2569071.54</v>
      </c>
      <c r="O132" s="57">
        <v>1712714.3600000003</v>
      </c>
      <c r="P132" s="56">
        <v>44409</v>
      </c>
      <c r="Q132">
        <v>8</v>
      </c>
      <c r="R132" t="s">
        <v>40</v>
      </c>
      <c r="S132">
        <v>2021</v>
      </c>
    </row>
    <row r="133" spans="1:19" hidden="1" x14ac:dyDescent="0.25">
      <c r="A133" t="s">
        <v>16</v>
      </c>
      <c r="B133" t="s">
        <v>36</v>
      </c>
      <c r="C133" t="s">
        <v>51</v>
      </c>
      <c r="D133">
        <f>COUNTIF(C133:C827, Table63[[#This Row],[Product]])</f>
        <v>88</v>
      </c>
      <c r="E133">
        <f t="shared" si="2"/>
        <v>656</v>
      </c>
      <c r="F133">
        <f>Table63[[#This Row],[Occurrences of model]]/Table63[[#This Row],[total no. of model ]]</f>
        <v>0.13414634146341464</v>
      </c>
      <c r="G133" t="s">
        <v>19</v>
      </c>
      <c r="H133" s="1">
        <v>114.30000000000001</v>
      </c>
      <c r="I133" s="57">
        <v>11999.4</v>
      </c>
      <c r="J133" s="57">
        <v>19999</v>
      </c>
      <c r="K133" s="57">
        <v>2285885.7000000002</v>
      </c>
      <c r="L133" s="57">
        <v>0</v>
      </c>
      <c r="M133" s="57">
        <v>2285885.7000000002</v>
      </c>
      <c r="N133" s="57">
        <v>1782990.8460000001</v>
      </c>
      <c r="O133" s="57">
        <v>502894.85400000005</v>
      </c>
      <c r="P133" s="56">
        <v>44470</v>
      </c>
      <c r="Q133">
        <v>10</v>
      </c>
      <c r="R133" t="s">
        <v>43</v>
      </c>
      <c r="S133">
        <v>2021</v>
      </c>
    </row>
    <row r="134" spans="1:19" hidden="1" x14ac:dyDescent="0.25">
      <c r="A134" t="s">
        <v>22</v>
      </c>
      <c r="B134" t="s">
        <v>21</v>
      </c>
      <c r="C134" t="s">
        <v>51</v>
      </c>
      <c r="D134">
        <f>COUNTIF(C134:C828, Table63[[#This Row],[Product]])</f>
        <v>87</v>
      </c>
      <c r="E134">
        <f t="shared" si="2"/>
        <v>655</v>
      </c>
      <c r="F134">
        <f>Table63[[#This Row],[Occurrences of model]]/Table63[[#This Row],[total no. of model ]]</f>
        <v>0.13282442748091602</v>
      </c>
      <c r="G134" t="s">
        <v>19</v>
      </c>
      <c r="H134" s="1">
        <v>61.5</v>
      </c>
      <c r="I134" s="57">
        <v>11999.4</v>
      </c>
      <c r="J134" s="57">
        <v>19999</v>
      </c>
      <c r="K134" s="57">
        <v>1229938.5</v>
      </c>
      <c r="L134" s="57">
        <v>0</v>
      </c>
      <c r="M134" s="57">
        <v>1229938.5</v>
      </c>
      <c r="N134" s="57">
        <v>799460.02500000002</v>
      </c>
      <c r="O134" s="57">
        <v>430478.47499999998</v>
      </c>
      <c r="P134" s="56">
        <v>44531</v>
      </c>
      <c r="Q134">
        <v>12</v>
      </c>
      <c r="R134" t="s">
        <v>28</v>
      </c>
      <c r="S134">
        <v>2021</v>
      </c>
    </row>
    <row r="135" spans="1:19" hidden="1" x14ac:dyDescent="0.25">
      <c r="A135" t="s">
        <v>16</v>
      </c>
      <c r="B135" t="s">
        <v>46</v>
      </c>
      <c r="C135" t="s">
        <v>44</v>
      </c>
      <c r="D135">
        <f>COUNTIF(C135:C829, Table63[[#This Row],[Product]])</f>
        <v>187</v>
      </c>
      <c r="E135">
        <f t="shared" si="2"/>
        <v>654</v>
      </c>
      <c r="F135">
        <f>Table63[[#This Row],[Occurrences of model]]/Table63[[#This Row],[total no. of model ]]</f>
        <v>0.28593272171253825</v>
      </c>
      <c r="G135" t="s">
        <v>52</v>
      </c>
      <c r="H135" s="1">
        <v>394.5</v>
      </c>
      <c r="I135" s="57">
        <v>11999.4</v>
      </c>
      <c r="J135" s="57">
        <v>19999</v>
      </c>
      <c r="K135" s="57">
        <v>7889605.5</v>
      </c>
      <c r="L135" s="57">
        <v>394480.27500000002</v>
      </c>
      <c r="M135" s="57">
        <v>7495125.2249999996</v>
      </c>
      <c r="N135" s="57">
        <v>5846197.6754999999</v>
      </c>
      <c r="O135" s="57">
        <v>1648927.5494999997</v>
      </c>
      <c r="P135" s="56">
        <v>44197</v>
      </c>
      <c r="Q135">
        <v>1</v>
      </c>
      <c r="R135" t="s">
        <v>20</v>
      </c>
      <c r="S135">
        <v>2021</v>
      </c>
    </row>
    <row r="136" spans="1:19" hidden="1" x14ac:dyDescent="0.25">
      <c r="A136" t="s">
        <v>22</v>
      </c>
      <c r="B136" t="s">
        <v>17</v>
      </c>
      <c r="C136" t="s">
        <v>44</v>
      </c>
      <c r="D136">
        <f>COUNTIF(C136:C830, Table63[[#This Row],[Product]])</f>
        <v>186</v>
      </c>
      <c r="E136">
        <f t="shared" si="2"/>
        <v>653</v>
      </c>
      <c r="F136">
        <f>Table63[[#This Row],[Occurrences of model]]/Table63[[#This Row],[total no. of model ]]</f>
        <v>0.28483920367534454</v>
      </c>
      <c r="G136" t="s">
        <v>52</v>
      </c>
      <c r="H136" s="1">
        <v>229.60000000000002</v>
      </c>
      <c r="I136" s="57">
        <v>11999.4</v>
      </c>
      <c r="J136" s="57">
        <v>19999</v>
      </c>
      <c r="K136" s="57">
        <v>4591770.4000000004</v>
      </c>
      <c r="L136" s="57">
        <v>229588.52000000002</v>
      </c>
      <c r="M136" s="57">
        <v>4362181.8800000008</v>
      </c>
      <c r="N136" s="57">
        <v>2835418.2220000005</v>
      </c>
      <c r="O136" s="57">
        <v>1526763.6580000003</v>
      </c>
      <c r="P136" s="56">
        <v>44228</v>
      </c>
      <c r="Q136">
        <v>2</v>
      </c>
      <c r="R136" t="s">
        <v>45</v>
      </c>
      <c r="S136">
        <v>2021</v>
      </c>
    </row>
    <row r="137" spans="1:19" hidden="1" x14ac:dyDescent="0.25">
      <c r="A137" t="s">
        <v>16</v>
      </c>
      <c r="B137" t="s">
        <v>21</v>
      </c>
      <c r="C137" t="s">
        <v>44</v>
      </c>
      <c r="D137">
        <f>COUNTIF(C137:C831, Table63[[#This Row],[Product]])</f>
        <v>185</v>
      </c>
      <c r="E137">
        <f t="shared" si="2"/>
        <v>652</v>
      </c>
      <c r="F137">
        <f>Table63[[#This Row],[Occurrences of model]]/Table63[[#This Row],[total no. of model ]]</f>
        <v>0.28374233128834359</v>
      </c>
      <c r="G137" t="s">
        <v>52</v>
      </c>
      <c r="H137" s="1">
        <v>103</v>
      </c>
      <c r="I137" s="57">
        <v>11999.4</v>
      </c>
      <c r="J137" s="57">
        <v>19999</v>
      </c>
      <c r="K137" s="57">
        <v>2059897</v>
      </c>
      <c r="L137" s="57">
        <v>102994.85</v>
      </c>
      <c r="M137" s="57">
        <v>1956902.15</v>
      </c>
      <c r="N137" s="57">
        <v>1526383.6769999999</v>
      </c>
      <c r="O137" s="57">
        <v>430518.473</v>
      </c>
      <c r="P137" s="56">
        <v>44317</v>
      </c>
      <c r="Q137">
        <v>5</v>
      </c>
      <c r="R137" t="s">
        <v>53</v>
      </c>
      <c r="S137">
        <v>2021</v>
      </c>
    </row>
    <row r="138" spans="1:19" hidden="1" x14ac:dyDescent="0.25">
      <c r="A138" t="s">
        <v>16</v>
      </c>
      <c r="B138" t="s">
        <v>23</v>
      </c>
      <c r="C138" t="s">
        <v>48</v>
      </c>
      <c r="D138">
        <f>COUNTIF(C138:C832, Table63[[#This Row],[Product]])</f>
        <v>102</v>
      </c>
      <c r="E138">
        <f t="shared" si="2"/>
        <v>651</v>
      </c>
      <c r="F138">
        <f>Table63[[#This Row],[Occurrences of model]]/Table63[[#This Row],[total no. of model ]]</f>
        <v>0.15668202764976957</v>
      </c>
      <c r="G138" t="s">
        <v>52</v>
      </c>
      <c r="H138" s="1">
        <v>63.900000000000006</v>
      </c>
      <c r="I138" s="57">
        <v>19794</v>
      </c>
      <c r="J138" s="57">
        <v>32990</v>
      </c>
      <c r="K138" s="57">
        <v>2108061</v>
      </c>
      <c r="L138" s="57">
        <v>105403.05</v>
      </c>
      <c r="M138" s="57">
        <v>2002657.95</v>
      </c>
      <c r="N138" s="57">
        <v>1562073.2010000001</v>
      </c>
      <c r="O138" s="57">
        <v>440584.74899999984</v>
      </c>
      <c r="P138" s="56">
        <v>44501</v>
      </c>
      <c r="Q138">
        <v>11</v>
      </c>
      <c r="R138" t="s">
        <v>47</v>
      </c>
      <c r="S138">
        <v>2021</v>
      </c>
    </row>
    <row r="139" spans="1:19" hidden="1" x14ac:dyDescent="0.25">
      <c r="A139" t="s">
        <v>16</v>
      </c>
      <c r="B139" t="s">
        <v>25</v>
      </c>
      <c r="C139" t="s">
        <v>49</v>
      </c>
      <c r="D139">
        <f>COUNTIF(C139:C833, Table63[[#This Row],[Product]])</f>
        <v>102</v>
      </c>
      <c r="E139">
        <f t="shared" si="2"/>
        <v>650</v>
      </c>
      <c r="F139">
        <f>Table63[[#This Row],[Occurrences of model]]/Table63[[#This Row],[total no. of model ]]</f>
        <v>0.15692307692307692</v>
      </c>
      <c r="G139" t="s">
        <v>52</v>
      </c>
      <c r="H139" s="1">
        <v>132.6</v>
      </c>
      <c r="I139" s="57">
        <v>13938</v>
      </c>
      <c r="J139" s="57">
        <v>23230</v>
      </c>
      <c r="K139" s="57">
        <v>3080298</v>
      </c>
      <c r="L139" s="57">
        <v>154014.9</v>
      </c>
      <c r="M139" s="57">
        <v>2926283.1</v>
      </c>
      <c r="N139" s="57">
        <v>2282500.818</v>
      </c>
      <c r="O139" s="57">
        <v>643782.28200000012</v>
      </c>
      <c r="P139" s="56">
        <v>44256</v>
      </c>
      <c r="Q139">
        <v>3</v>
      </c>
      <c r="R139" t="s">
        <v>31</v>
      </c>
      <c r="S139">
        <v>2021</v>
      </c>
    </row>
    <row r="140" spans="1:19" hidden="1" x14ac:dyDescent="0.25">
      <c r="A140" t="s">
        <v>32</v>
      </c>
      <c r="B140" t="s">
        <v>26</v>
      </c>
      <c r="C140" t="s">
        <v>18</v>
      </c>
      <c r="D140">
        <f>COUNTIF(C140:C834, Table63[[#This Row],[Product]])</f>
        <v>87</v>
      </c>
      <c r="E140">
        <f t="shared" si="2"/>
        <v>649</v>
      </c>
      <c r="F140">
        <f>Table63[[#This Row],[Occurrences of model]]/Table63[[#This Row],[total no. of model ]]</f>
        <v>0.13405238828967642</v>
      </c>
      <c r="G140" t="s">
        <v>52</v>
      </c>
      <c r="H140" s="1">
        <v>185.8</v>
      </c>
      <c r="I140" s="57">
        <v>5579.4</v>
      </c>
      <c r="J140" s="57">
        <v>9299</v>
      </c>
      <c r="K140" s="57">
        <v>1727754.2000000002</v>
      </c>
      <c r="L140" s="57">
        <v>86387.710000000021</v>
      </c>
      <c r="M140" s="57">
        <v>1641366.4900000002</v>
      </c>
      <c r="N140" s="57">
        <v>984819.89400000009</v>
      </c>
      <c r="O140" s="57">
        <v>656546.59600000014</v>
      </c>
      <c r="P140" s="56">
        <v>44228</v>
      </c>
      <c r="Q140">
        <v>2</v>
      </c>
      <c r="R140" t="s">
        <v>45</v>
      </c>
      <c r="S140">
        <v>2021</v>
      </c>
    </row>
    <row r="141" spans="1:19" hidden="1" x14ac:dyDescent="0.25">
      <c r="A141" t="s">
        <v>16</v>
      </c>
      <c r="B141" t="s">
        <v>27</v>
      </c>
      <c r="C141" t="s">
        <v>18</v>
      </c>
      <c r="D141">
        <f>COUNTIF(C141:C835, Table63[[#This Row],[Product]])</f>
        <v>86</v>
      </c>
      <c r="E141">
        <f t="shared" si="2"/>
        <v>648</v>
      </c>
      <c r="F141">
        <f>Table63[[#This Row],[Occurrences of model]]/Table63[[#This Row],[total no. of model ]]</f>
        <v>0.13271604938271606</v>
      </c>
      <c r="G141" t="s">
        <v>52</v>
      </c>
      <c r="H141" s="1">
        <v>121</v>
      </c>
      <c r="I141" s="57">
        <v>5579.4</v>
      </c>
      <c r="J141" s="57">
        <v>9299</v>
      </c>
      <c r="K141" s="57">
        <v>1125179</v>
      </c>
      <c r="L141" s="57">
        <v>56258.950000000004</v>
      </c>
      <c r="M141" s="57">
        <v>1068920.05</v>
      </c>
      <c r="N141" s="57">
        <v>833757.63900000008</v>
      </c>
      <c r="O141" s="57">
        <v>235162.41099999996</v>
      </c>
      <c r="P141" s="56">
        <v>44256</v>
      </c>
      <c r="Q141">
        <v>3</v>
      </c>
      <c r="R141" t="s">
        <v>31</v>
      </c>
      <c r="S141">
        <v>2021</v>
      </c>
    </row>
    <row r="142" spans="1:19" hidden="1" x14ac:dyDescent="0.25">
      <c r="A142" t="s">
        <v>16</v>
      </c>
      <c r="B142" t="s">
        <v>29</v>
      </c>
      <c r="C142" t="s">
        <v>18</v>
      </c>
      <c r="D142">
        <f>COUNTIF(C142:C836, Table63[[#This Row],[Product]])</f>
        <v>85</v>
      </c>
      <c r="E142">
        <f t="shared" si="2"/>
        <v>647</v>
      </c>
      <c r="F142">
        <f>Table63[[#This Row],[Occurrences of model]]/Table63[[#This Row],[total no. of model ]]</f>
        <v>0.13137557959814528</v>
      </c>
      <c r="G142" t="s">
        <v>52</v>
      </c>
      <c r="H142" s="1">
        <v>252.9</v>
      </c>
      <c r="I142" s="57">
        <v>5579.4</v>
      </c>
      <c r="J142" s="57">
        <v>9299</v>
      </c>
      <c r="K142" s="57">
        <v>2351717.1</v>
      </c>
      <c r="L142" s="57">
        <v>117585.85500000001</v>
      </c>
      <c r="M142" s="57">
        <v>2234131.2450000001</v>
      </c>
      <c r="N142" s="57">
        <v>1742622.3711000001</v>
      </c>
      <c r="O142" s="57">
        <v>491508.87390000001</v>
      </c>
      <c r="P142" s="56">
        <v>44378</v>
      </c>
      <c r="Q142">
        <v>7</v>
      </c>
      <c r="R142" t="s">
        <v>37</v>
      </c>
      <c r="S142">
        <v>2021</v>
      </c>
    </row>
    <row r="143" spans="1:19" hidden="1" x14ac:dyDescent="0.25">
      <c r="A143" t="s">
        <v>32</v>
      </c>
      <c r="B143" t="s">
        <v>27</v>
      </c>
      <c r="C143" t="s">
        <v>18</v>
      </c>
      <c r="D143">
        <f>COUNTIF(C143:C837, Table63[[#This Row],[Product]])</f>
        <v>84</v>
      </c>
      <c r="E143">
        <f t="shared" si="2"/>
        <v>646</v>
      </c>
      <c r="F143">
        <f>Table63[[#This Row],[Occurrences of model]]/Table63[[#This Row],[total no. of model ]]</f>
        <v>0.13003095975232198</v>
      </c>
      <c r="G143" t="s">
        <v>52</v>
      </c>
      <c r="H143" s="1">
        <v>144.5</v>
      </c>
      <c r="I143" s="57">
        <v>5579.4</v>
      </c>
      <c r="J143" s="57">
        <v>9299</v>
      </c>
      <c r="K143" s="57">
        <v>1343705.5</v>
      </c>
      <c r="L143" s="57">
        <v>67185.275000000009</v>
      </c>
      <c r="M143" s="57">
        <v>1276520.2250000001</v>
      </c>
      <c r="N143" s="57">
        <v>765912.13500000001</v>
      </c>
      <c r="O143" s="57">
        <v>510608.09000000008</v>
      </c>
      <c r="P143" s="56">
        <v>44440</v>
      </c>
      <c r="Q143">
        <v>9</v>
      </c>
      <c r="R143" t="s">
        <v>41</v>
      </c>
      <c r="S143">
        <v>2021</v>
      </c>
    </row>
    <row r="144" spans="1:19" hidden="1" x14ac:dyDescent="0.25">
      <c r="A144" t="s">
        <v>35</v>
      </c>
      <c r="B144" t="s">
        <v>33</v>
      </c>
      <c r="C144" t="s">
        <v>18</v>
      </c>
      <c r="D144">
        <f>COUNTIF(C144:C838, Table63[[#This Row],[Product]])</f>
        <v>83</v>
      </c>
      <c r="E144">
        <f t="shared" si="2"/>
        <v>645</v>
      </c>
      <c r="F144">
        <f>Table63[[#This Row],[Occurrences of model]]/Table63[[#This Row],[total no. of model ]]</f>
        <v>0.12868217054263567</v>
      </c>
      <c r="G144" t="s">
        <v>52</v>
      </c>
      <c r="H144" s="1">
        <v>33</v>
      </c>
      <c r="I144" s="57">
        <v>5579.4</v>
      </c>
      <c r="J144" s="57">
        <v>9299</v>
      </c>
      <c r="K144" s="57">
        <v>306867</v>
      </c>
      <c r="L144" s="57">
        <v>15343.35</v>
      </c>
      <c r="M144" s="57">
        <v>291523.65000000002</v>
      </c>
      <c r="N144" s="57">
        <v>227388.44700000001</v>
      </c>
      <c r="O144" s="57">
        <v>64135.203000000009</v>
      </c>
      <c r="P144" s="56">
        <v>44075</v>
      </c>
      <c r="Q144">
        <v>9</v>
      </c>
      <c r="R144" t="s">
        <v>41</v>
      </c>
      <c r="S144">
        <v>2020</v>
      </c>
    </row>
    <row r="145" spans="1:19" hidden="1" x14ac:dyDescent="0.25">
      <c r="A145" t="s">
        <v>32</v>
      </c>
      <c r="B145" t="s">
        <v>26</v>
      </c>
      <c r="C145" t="s">
        <v>18</v>
      </c>
      <c r="D145">
        <f>COUNTIF(C145:C839, Table63[[#This Row],[Product]])</f>
        <v>82</v>
      </c>
      <c r="E145">
        <f t="shared" si="2"/>
        <v>644</v>
      </c>
      <c r="F145">
        <f>Table63[[#This Row],[Occurrences of model]]/Table63[[#This Row],[total no. of model ]]</f>
        <v>0.12732919254658384</v>
      </c>
      <c r="G145" t="s">
        <v>52</v>
      </c>
      <c r="H145" s="1">
        <v>267.10000000000002</v>
      </c>
      <c r="I145" s="57">
        <v>5579.4</v>
      </c>
      <c r="J145" s="57">
        <v>9299</v>
      </c>
      <c r="K145" s="57">
        <v>2483762.9000000004</v>
      </c>
      <c r="L145" s="57">
        <v>124188.14500000002</v>
      </c>
      <c r="M145" s="57">
        <v>2359574.7550000004</v>
      </c>
      <c r="N145" s="57">
        <v>1415744.8530000001</v>
      </c>
      <c r="O145" s="57">
        <v>943829.90200000023</v>
      </c>
      <c r="P145" s="56">
        <v>44440</v>
      </c>
      <c r="Q145">
        <v>9</v>
      </c>
      <c r="R145" t="s">
        <v>41</v>
      </c>
      <c r="S145">
        <v>2021</v>
      </c>
    </row>
    <row r="146" spans="1:19" hidden="1" x14ac:dyDescent="0.25">
      <c r="A146" t="s">
        <v>32</v>
      </c>
      <c r="B146" t="s">
        <v>34</v>
      </c>
      <c r="C146" t="s">
        <v>18</v>
      </c>
      <c r="D146">
        <f>COUNTIF(C146:C840, Table63[[#This Row],[Product]])</f>
        <v>81</v>
      </c>
      <c r="E146">
        <f t="shared" si="2"/>
        <v>643</v>
      </c>
      <c r="F146">
        <f>Table63[[#This Row],[Occurrences of model]]/Table63[[#This Row],[total no. of model ]]</f>
        <v>0.12597200622083982</v>
      </c>
      <c r="G146" t="s">
        <v>52</v>
      </c>
      <c r="H146" s="1">
        <v>76.600000000000009</v>
      </c>
      <c r="I146" s="57">
        <v>5579.4</v>
      </c>
      <c r="J146" s="57">
        <v>9299</v>
      </c>
      <c r="K146" s="57">
        <v>712303.4</v>
      </c>
      <c r="L146" s="57">
        <v>35615.170000000006</v>
      </c>
      <c r="M146" s="57">
        <v>676688.23</v>
      </c>
      <c r="N146" s="57">
        <v>406012.93799999997</v>
      </c>
      <c r="O146" s="57">
        <v>270675.29200000002</v>
      </c>
      <c r="P146" s="56">
        <v>44105</v>
      </c>
      <c r="Q146">
        <v>10</v>
      </c>
      <c r="R146" t="s">
        <v>43</v>
      </c>
      <c r="S146">
        <v>2020</v>
      </c>
    </row>
    <row r="147" spans="1:19" hidden="1" x14ac:dyDescent="0.25">
      <c r="A147" t="s">
        <v>38</v>
      </c>
      <c r="B147" t="s">
        <v>36</v>
      </c>
      <c r="C147" t="s">
        <v>18</v>
      </c>
      <c r="D147">
        <f>COUNTIF(C147:C841, Table63[[#This Row],[Product]])</f>
        <v>80</v>
      </c>
      <c r="E147">
        <f t="shared" si="2"/>
        <v>642</v>
      </c>
      <c r="F147">
        <f>Table63[[#This Row],[Occurrences of model]]/Table63[[#This Row],[total no. of model ]]</f>
        <v>0.12461059190031153</v>
      </c>
      <c r="G147" t="s">
        <v>52</v>
      </c>
      <c r="H147" s="1">
        <v>49.400000000000006</v>
      </c>
      <c r="I147" s="57">
        <v>5579.4</v>
      </c>
      <c r="J147" s="57">
        <v>9299</v>
      </c>
      <c r="K147" s="57">
        <v>459370.60000000003</v>
      </c>
      <c r="L147" s="57">
        <v>22968.530000000002</v>
      </c>
      <c r="M147" s="57">
        <v>436402.07</v>
      </c>
      <c r="N147" s="57">
        <v>314209.49040000001</v>
      </c>
      <c r="O147" s="57">
        <v>122192.5796</v>
      </c>
      <c r="P147" s="56">
        <v>44105</v>
      </c>
      <c r="Q147">
        <v>10</v>
      </c>
      <c r="R147" t="s">
        <v>43</v>
      </c>
      <c r="S147">
        <v>2020</v>
      </c>
    </row>
    <row r="148" spans="1:19" hidden="1" x14ac:dyDescent="0.25">
      <c r="A148" t="s">
        <v>16</v>
      </c>
      <c r="B148" t="s">
        <v>39</v>
      </c>
      <c r="C148" t="s">
        <v>18</v>
      </c>
      <c r="D148">
        <f>COUNTIF(C148:C842, Table63[[#This Row],[Product]])</f>
        <v>79</v>
      </c>
      <c r="E148">
        <f t="shared" si="2"/>
        <v>641</v>
      </c>
      <c r="F148">
        <f>Table63[[#This Row],[Occurrences of model]]/Table63[[#This Row],[total no. of model ]]</f>
        <v>0.12324492979719189</v>
      </c>
      <c r="G148" t="s">
        <v>52</v>
      </c>
      <c r="H148" s="1">
        <v>139.70000000000002</v>
      </c>
      <c r="I148" s="57">
        <v>5579.4</v>
      </c>
      <c r="J148" s="57">
        <v>9299</v>
      </c>
      <c r="K148" s="57">
        <v>1299070.3</v>
      </c>
      <c r="L148" s="57">
        <v>64953.515000000007</v>
      </c>
      <c r="M148" s="57">
        <v>1234116.7850000001</v>
      </c>
      <c r="N148" s="57">
        <v>962611.09230000013</v>
      </c>
      <c r="O148" s="57">
        <v>271505.69270000001</v>
      </c>
      <c r="P148" s="56">
        <v>44470</v>
      </c>
      <c r="Q148">
        <v>10</v>
      </c>
      <c r="R148" t="s">
        <v>43</v>
      </c>
      <c r="S148">
        <v>2021</v>
      </c>
    </row>
    <row r="149" spans="1:19" hidden="1" x14ac:dyDescent="0.25">
      <c r="A149" t="s">
        <v>16</v>
      </c>
      <c r="B149" t="s">
        <v>23</v>
      </c>
      <c r="C149" t="s">
        <v>18</v>
      </c>
      <c r="D149">
        <f>COUNTIF(C149:C843, Table63[[#This Row],[Product]])</f>
        <v>78</v>
      </c>
      <c r="E149">
        <f t="shared" si="2"/>
        <v>640</v>
      </c>
      <c r="F149">
        <f>Table63[[#This Row],[Occurrences of model]]/Table63[[#This Row],[total no. of model ]]</f>
        <v>0.121875</v>
      </c>
      <c r="G149" t="s">
        <v>52</v>
      </c>
      <c r="H149" s="1">
        <v>215.5</v>
      </c>
      <c r="I149" s="57">
        <v>5579.4</v>
      </c>
      <c r="J149" s="57">
        <v>9299</v>
      </c>
      <c r="K149" s="57">
        <v>2003934.5</v>
      </c>
      <c r="L149" s="57">
        <v>100196.72500000001</v>
      </c>
      <c r="M149" s="57">
        <v>1903737.7749999999</v>
      </c>
      <c r="N149" s="57">
        <v>1484915.4645</v>
      </c>
      <c r="O149" s="57">
        <v>418822.31049999991</v>
      </c>
      <c r="P149" s="56">
        <v>44531</v>
      </c>
      <c r="Q149">
        <v>12</v>
      </c>
      <c r="R149" t="s">
        <v>28</v>
      </c>
      <c r="S149">
        <v>2021</v>
      </c>
    </row>
    <row r="150" spans="1:19" x14ac:dyDescent="0.25">
      <c r="A150" t="s">
        <v>22</v>
      </c>
      <c r="B150" t="s">
        <v>42</v>
      </c>
      <c r="C150" t="s">
        <v>30</v>
      </c>
      <c r="D150">
        <f>COUNTIF(C150:C844, Table63[[#This Row],[Product]])</f>
        <v>83</v>
      </c>
      <c r="E150">
        <f t="shared" si="2"/>
        <v>639</v>
      </c>
      <c r="F150" s="5">
        <f>Table63[[#This Row],[Occurrences of model]]/Table63[[#This Row],[total no. of model ]]</f>
        <v>0.12989045383411579</v>
      </c>
      <c r="G150" t="s">
        <v>52</v>
      </c>
      <c r="H150" s="1">
        <v>221.4</v>
      </c>
      <c r="I150" s="57">
        <v>8999.4</v>
      </c>
      <c r="J150" s="57">
        <v>14999</v>
      </c>
      <c r="K150" s="57">
        <v>3320778.6</v>
      </c>
      <c r="L150" s="57">
        <v>166038.93000000002</v>
      </c>
      <c r="M150" s="57">
        <v>3154739.67</v>
      </c>
      <c r="N150" s="57">
        <v>2050580.7855</v>
      </c>
      <c r="O150" s="57">
        <v>1104158.8844999999</v>
      </c>
      <c r="P150" s="56">
        <v>44256</v>
      </c>
      <c r="Q150">
        <v>3</v>
      </c>
      <c r="R150" t="s">
        <v>31</v>
      </c>
      <c r="S150">
        <v>2021</v>
      </c>
    </row>
    <row r="151" spans="1:19" x14ac:dyDescent="0.25">
      <c r="A151" t="s">
        <v>38</v>
      </c>
      <c r="B151" t="s">
        <v>36</v>
      </c>
      <c r="C151" t="s">
        <v>30</v>
      </c>
      <c r="D151">
        <f>COUNTIF(C151:C845, Table63[[#This Row],[Product]])</f>
        <v>82</v>
      </c>
      <c r="E151">
        <f t="shared" si="2"/>
        <v>638</v>
      </c>
      <c r="F151" s="5">
        <f>Table63[[#This Row],[Occurrences of model]]/Table63[[#This Row],[total no. of model ]]</f>
        <v>0.12852664576802508</v>
      </c>
      <c r="G151" t="s">
        <v>52</v>
      </c>
      <c r="H151" s="1">
        <v>230.10000000000002</v>
      </c>
      <c r="I151" s="57">
        <v>8999.4</v>
      </c>
      <c r="J151" s="57">
        <v>14999</v>
      </c>
      <c r="K151" s="57">
        <v>3451269.9000000004</v>
      </c>
      <c r="L151" s="57">
        <v>172563.49500000002</v>
      </c>
      <c r="M151" s="57">
        <v>3278706.4050000003</v>
      </c>
      <c r="N151" s="57">
        <v>2360668.6115999999</v>
      </c>
      <c r="O151" s="57">
        <v>918037.79340000032</v>
      </c>
      <c r="P151" s="56">
        <v>44287</v>
      </c>
      <c r="Q151">
        <v>4</v>
      </c>
      <c r="R151" t="s">
        <v>50</v>
      </c>
      <c r="S151">
        <v>2021</v>
      </c>
    </row>
    <row r="152" spans="1:19" x14ac:dyDescent="0.25">
      <c r="A152" t="s">
        <v>16</v>
      </c>
      <c r="B152" t="s">
        <v>21</v>
      </c>
      <c r="C152" t="s">
        <v>30</v>
      </c>
      <c r="D152">
        <f>COUNTIF(C152:C846, Table63[[#This Row],[Product]])</f>
        <v>81</v>
      </c>
      <c r="E152">
        <f t="shared" si="2"/>
        <v>637</v>
      </c>
      <c r="F152" s="5">
        <f>Table63[[#This Row],[Occurrences of model]]/Table63[[#This Row],[total no. of model ]]</f>
        <v>0.1271585557299843</v>
      </c>
      <c r="G152" t="s">
        <v>52</v>
      </c>
      <c r="H152" s="1">
        <v>137.55000000000001</v>
      </c>
      <c r="I152" s="57">
        <v>8999.4</v>
      </c>
      <c r="J152" s="57">
        <v>14999</v>
      </c>
      <c r="K152" s="57">
        <v>2063112.4500000002</v>
      </c>
      <c r="L152" s="57">
        <v>103155.62250000001</v>
      </c>
      <c r="M152" s="57">
        <v>1959956.8275000001</v>
      </c>
      <c r="N152" s="57">
        <v>1528766.3254500001</v>
      </c>
      <c r="O152" s="57">
        <v>431190.50205000001</v>
      </c>
      <c r="P152" s="56">
        <v>44378</v>
      </c>
      <c r="Q152">
        <v>7</v>
      </c>
      <c r="R152" t="s">
        <v>37</v>
      </c>
      <c r="S152">
        <v>2021</v>
      </c>
    </row>
    <row r="153" spans="1:19" x14ac:dyDescent="0.25">
      <c r="A153" t="s">
        <v>16</v>
      </c>
      <c r="B153" t="s">
        <v>46</v>
      </c>
      <c r="C153" t="s">
        <v>30</v>
      </c>
      <c r="D153">
        <f>COUNTIF(C153:C847, Table63[[#This Row],[Product]])</f>
        <v>80</v>
      </c>
      <c r="E153">
        <f t="shared" si="2"/>
        <v>636</v>
      </c>
      <c r="F153" s="5">
        <f>Table63[[#This Row],[Occurrences of model]]/Table63[[#This Row],[total no. of model ]]</f>
        <v>0.12578616352201258</v>
      </c>
      <c r="G153" t="s">
        <v>52</v>
      </c>
      <c r="H153" s="1">
        <v>183</v>
      </c>
      <c r="I153" s="57">
        <v>8999.4</v>
      </c>
      <c r="J153" s="57">
        <v>14999</v>
      </c>
      <c r="K153" s="57">
        <v>2744817</v>
      </c>
      <c r="L153" s="57">
        <v>137240.85</v>
      </c>
      <c r="M153" s="57">
        <v>2607576.15</v>
      </c>
      <c r="N153" s="57">
        <v>2033909.3969999999</v>
      </c>
      <c r="O153" s="57">
        <v>573666.75300000003</v>
      </c>
      <c r="P153" s="56">
        <v>44409</v>
      </c>
      <c r="Q153">
        <v>8</v>
      </c>
      <c r="R153" t="s">
        <v>40</v>
      </c>
      <c r="S153">
        <v>2021</v>
      </c>
    </row>
    <row r="154" spans="1:19" x14ac:dyDescent="0.25">
      <c r="A154" t="s">
        <v>38</v>
      </c>
      <c r="B154" t="s">
        <v>17</v>
      </c>
      <c r="C154" t="s">
        <v>30</v>
      </c>
      <c r="D154">
        <f>COUNTIF(C154:C848, Table63[[#This Row],[Product]])</f>
        <v>79</v>
      </c>
      <c r="E154">
        <f t="shared" si="2"/>
        <v>635</v>
      </c>
      <c r="F154" s="5">
        <f>Table63[[#This Row],[Occurrences of model]]/Table63[[#This Row],[total no. of model ]]</f>
        <v>0.12440944881889764</v>
      </c>
      <c r="G154" t="s">
        <v>52</v>
      </c>
      <c r="H154" s="1">
        <v>249.8</v>
      </c>
      <c r="I154" s="57">
        <v>8999.4</v>
      </c>
      <c r="J154" s="57">
        <v>14999</v>
      </c>
      <c r="K154" s="57">
        <v>3746750.2</v>
      </c>
      <c r="L154" s="57">
        <v>187337.51</v>
      </c>
      <c r="M154" s="57">
        <v>3559412.6900000004</v>
      </c>
      <c r="N154" s="57">
        <v>2562777.1368</v>
      </c>
      <c r="O154" s="57">
        <v>996635.55320000043</v>
      </c>
      <c r="P154" s="56">
        <v>44075</v>
      </c>
      <c r="Q154">
        <v>9</v>
      </c>
      <c r="R154" t="s">
        <v>41</v>
      </c>
      <c r="S154">
        <v>2020</v>
      </c>
    </row>
    <row r="155" spans="1:19" x14ac:dyDescent="0.25">
      <c r="A155" t="s">
        <v>35</v>
      </c>
      <c r="B155" t="s">
        <v>21</v>
      </c>
      <c r="C155" t="s">
        <v>30</v>
      </c>
      <c r="D155">
        <f>COUNTIF(C155:C849, Table63[[#This Row],[Product]])</f>
        <v>78</v>
      </c>
      <c r="E155">
        <f t="shared" si="2"/>
        <v>634</v>
      </c>
      <c r="F155" s="5">
        <f>Table63[[#This Row],[Occurrences of model]]/Table63[[#This Row],[total no. of model ]]</f>
        <v>0.12302839116719243</v>
      </c>
      <c r="G155" t="s">
        <v>52</v>
      </c>
      <c r="H155" s="1">
        <v>66.3</v>
      </c>
      <c r="I155" s="57">
        <v>8999.4</v>
      </c>
      <c r="J155" s="57">
        <v>14999</v>
      </c>
      <c r="K155" s="57">
        <v>994433.7</v>
      </c>
      <c r="L155" s="57">
        <v>49721.684999999998</v>
      </c>
      <c r="M155" s="57">
        <v>944712.0149999999</v>
      </c>
      <c r="N155" s="57">
        <v>736875.3716999999</v>
      </c>
      <c r="O155" s="57">
        <v>207836.6433</v>
      </c>
      <c r="P155" s="56">
        <v>44105</v>
      </c>
      <c r="Q155">
        <v>10</v>
      </c>
      <c r="R155" t="s">
        <v>43</v>
      </c>
      <c r="S155">
        <v>2020</v>
      </c>
    </row>
    <row r="156" spans="1:19" hidden="1" x14ac:dyDescent="0.25">
      <c r="A156" t="s">
        <v>22</v>
      </c>
      <c r="B156" t="s">
        <v>23</v>
      </c>
      <c r="C156" t="s">
        <v>44</v>
      </c>
      <c r="D156">
        <f>COUNTIF(C156:C850, Table63[[#This Row],[Product]])</f>
        <v>184</v>
      </c>
      <c r="E156">
        <f t="shared" si="2"/>
        <v>633</v>
      </c>
      <c r="F156">
        <f>Table63[[#This Row],[Occurrences of model]]/Table63[[#This Row],[total no. of model ]]</f>
        <v>0.29067930489731436</v>
      </c>
      <c r="G156" t="s">
        <v>52</v>
      </c>
      <c r="H156" s="1">
        <v>151.4</v>
      </c>
      <c r="I156" s="57">
        <v>11999.4</v>
      </c>
      <c r="J156" s="57">
        <v>19999</v>
      </c>
      <c r="K156" s="57">
        <v>3027848.6</v>
      </c>
      <c r="L156" s="57">
        <v>151392.43000000002</v>
      </c>
      <c r="M156" s="57">
        <v>2876456.17</v>
      </c>
      <c r="N156" s="57">
        <v>1869696.5105000001</v>
      </c>
      <c r="O156" s="57">
        <v>1006759.6594999998</v>
      </c>
      <c r="P156" s="56">
        <v>44228</v>
      </c>
      <c r="Q156">
        <v>2</v>
      </c>
      <c r="R156" t="s">
        <v>45</v>
      </c>
      <c r="S156">
        <v>2021</v>
      </c>
    </row>
    <row r="157" spans="1:19" hidden="1" x14ac:dyDescent="0.25">
      <c r="A157" t="s">
        <v>16</v>
      </c>
      <c r="B157" t="s">
        <v>25</v>
      </c>
      <c r="C157" t="s">
        <v>44</v>
      </c>
      <c r="D157">
        <f>COUNTIF(C157:C851, Table63[[#This Row],[Product]])</f>
        <v>183</v>
      </c>
      <c r="E157">
        <f t="shared" si="2"/>
        <v>632</v>
      </c>
      <c r="F157">
        <f>Table63[[#This Row],[Occurrences of model]]/Table63[[#This Row],[total no. of model ]]</f>
        <v>0.28955696202531644</v>
      </c>
      <c r="G157" t="s">
        <v>52</v>
      </c>
      <c r="H157" s="1">
        <v>449.25</v>
      </c>
      <c r="I157" s="57">
        <v>11999.4</v>
      </c>
      <c r="J157" s="57">
        <v>19999</v>
      </c>
      <c r="K157" s="57">
        <v>8984550.75</v>
      </c>
      <c r="L157" s="57">
        <v>449227.53750000003</v>
      </c>
      <c r="M157" s="57">
        <v>8535323.2125000004</v>
      </c>
      <c r="N157" s="57">
        <v>6657552.1057500001</v>
      </c>
      <c r="O157" s="57">
        <v>1877771.1067500003</v>
      </c>
      <c r="P157" s="56">
        <v>44287</v>
      </c>
      <c r="Q157">
        <v>4</v>
      </c>
      <c r="R157" t="s">
        <v>50</v>
      </c>
      <c r="S157">
        <v>2021</v>
      </c>
    </row>
    <row r="158" spans="1:19" hidden="1" x14ac:dyDescent="0.25">
      <c r="A158" t="s">
        <v>35</v>
      </c>
      <c r="B158" t="s">
        <v>26</v>
      </c>
      <c r="C158" t="s">
        <v>44</v>
      </c>
      <c r="D158">
        <f>COUNTIF(C158:C852, Table63[[#This Row],[Product]])</f>
        <v>182</v>
      </c>
      <c r="E158">
        <f t="shared" si="2"/>
        <v>631</v>
      </c>
      <c r="F158">
        <f>Table63[[#This Row],[Occurrences of model]]/Table63[[#This Row],[total no. of model ]]</f>
        <v>0.28843106180665612</v>
      </c>
      <c r="G158" t="s">
        <v>52</v>
      </c>
      <c r="H158" s="1">
        <v>72.7</v>
      </c>
      <c r="I158" s="57">
        <v>11999.4</v>
      </c>
      <c r="J158" s="57">
        <v>19999</v>
      </c>
      <c r="K158" s="57">
        <v>1453927.3</v>
      </c>
      <c r="L158" s="57">
        <v>72696.365000000005</v>
      </c>
      <c r="M158" s="57">
        <v>1381230.9350000001</v>
      </c>
      <c r="N158" s="57">
        <v>1077360.1293000001</v>
      </c>
      <c r="O158" s="57">
        <v>303870.80569999991</v>
      </c>
      <c r="P158" s="56">
        <v>44348</v>
      </c>
      <c r="Q158">
        <v>6</v>
      </c>
      <c r="R158" t="s">
        <v>24</v>
      </c>
      <c r="S158">
        <v>2021</v>
      </c>
    </row>
    <row r="159" spans="1:19" hidden="1" x14ac:dyDescent="0.25">
      <c r="A159" t="s">
        <v>35</v>
      </c>
      <c r="B159" t="s">
        <v>27</v>
      </c>
      <c r="C159" t="s">
        <v>44</v>
      </c>
      <c r="D159">
        <f>COUNTIF(C159:C853, Table63[[#This Row],[Product]])</f>
        <v>181</v>
      </c>
      <c r="E159">
        <f t="shared" si="2"/>
        <v>630</v>
      </c>
      <c r="F159">
        <f>Table63[[#This Row],[Occurrences of model]]/Table63[[#This Row],[total no. of model ]]</f>
        <v>0.28730158730158728</v>
      </c>
      <c r="G159" t="s">
        <v>52</v>
      </c>
      <c r="H159" s="1">
        <v>78.7</v>
      </c>
      <c r="I159" s="57">
        <v>11999.4</v>
      </c>
      <c r="J159" s="57">
        <v>19999</v>
      </c>
      <c r="K159" s="57">
        <v>1573921.3</v>
      </c>
      <c r="L159" s="57">
        <v>78696.065000000002</v>
      </c>
      <c r="M159" s="57">
        <v>1495225.2350000001</v>
      </c>
      <c r="N159" s="57">
        <v>1166275.6833000001</v>
      </c>
      <c r="O159" s="57">
        <v>328949.55169999995</v>
      </c>
      <c r="P159" s="56">
        <v>44348</v>
      </c>
      <c r="Q159">
        <v>6</v>
      </c>
      <c r="R159" t="s">
        <v>24</v>
      </c>
      <c r="S159">
        <v>2021</v>
      </c>
    </row>
    <row r="160" spans="1:19" hidden="1" x14ac:dyDescent="0.25">
      <c r="A160" t="s">
        <v>35</v>
      </c>
      <c r="B160" t="s">
        <v>29</v>
      </c>
      <c r="C160" t="s">
        <v>44</v>
      </c>
      <c r="D160">
        <f>COUNTIF(C160:C854, Table63[[#This Row],[Product]])</f>
        <v>180</v>
      </c>
      <c r="E160">
        <f t="shared" si="2"/>
        <v>629</v>
      </c>
      <c r="F160">
        <f>Table63[[#This Row],[Occurrences of model]]/Table63[[#This Row],[total no. of model ]]</f>
        <v>0.2861685214626391</v>
      </c>
      <c r="G160" t="s">
        <v>52</v>
      </c>
      <c r="H160" s="1">
        <v>182.3</v>
      </c>
      <c r="I160" s="57">
        <v>11999.4</v>
      </c>
      <c r="J160" s="57">
        <v>19999</v>
      </c>
      <c r="K160" s="57">
        <v>3645817.7</v>
      </c>
      <c r="L160" s="57">
        <v>182290.88500000001</v>
      </c>
      <c r="M160" s="57">
        <v>3463526.8150000004</v>
      </c>
      <c r="N160" s="57">
        <v>2701550.9157000002</v>
      </c>
      <c r="O160" s="57">
        <v>761975.89930000016</v>
      </c>
      <c r="P160" s="56">
        <v>44378</v>
      </c>
      <c r="Q160">
        <v>7</v>
      </c>
      <c r="R160" t="s">
        <v>37</v>
      </c>
      <c r="S160">
        <v>2021</v>
      </c>
    </row>
    <row r="161" spans="1:19" hidden="1" x14ac:dyDescent="0.25">
      <c r="A161" t="s">
        <v>22</v>
      </c>
      <c r="B161" t="s">
        <v>27</v>
      </c>
      <c r="C161" t="s">
        <v>44</v>
      </c>
      <c r="D161">
        <f>COUNTIF(C161:C855, Table63[[#This Row],[Product]])</f>
        <v>179</v>
      </c>
      <c r="E161">
        <f t="shared" si="2"/>
        <v>628</v>
      </c>
      <c r="F161">
        <f>Table63[[#This Row],[Occurrences of model]]/Table63[[#This Row],[total no. of model ]]</f>
        <v>0.28503184713375795</v>
      </c>
      <c r="G161" t="s">
        <v>52</v>
      </c>
      <c r="H161" s="1">
        <v>74.7</v>
      </c>
      <c r="I161" s="57">
        <v>11999.4</v>
      </c>
      <c r="J161" s="57">
        <v>19999</v>
      </c>
      <c r="K161" s="57">
        <v>1493925.3</v>
      </c>
      <c r="L161" s="57">
        <v>74696.264999999999</v>
      </c>
      <c r="M161" s="57">
        <v>1419229.0350000001</v>
      </c>
      <c r="N161" s="57">
        <v>922498.8727500001</v>
      </c>
      <c r="O161" s="57">
        <v>496730.16225000005</v>
      </c>
      <c r="P161" s="56">
        <v>44440</v>
      </c>
      <c r="Q161">
        <v>9</v>
      </c>
      <c r="R161" t="s">
        <v>41</v>
      </c>
      <c r="S161">
        <v>2021</v>
      </c>
    </row>
    <row r="162" spans="1:19" hidden="1" x14ac:dyDescent="0.25">
      <c r="A162" t="s">
        <v>32</v>
      </c>
      <c r="B162" t="s">
        <v>33</v>
      </c>
      <c r="C162" t="s">
        <v>44</v>
      </c>
      <c r="D162">
        <f>COUNTIF(C162:C856, Table63[[#This Row],[Product]])</f>
        <v>178</v>
      </c>
      <c r="E162">
        <f t="shared" si="2"/>
        <v>627</v>
      </c>
      <c r="F162">
        <f>Table63[[#This Row],[Occurrences of model]]/Table63[[#This Row],[total no. of model ]]</f>
        <v>0.28389154704944181</v>
      </c>
      <c r="G162" t="s">
        <v>52</v>
      </c>
      <c r="H162" s="1">
        <v>76.600000000000009</v>
      </c>
      <c r="I162" s="57">
        <v>11999.4</v>
      </c>
      <c r="J162" s="57">
        <v>19999</v>
      </c>
      <c r="K162" s="57">
        <v>1531923.4000000001</v>
      </c>
      <c r="L162" s="57">
        <v>76596.170000000013</v>
      </c>
      <c r="M162" s="57">
        <v>1455327.2300000002</v>
      </c>
      <c r="N162" s="57">
        <v>873196.33800000011</v>
      </c>
      <c r="O162" s="57">
        <v>582130.89200000011</v>
      </c>
      <c r="P162" s="56">
        <v>44105</v>
      </c>
      <c r="Q162">
        <v>10</v>
      </c>
      <c r="R162" t="s">
        <v>43</v>
      </c>
      <c r="S162">
        <v>2020</v>
      </c>
    </row>
    <row r="163" spans="1:19" hidden="1" x14ac:dyDescent="0.25">
      <c r="A163" t="s">
        <v>38</v>
      </c>
      <c r="B163" t="s">
        <v>26</v>
      </c>
      <c r="C163" t="s">
        <v>44</v>
      </c>
      <c r="D163">
        <f>COUNTIF(C163:C857, Table63[[#This Row],[Product]])</f>
        <v>177</v>
      </c>
      <c r="E163">
        <f t="shared" si="2"/>
        <v>626</v>
      </c>
      <c r="F163">
        <f>Table63[[#This Row],[Occurrences of model]]/Table63[[#This Row],[total no. of model ]]</f>
        <v>0.28274760383386582</v>
      </c>
      <c r="G163" t="s">
        <v>52</v>
      </c>
      <c r="H163" s="1">
        <v>290.5</v>
      </c>
      <c r="I163" s="57">
        <v>11999.4</v>
      </c>
      <c r="J163" s="57">
        <v>19999</v>
      </c>
      <c r="K163" s="57">
        <v>5809709.5</v>
      </c>
      <c r="L163" s="57">
        <v>290485.47500000003</v>
      </c>
      <c r="M163" s="57">
        <v>5519224.0250000004</v>
      </c>
      <c r="N163" s="57">
        <v>3973841.298</v>
      </c>
      <c r="O163" s="57">
        <v>1545382.7270000004</v>
      </c>
      <c r="P163" s="56">
        <v>44501</v>
      </c>
      <c r="Q163">
        <v>11</v>
      </c>
      <c r="R163" t="s">
        <v>47</v>
      </c>
      <c r="S163">
        <v>2021</v>
      </c>
    </row>
    <row r="164" spans="1:19" hidden="1" x14ac:dyDescent="0.25">
      <c r="A164" t="s">
        <v>16</v>
      </c>
      <c r="B164" t="s">
        <v>34</v>
      </c>
      <c r="C164" t="s">
        <v>44</v>
      </c>
      <c r="D164">
        <f>COUNTIF(C164:C858, Table63[[#This Row],[Product]])</f>
        <v>176</v>
      </c>
      <c r="E164">
        <f t="shared" si="2"/>
        <v>625</v>
      </c>
      <c r="F164">
        <f>Table63[[#This Row],[Occurrences of model]]/Table63[[#This Row],[total no. of model ]]</f>
        <v>0.28160000000000002</v>
      </c>
      <c r="G164" t="s">
        <v>52</v>
      </c>
      <c r="H164" s="1">
        <v>215.5</v>
      </c>
      <c r="I164" s="57">
        <v>11999.4</v>
      </c>
      <c r="J164" s="57">
        <v>19999</v>
      </c>
      <c r="K164" s="57">
        <v>4309784.5</v>
      </c>
      <c r="L164" s="57">
        <v>215489.22500000001</v>
      </c>
      <c r="M164" s="57">
        <v>4094295.2749999999</v>
      </c>
      <c r="N164" s="57">
        <v>3193550.3144999999</v>
      </c>
      <c r="O164" s="57">
        <v>900744.96050000004</v>
      </c>
      <c r="P164" s="56">
        <v>44531</v>
      </c>
      <c r="Q164">
        <v>12</v>
      </c>
      <c r="R164" t="s">
        <v>28</v>
      </c>
      <c r="S164">
        <v>2021</v>
      </c>
    </row>
    <row r="165" spans="1:19" hidden="1" x14ac:dyDescent="0.25">
      <c r="A165" t="s">
        <v>16</v>
      </c>
      <c r="B165" t="s">
        <v>36</v>
      </c>
      <c r="C165" t="s">
        <v>48</v>
      </c>
      <c r="D165">
        <f>COUNTIF(C165:C859, Table63[[#This Row],[Product]])</f>
        <v>101</v>
      </c>
      <c r="E165">
        <f t="shared" si="2"/>
        <v>624</v>
      </c>
      <c r="F165">
        <f>Table63[[#This Row],[Occurrences of model]]/Table63[[#This Row],[total no. of model ]]</f>
        <v>0.16185897435897437</v>
      </c>
      <c r="G165" t="s">
        <v>52</v>
      </c>
      <c r="H165" s="1">
        <v>386.40000000000003</v>
      </c>
      <c r="I165" s="57">
        <v>19794</v>
      </c>
      <c r="J165" s="57">
        <v>32990</v>
      </c>
      <c r="K165" s="57">
        <v>12747336.000000002</v>
      </c>
      <c r="L165" s="57">
        <v>637366.80000000016</v>
      </c>
      <c r="M165" s="57">
        <v>12109969.200000001</v>
      </c>
      <c r="N165" s="57">
        <v>9445775.9760000017</v>
      </c>
      <c r="O165" s="57">
        <v>2664193.2239999995</v>
      </c>
      <c r="P165" s="56">
        <v>44287</v>
      </c>
      <c r="Q165">
        <v>4</v>
      </c>
      <c r="R165" t="s">
        <v>50</v>
      </c>
      <c r="S165">
        <v>2021</v>
      </c>
    </row>
    <row r="166" spans="1:19" hidden="1" x14ac:dyDescent="0.25">
      <c r="A166" t="s">
        <v>16</v>
      </c>
      <c r="B166" t="s">
        <v>39</v>
      </c>
      <c r="C166" t="s">
        <v>48</v>
      </c>
      <c r="D166">
        <f>COUNTIF(C166:C860, Table63[[#This Row],[Product]])</f>
        <v>100</v>
      </c>
      <c r="E166">
        <f t="shared" si="2"/>
        <v>623</v>
      </c>
      <c r="F166">
        <f>Table63[[#This Row],[Occurrences of model]]/Table63[[#This Row],[total no. of model ]]</f>
        <v>0.16051364365971107</v>
      </c>
      <c r="G166" t="s">
        <v>52</v>
      </c>
      <c r="H166" s="1">
        <v>36.200000000000003</v>
      </c>
      <c r="I166" s="57">
        <v>19794</v>
      </c>
      <c r="J166" s="57">
        <v>32990</v>
      </c>
      <c r="K166" s="57">
        <v>1194238</v>
      </c>
      <c r="L166" s="57">
        <v>59711.9</v>
      </c>
      <c r="M166" s="57">
        <v>1134526.1000000001</v>
      </c>
      <c r="N166" s="57">
        <v>884930.35800000012</v>
      </c>
      <c r="O166" s="57">
        <v>249595.74199999997</v>
      </c>
      <c r="P166" s="56">
        <v>44317</v>
      </c>
      <c r="Q166">
        <v>5</v>
      </c>
      <c r="R166" t="s">
        <v>53</v>
      </c>
      <c r="S166">
        <v>2021</v>
      </c>
    </row>
    <row r="167" spans="1:19" hidden="1" x14ac:dyDescent="0.25">
      <c r="A167" t="s">
        <v>35</v>
      </c>
      <c r="B167" t="s">
        <v>23</v>
      </c>
      <c r="C167" t="s">
        <v>48</v>
      </c>
      <c r="D167">
        <f>COUNTIF(C167:C861, Table63[[#This Row],[Product]])</f>
        <v>99</v>
      </c>
      <c r="E167">
        <f t="shared" si="2"/>
        <v>622</v>
      </c>
      <c r="F167">
        <f>Table63[[#This Row],[Occurrences of model]]/Table63[[#This Row],[total no. of model ]]</f>
        <v>0.15916398713826366</v>
      </c>
      <c r="G167" t="s">
        <v>52</v>
      </c>
      <c r="H167" s="1">
        <v>92.300000000000011</v>
      </c>
      <c r="I167" s="57">
        <v>19794</v>
      </c>
      <c r="J167" s="57">
        <v>32990</v>
      </c>
      <c r="K167" s="57">
        <v>3044977.0000000005</v>
      </c>
      <c r="L167" s="57">
        <v>152248.85000000003</v>
      </c>
      <c r="M167" s="57">
        <v>2892728.1500000004</v>
      </c>
      <c r="N167" s="57">
        <v>2256327.9570000004</v>
      </c>
      <c r="O167" s="57">
        <v>636400.19299999997</v>
      </c>
      <c r="P167" s="56">
        <v>44409</v>
      </c>
      <c r="Q167">
        <v>8</v>
      </c>
      <c r="R167" t="s">
        <v>40</v>
      </c>
      <c r="S167">
        <v>2021</v>
      </c>
    </row>
    <row r="168" spans="1:19" hidden="1" x14ac:dyDescent="0.25">
      <c r="A168" t="s">
        <v>35</v>
      </c>
      <c r="B168" t="s">
        <v>42</v>
      </c>
      <c r="C168" t="s">
        <v>48</v>
      </c>
      <c r="D168">
        <f>COUNTIF(C168:C862, Table63[[#This Row],[Product]])</f>
        <v>98</v>
      </c>
      <c r="E168">
        <f t="shared" si="2"/>
        <v>621</v>
      </c>
      <c r="F168">
        <f>Table63[[#This Row],[Occurrences of model]]/Table63[[#This Row],[total no. of model ]]</f>
        <v>0.15780998389694043</v>
      </c>
      <c r="G168" t="s">
        <v>52</v>
      </c>
      <c r="H168" s="1">
        <v>66.3</v>
      </c>
      <c r="I168" s="57">
        <v>19794</v>
      </c>
      <c r="J168" s="57">
        <v>32990</v>
      </c>
      <c r="K168" s="57">
        <v>2187237</v>
      </c>
      <c r="L168" s="57">
        <v>109361.85</v>
      </c>
      <c r="M168" s="57">
        <v>2077875.15</v>
      </c>
      <c r="N168" s="57">
        <v>1620742.6170000001</v>
      </c>
      <c r="O168" s="57">
        <v>457132.53299999982</v>
      </c>
      <c r="P168" s="56">
        <v>44105</v>
      </c>
      <c r="Q168">
        <v>10</v>
      </c>
      <c r="R168" t="s">
        <v>43</v>
      </c>
      <c r="S168">
        <v>2020</v>
      </c>
    </row>
    <row r="169" spans="1:19" hidden="1" x14ac:dyDescent="0.25">
      <c r="A169" t="s">
        <v>16</v>
      </c>
      <c r="B169" t="s">
        <v>36</v>
      </c>
      <c r="C169" t="s">
        <v>48</v>
      </c>
      <c r="D169">
        <f>COUNTIF(C169:C863, Table63[[#This Row],[Product]])</f>
        <v>97</v>
      </c>
      <c r="E169">
        <f t="shared" si="2"/>
        <v>620</v>
      </c>
      <c r="F169">
        <f>Table63[[#This Row],[Occurrences of model]]/Table63[[#This Row],[total no. of model ]]</f>
        <v>0.15645161290322582</v>
      </c>
      <c r="G169" t="s">
        <v>52</v>
      </c>
      <c r="H169" s="1">
        <v>209.20000000000002</v>
      </c>
      <c r="I169" s="57">
        <v>19794</v>
      </c>
      <c r="J169" s="57">
        <v>32990</v>
      </c>
      <c r="K169" s="57">
        <v>6901508.0000000009</v>
      </c>
      <c r="L169" s="57">
        <v>345075.40000000008</v>
      </c>
      <c r="M169" s="57">
        <v>6556432.6000000006</v>
      </c>
      <c r="N169" s="57">
        <v>5114017.4280000003</v>
      </c>
      <c r="O169" s="57">
        <v>1442415.1720000003</v>
      </c>
      <c r="P169" s="56">
        <v>44136</v>
      </c>
      <c r="Q169">
        <v>11</v>
      </c>
      <c r="R169" t="s">
        <v>47</v>
      </c>
      <c r="S169">
        <v>2020</v>
      </c>
    </row>
    <row r="170" spans="1:19" hidden="1" x14ac:dyDescent="0.25">
      <c r="A170" t="s">
        <v>16</v>
      </c>
      <c r="B170" t="s">
        <v>21</v>
      </c>
      <c r="C170" t="s">
        <v>49</v>
      </c>
      <c r="D170">
        <f>COUNTIF(C170:C864, Table63[[#This Row],[Product]])</f>
        <v>101</v>
      </c>
      <c r="E170">
        <f t="shared" si="2"/>
        <v>619</v>
      </c>
      <c r="F170">
        <f>Table63[[#This Row],[Occurrences of model]]/Table63[[#This Row],[total no. of model ]]</f>
        <v>0.16316639741518579</v>
      </c>
      <c r="G170" t="s">
        <v>52</v>
      </c>
      <c r="H170" s="1">
        <v>26.3</v>
      </c>
      <c r="I170" s="57">
        <v>13938</v>
      </c>
      <c r="J170" s="57">
        <v>23230</v>
      </c>
      <c r="K170" s="57">
        <v>610949</v>
      </c>
      <c r="L170" s="57">
        <v>30547.45</v>
      </c>
      <c r="M170" s="57">
        <v>580401.55000000005</v>
      </c>
      <c r="N170" s="57">
        <v>452713.20900000003</v>
      </c>
      <c r="O170" s="57">
        <v>127688.34100000001</v>
      </c>
      <c r="P170" s="56">
        <v>44256</v>
      </c>
      <c r="Q170">
        <v>3</v>
      </c>
      <c r="R170" t="s">
        <v>31</v>
      </c>
      <c r="S170">
        <v>2021</v>
      </c>
    </row>
    <row r="171" spans="1:19" hidden="1" x14ac:dyDescent="0.25">
      <c r="A171" t="s">
        <v>16</v>
      </c>
      <c r="B171" t="s">
        <v>46</v>
      </c>
      <c r="C171" t="s">
        <v>49</v>
      </c>
      <c r="D171">
        <f>COUNTIF(C171:C865, Table63[[#This Row],[Product]])</f>
        <v>100</v>
      </c>
      <c r="E171">
        <f t="shared" si="2"/>
        <v>618</v>
      </c>
      <c r="F171">
        <f>Table63[[#This Row],[Occurrences of model]]/Table63[[#This Row],[total no. of model ]]</f>
        <v>0.16181229773462782</v>
      </c>
      <c r="G171" t="s">
        <v>52</v>
      </c>
      <c r="H171" s="1">
        <v>94.350000000000009</v>
      </c>
      <c r="I171" s="57">
        <v>13938</v>
      </c>
      <c r="J171" s="57">
        <v>23230</v>
      </c>
      <c r="K171" s="57">
        <v>2191750.5</v>
      </c>
      <c r="L171" s="57">
        <v>109587.52500000001</v>
      </c>
      <c r="M171" s="57">
        <v>2082162.9750000001</v>
      </c>
      <c r="N171" s="57">
        <v>1624087.1205000002</v>
      </c>
      <c r="O171" s="57">
        <v>458075.8544999999</v>
      </c>
      <c r="P171" s="56">
        <v>44287</v>
      </c>
      <c r="Q171">
        <v>4</v>
      </c>
      <c r="R171" t="s">
        <v>50</v>
      </c>
      <c r="S171">
        <v>2021</v>
      </c>
    </row>
    <row r="172" spans="1:19" hidden="1" x14ac:dyDescent="0.25">
      <c r="A172" t="s">
        <v>35</v>
      </c>
      <c r="B172" t="s">
        <v>17</v>
      </c>
      <c r="C172" t="s">
        <v>49</v>
      </c>
      <c r="D172">
        <f>COUNTIF(C172:C866, Table63[[#This Row],[Product]])</f>
        <v>99</v>
      </c>
      <c r="E172">
        <f t="shared" si="2"/>
        <v>617</v>
      </c>
      <c r="F172">
        <f>Table63[[#This Row],[Occurrences of model]]/Table63[[#This Row],[total no. of model ]]</f>
        <v>0.16045380875202594</v>
      </c>
      <c r="G172" t="s">
        <v>52</v>
      </c>
      <c r="H172" s="1">
        <v>72.7</v>
      </c>
      <c r="I172" s="57">
        <v>13938</v>
      </c>
      <c r="J172" s="57">
        <v>23230</v>
      </c>
      <c r="K172" s="57">
        <v>1688821</v>
      </c>
      <c r="L172" s="57">
        <v>84441.05</v>
      </c>
      <c r="M172" s="57">
        <v>1604379.95</v>
      </c>
      <c r="N172" s="57">
        <v>1251416.361</v>
      </c>
      <c r="O172" s="57">
        <v>352963.58899999992</v>
      </c>
      <c r="P172" s="56">
        <v>44348</v>
      </c>
      <c r="Q172">
        <v>6</v>
      </c>
      <c r="R172" t="s">
        <v>24</v>
      </c>
      <c r="S172">
        <v>2021</v>
      </c>
    </row>
    <row r="173" spans="1:19" hidden="1" x14ac:dyDescent="0.25">
      <c r="A173" t="s">
        <v>35</v>
      </c>
      <c r="B173" t="s">
        <v>21</v>
      </c>
      <c r="C173" t="s">
        <v>49</v>
      </c>
      <c r="D173">
        <f>COUNTIF(C173:C867, Table63[[#This Row],[Product]])</f>
        <v>98</v>
      </c>
      <c r="E173">
        <f t="shared" si="2"/>
        <v>616</v>
      </c>
      <c r="F173">
        <f>Table63[[#This Row],[Occurrences of model]]/Table63[[#This Row],[total no. of model ]]</f>
        <v>0.15909090909090909</v>
      </c>
      <c r="G173" t="s">
        <v>52</v>
      </c>
      <c r="H173" s="1">
        <v>78.7</v>
      </c>
      <c r="I173" s="57">
        <v>13938</v>
      </c>
      <c r="J173" s="57">
        <v>23230</v>
      </c>
      <c r="K173" s="57">
        <v>1828201</v>
      </c>
      <c r="L173" s="57">
        <v>91410.05</v>
      </c>
      <c r="M173" s="57">
        <v>1736790.95</v>
      </c>
      <c r="N173" s="57">
        <v>1354696.9410000001</v>
      </c>
      <c r="O173" s="57">
        <v>382094.00899999985</v>
      </c>
      <c r="P173" s="56">
        <v>44348</v>
      </c>
      <c r="Q173">
        <v>6</v>
      </c>
      <c r="R173" t="s">
        <v>24</v>
      </c>
      <c r="S173">
        <v>2021</v>
      </c>
    </row>
    <row r="174" spans="1:19" hidden="1" x14ac:dyDescent="0.25">
      <c r="A174" t="s">
        <v>38</v>
      </c>
      <c r="B174" t="s">
        <v>23</v>
      </c>
      <c r="C174" t="s">
        <v>49</v>
      </c>
      <c r="D174">
        <f>COUNTIF(C174:C868, Table63[[#This Row],[Product]])</f>
        <v>97</v>
      </c>
      <c r="E174">
        <f t="shared" si="2"/>
        <v>615</v>
      </c>
      <c r="F174">
        <f>Table63[[#This Row],[Occurrences of model]]/Table63[[#This Row],[total no. of model ]]</f>
        <v>0.15772357723577235</v>
      </c>
      <c r="G174" t="s">
        <v>52</v>
      </c>
      <c r="H174" s="1">
        <v>98.600000000000009</v>
      </c>
      <c r="I174" s="57">
        <v>13938</v>
      </c>
      <c r="J174" s="57">
        <v>23230</v>
      </c>
      <c r="K174" s="57">
        <v>2290478</v>
      </c>
      <c r="L174" s="57">
        <v>114523.90000000001</v>
      </c>
      <c r="M174" s="57">
        <v>2175954.1</v>
      </c>
      <c r="N174" s="57">
        <v>1566686.952</v>
      </c>
      <c r="O174" s="57">
        <v>609267.14800000004</v>
      </c>
      <c r="P174" s="56">
        <v>44440</v>
      </c>
      <c r="Q174">
        <v>9</v>
      </c>
      <c r="R174" t="s">
        <v>41</v>
      </c>
      <c r="S174">
        <v>2021</v>
      </c>
    </row>
    <row r="175" spans="1:19" hidden="1" x14ac:dyDescent="0.25">
      <c r="A175" t="s">
        <v>38</v>
      </c>
      <c r="B175" t="s">
        <v>25</v>
      </c>
      <c r="C175" t="s">
        <v>49</v>
      </c>
      <c r="D175">
        <f>COUNTIF(C175:C869, Table63[[#This Row],[Product]])</f>
        <v>96</v>
      </c>
      <c r="E175">
        <f t="shared" si="2"/>
        <v>614</v>
      </c>
      <c r="F175">
        <f>Table63[[#This Row],[Occurrences of model]]/Table63[[#This Row],[total no. of model ]]</f>
        <v>0.15635179153094461</v>
      </c>
      <c r="G175" t="s">
        <v>52</v>
      </c>
      <c r="H175" s="1">
        <v>49.400000000000006</v>
      </c>
      <c r="I175" s="57">
        <v>13938</v>
      </c>
      <c r="J175" s="57">
        <v>23230</v>
      </c>
      <c r="K175" s="57">
        <v>1147562.0000000002</v>
      </c>
      <c r="L175" s="57">
        <v>57378.100000000013</v>
      </c>
      <c r="M175" s="57">
        <v>1090183.9000000001</v>
      </c>
      <c r="N175" s="57">
        <v>784932.40800000005</v>
      </c>
      <c r="O175" s="57">
        <v>305251.49200000009</v>
      </c>
      <c r="P175" s="56">
        <v>44105</v>
      </c>
      <c r="Q175">
        <v>10</v>
      </c>
      <c r="R175" t="s">
        <v>43</v>
      </c>
      <c r="S175">
        <v>2020</v>
      </c>
    </row>
    <row r="176" spans="1:19" hidden="1" x14ac:dyDescent="0.25">
      <c r="A176" t="s">
        <v>16</v>
      </c>
      <c r="B176" t="s">
        <v>26</v>
      </c>
      <c r="C176" t="s">
        <v>49</v>
      </c>
      <c r="D176">
        <f>COUNTIF(C176:C870, Table63[[#This Row],[Product]])</f>
        <v>95</v>
      </c>
      <c r="E176">
        <f t="shared" si="2"/>
        <v>613</v>
      </c>
      <c r="F176">
        <f>Table63[[#This Row],[Occurrences of model]]/Table63[[#This Row],[total no. of model ]]</f>
        <v>0.15497553017944535</v>
      </c>
      <c r="G176" t="s">
        <v>52</v>
      </c>
      <c r="H176" s="1">
        <v>139.70000000000002</v>
      </c>
      <c r="I176" s="57">
        <v>13938</v>
      </c>
      <c r="J176" s="57">
        <v>23230</v>
      </c>
      <c r="K176" s="57">
        <v>3245231.0000000005</v>
      </c>
      <c r="L176" s="57">
        <v>162261.55000000005</v>
      </c>
      <c r="M176" s="57">
        <v>3082969.45</v>
      </c>
      <c r="N176" s="57">
        <v>2404716.1710000001</v>
      </c>
      <c r="O176" s="57">
        <v>678253.2790000001</v>
      </c>
      <c r="P176" s="56">
        <v>44470</v>
      </c>
      <c r="Q176">
        <v>10</v>
      </c>
      <c r="R176" t="s">
        <v>43</v>
      </c>
      <c r="S176">
        <v>2021</v>
      </c>
    </row>
    <row r="177" spans="1:19" hidden="1" x14ac:dyDescent="0.25">
      <c r="A177" t="s">
        <v>35</v>
      </c>
      <c r="B177" t="s">
        <v>27</v>
      </c>
      <c r="C177" t="s">
        <v>49</v>
      </c>
      <c r="D177">
        <f>COUNTIF(C177:C871, Table63[[#This Row],[Product]])</f>
        <v>94</v>
      </c>
      <c r="E177">
        <f t="shared" si="2"/>
        <v>612</v>
      </c>
      <c r="F177">
        <f>Table63[[#This Row],[Occurrences of model]]/Table63[[#This Row],[total no. of model ]]</f>
        <v>0.15359477124183007</v>
      </c>
      <c r="G177" t="s">
        <v>52</v>
      </c>
      <c r="H177" s="1">
        <v>174.4</v>
      </c>
      <c r="I177" s="57">
        <v>13938</v>
      </c>
      <c r="J177" s="57">
        <v>23230</v>
      </c>
      <c r="K177" s="57">
        <v>4051312</v>
      </c>
      <c r="L177" s="57">
        <v>202565.6</v>
      </c>
      <c r="M177" s="57">
        <v>3848746.4</v>
      </c>
      <c r="N177" s="57">
        <v>3002022.1919999998</v>
      </c>
      <c r="O177" s="57">
        <v>846724.2080000001</v>
      </c>
      <c r="P177" s="56">
        <v>44501</v>
      </c>
      <c r="Q177">
        <v>11</v>
      </c>
      <c r="R177" t="s">
        <v>47</v>
      </c>
      <c r="S177">
        <v>2021</v>
      </c>
    </row>
    <row r="178" spans="1:19" hidden="1" x14ac:dyDescent="0.25">
      <c r="A178" t="s">
        <v>32</v>
      </c>
      <c r="B178" t="s">
        <v>29</v>
      </c>
      <c r="C178" t="s">
        <v>51</v>
      </c>
      <c r="D178">
        <f>COUNTIF(C178:C872, Table63[[#This Row],[Product]])</f>
        <v>86</v>
      </c>
      <c r="E178">
        <f t="shared" si="2"/>
        <v>611</v>
      </c>
      <c r="F178">
        <f>Table63[[#This Row],[Occurrences of model]]/Table63[[#This Row],[total no. of model ]]</f>
        <v>0.14075286415711949</v>
      </c>
      <c r="G178" t="s">
        <v>52</v>
      </c>
      <c r="H178" s="1">
        <v>198.9</v>
      </c>
      <c r="I178" s="57">
        <v>11999.4</v>
      </c>
      <c r="J178" s="57">
        <v>19999</v>
      </c>
      <c r="K178" s="57">
        <v>3977801.1</v>
      </c>
      <c r="L178" s="57">
        <v>198890.05500000002</v>
      </c>
      <c r="M178" s="57">
        <v>3778911.0449999999</v>
      </c>
      <c r="N178" s="57">
        <v>2267346.6269999999</v>
      </c>
      <c r="O178" s="57">
        <v>1511564.4180000001</v>
      </c>
      <c r="P178" s="56">
        <v>44075</v>
      </c>
      <c r="Q178">
        <v>9</v>
      </c>
      <c r="R178" t="s">
        <v>41</v>
      </c>
      <c r="S178">
        <v>2020</v>
      </c>
    </row>
    <row r="179" spans="1:19" hidden="1" x14ac:dyDescent="0.25">
      <c r="A179" t="s">
        <v>22</v>
      </c>
      <c r="B179" t="s">
        <v>27</v>
      </c>
      <c r="C179" t="s">
        <v>51</v>
      </c>
      <c r="D179">
        <f>COUNTIF(C179:C873, Table63[[#This Row],[Product]])</f>
        <v>85</v>
      </c>
      <c r="E179">
        <f t="shared" si="2"/>
        <v>610</v>
      </c>
      <c r="F179">
        <f>Table63[[#This Row],[Occurrences of model]]/Table63[[#This Row],[total no. of model ]]</f>
        <v>0.13934426229508196</v>
      </c>
      <c r="G179" t="s">
        <v>52</v>
      </c>
      <c r="H179" s="1">
        <v>32.1</v>
      </c>
      <c r="I179" s="57">
        <v>11999.4</v>
      </c>
      <c r="J179" s="57">
        <v>19999</v>
      </c>
      <c r="K179" s="57">
        <v>641967.9</v>
      </c>
      <c r="L179" s="57">
        <v>32098.395000000004</v>
      </c>
      <c r="M179" s="57">
        <v>609869.505</v>
      </c>
      <c r="N179" s="57">
        <v>396415.17825</v>
      </c>
      <c r="O179" s="57">
        <v>213454.32675000001</v>
      </c>
      <c r="P179" s="56">
        <v>44136</v>
      </c>
      <c r="Q179">
        <v>11</v>
      </c>
      <c r="R179" t="s">
        <v>47</v>
      </c>
      <c r="S179">
        <v>2020</v>
      </c>
    </row>
    <row r="180" spans="1:19" hidden="1" x14ac:dyDescent="0.25">
      <c r="A180" t="s">
        <v>35</v>
      </c>
      <c r="B180" t="s">
        <v>33</v>
      </c>
      <c r="C180" t="s">
        <v>18</v>
      </c>
      <c r="D180">
        <f>COUNTIF(C180:C874, Table63[[#This Row],[Product]])</f>
        <v>77</v>
      </c>
      <c r="E180">
        <f t="shared" ref="E180:E243" si="3">COUNTA(C180:C874)</f>
        <v>609</v>
      </c>
      <c r="F180">
        <f>Table63[[#This Row],[Occurrences of model]]/Table63[[#This Row],[total no. of model ]]</f>
        <v>0.12643678160919541</v>
      </c>
      <c r="G180" t="s">
        <v>52</v>
      </c>
      <c r="H180" s="1">
        <v>74.25</v>
      </c>
      <c r="I180" s="57">
        <v>5579.4</v>
      </c>
      <c r="J180" s="57">
        <v>9299</v>
      </c>
      <c r="K180" s="57">
        <v>690450.75</v>
      </c>
      <c r="L180" s="57">
        <v>34522.537499999999</v>
      </c>
      <c r="M180" s="57">
        <v>655928.21250000002</v>
      </c>
      <c r="N180" s="57">
        <v>511624.00575000001</v>
      </c>
      <c r="O180" s="57">
        <v>144304.20675000001</v>
      </c>
      <c r="P180" s="56">
        <v>44287</v>
      </c>
      <c r="Q180">
        <v>4</v>
      </c>
      <c r="R180" t="s">
        <v>50</v>
      </c>
      <c r="S180">
        <v>2021</v>
      </c>
    </row>
    <row r="181" spans="1:19" hidden="1" x14ac:dyDescent="0.25">
      <c r="A181" t="s">
        <v>32</v>
      </c>
      <c r="B181" t="s">
        <v>26</v>
      </c>
      <c r="C181" t="s">
        <v>18</v>
      </c>
      <c r="D181">
        <f>COUNTIF(C181:C875, Table63[[#This Row],[Product]])</f>
        <v>76</v>
      </c>
      <c r="E181">
        <f t="shared" si="3"/>
        <v>608</v>
      </c>
      <c r="F181">
        <f>Table63[[#This Row],[Occurrences of model]]/Table63[[#This Row],[total no. of model ]]</f>
        <v>0.125</v>
      </c>
      <c r="G181" t="s">
        <v>52</v>
      </c>
      <c r="H181" s="1">
        <v>129.5</v>
      </c>
      <c r="I181" s="57">
        <v>5579.4</v>
      </c>
      <c r="J181" s="57">
        <v>9299</v>
      </c>
      <c r="K181" s="57">
        <v>1204220.5</v>
      </c>
      <c r="L181" s="57">
        <v>60211.025000000001</v>
      </c>
      <c r="M181" s="57">
        <v>1144009.4750000001</v>
      </c>
      <c r="N181" s="57">
        <v>686405.68500000006</v>
      </c>
      <c r="O181" s="57">
        <v>457603.79000000004</v>
      </c>
      <c r="P181" s="56">
        <v>44470</v>
      </c>
      <c r="Q181">
        <v>10</v>
      </c>
      <c r="R181" t="s">
        <v>43</v>
      </c>
      <c r="S181">
        <v>2021</v>
      </c>
    </row>
    <row r="182" spans="1:19" hidden="1" x14ac:dyDescent="0.25">
      <c r="A182" t="s">
        <v>38</v>
      </c>
      <c r="B182" t="s">
        <v>34</v>
      </c>
      <c r="C182" t="s">
        <v>18</v>
      </c>
      <c r="D182">
        <f>COUNTIF(C182:C876, Table63[[#This Row],[Product]])</f>
        <v>75</v>
      </c>
      <c r="E182">
        <f t="shared" si="3"/>
        <v>607</v>
      </c>
      <c r="F182">
        <f>Table63[[#This Row],[Occurrences of model]]/Table63[[#This Row],[total no. of model ]]</f>
        <v>0.12355848434925865</v>
      </c>
      <c r="G182" t="s">
        <v>52</v>
      </c>
      <c r="H182" s="1">
        <v>21.400000000000002</v>
      </c>
      <c r="I182" s="57">
        <v>5579.4</v>
      </c>
      <c r="J182" s="57">
        <v>9299</v>
      </c>
      <c r="K182" s="57">
        <v>198998.6</v>
      </c>
      <c r="L182" s="57">
        <v>9949.93</v>
      </c>
      <c r="M182" s="57">
        <v>189048.67</v>
      </c>
      <c r="N182" s="57">
        <v>136115.04240000001</v>
      </c>
      <c r="O182" s="57">
        <v>52933.627600000007</v>
      </c>
      <c r="P182" s="56">
        <v>44105</v>
      </c>
      <c r="Q182">
        <v>10</v>
      </c>
      <c r="R182" t="s">
        <v>43</v>
      </c>
      <c r="S182">
        <v>2020</v>
      </c>
    </row>
    <row r="183" spans="1:19" hidden="1" x14ac:dyDescent="0.25">
      <c r="A183" t="s">
        <v>16</v>
      </c>
      <c r="B183" t="s">
        <v>36</v>
      </c>
      <c r="C183" t="s">
        <v>18</v>
      </c>
      <c r="D183">
        <f>COUNTIF(C183:C877, Table63[[#This Row],[Product]])</f>
        <v>74</v>
      </c>
      <c r="E183">
        <f t="shared" si="3"/>
        <v>606</v>
      </c>
      <c r="F183">
        <f>Table63[[#This Row],[Occurrences of model]]/Table63[[#This Row],[total no. of model ]]</f>
        <v>0.12211221122112212</v>
      </c>
      <c r="G183" t="s">
        <v>52</v>
      </c>
      <c r="H183" s="1">
        <v>214.5</v>
      </c>
      <c r="I183" s="57">
        <v>5579.4</v>
      </c>
      <c r="J183" s="57">
        <v>9299</v>
      </c>
      <c r="K183" s="57">
        <v>1994635.5</v>
      </c>
      <c r="L183" s="57">
        <v>99731.775000000009</v>
      </c>
      <c r="M183" s="57">
        <v>1894903.7250000001</v>
      </c>
      <c r="N183" s="57">
        <v>1478024.9055000001</v>
      </c>
      <c r="O183" s="57">
        <v>416878.81949999998</v>
      </c>
      <c r="P183" s="56">
        <v>44136</v>
      </c>
      <c r="Q183">
        <v>11</v>
      </c>
      <c r="R183" t="s">
        <v>47</v>
      </c>
      <c r="S183">
        <v>2020</v>
      </c>
    </row>
    <row r="184" spans="1:19" hidden="1" x14ac:dyDescent="0.25">
      <c r="A184" t="s">
        <v>16</v>
      </c>
      <c r="B184" t="s">
        <v>39</v>
      </c>
      <c r="C184" t="s">
        <v>18</v>
      </c>
      <c r="D184">
        <f>COUNTIF(C184:C878, Table63[[#This Row],[Product]])</f>
        <v>73</v>
      </c>
      <c r="E184">
        <f t="shared" si="3"/>
        <v>605</v>
      </c>
      <c r="F184">
        <f>Table63[[#This Row],[Occurrences of model]]/Table63[[#This Row],[total no. of model ]]</f>
        <v>0.12066115702479339</v>
      </c>
      <c r="G184" t="s">
        <v>52</v>
      </c>
      <c r="H184" s="1">
        <v>285.2</v>
      </c>
      <c r="I184" s="57">
        <v>5579.4</v>
      </c>
      <c r="J184" s="57">
        <v>9299</v>
      </c>
      <c r="K184" s="57">
        <v>2652074.7999999998</v>
      </c>
      <c r="L184" s="57">
        <v>132603.74</v>
      </c>
      <c r="M184" s="57">
        <v>2519471.0599999996</v>
      </c>
      <c r="N184" s="57">
        <v>1965187.4267999998</v>
      </c>
      <c r="O184" s="57">
        <v>554283.63319999981</v>
      </c>
      <c r="P184" s="56">
        <v>44531</v>
      </c>
      <c r="Q184">
        <v>12</v>
      </c>
      <c r="R184" t="s">
        <v>28</v>
      </c>
      <c r="S184">
        <v>2021</v>
      </c>
    </row>
    <row r="185" spans="1:19" x14ac:dyDescent="0.25">
      <c r="A185" t="s">
        <v>32</v>
      </c>
      <c r="B185" t="s">
        <v>23</v>
      </c>
      <c r="C185" t="s">
        <v>30</v>
      </c>
      <c r="D185">
        <f>COUNTIF(C185:C879, Table63[[#This Row],[Product]])</f>
        <v>77</v>
      </c>
      <c r="E185">
        <f t="shared" si="3"/>
        <v>604</v>
      </c>
      <c r="F185" s="5">
        <f>Table63[[#This Row],[Occurrences of model]]/Table63[[#This Row],[total no. of model ]]</f>
        <v>0.12748344370860928</v>
      </c>
      <c r="G185" t="s">
        <v>52</v>
      </c>
      <c r="H185" s="1">
        <v>114.2</v>
      </c>
      <c r="I185" s="57">
        <v>8999.4</v>
      </c>
      <c r="J185" s="57">
        <v>14999</v>
      </c>
      <c r="K185" s="57">
        <v>1712885.8</v>
      </c>
      <c r="L185" s="57">
        <v>85644.290000000008</v>
      </c>
      <c r="M185" s="57">
        <v>1627241.51</v>
      </c>
      <c r="N185" s="57">
        <v>976344.90599999996</v>
      </c>
      <c r="O185" s="57">
        <v>650896.60400000005</v>
      </c>
      <c r="P185" s="56">
        <v>44348</v>
      </c>
      <c r="Q185">
        <v>6</v>
      </c>
      <c r="R185" t="s">
        <v>24</v>
      </c>
      <c r="S185">
        <v>2021</v>
      </c>
    </row>
    <row r="186" spans="1:19" x14ac:dyDescent="0.25">
      <c r="A186" t="s">
        <v>16</v>
      </c>
      <c r="B186" t="s">
        <v>42</v>
      </c>
      <c r="C186" t="s">
        <v>30</v>
      </c>
      <c r="D186">
        <f>COUNTIF(C186:C880, Table63[[#This Row],[Product]])</f>
        <v>76</v>
      </c>
      <c r="E186">
        <f t="shared" si="3"/>
        <v>603</v>
      </c>
      <c r="F186" s="5">
        <f>Table63[[#This Row],[Occurrences of model]]/Table63[[#This Row],[total no. of model ]]</f>
        <v>0.12603648424543948</v>
      </c>
      <c r="G186" t="s">
        <v>52</v>
      </c>
      <c r="H186" s="1">
        <v>156.60000000000002</v>
      </c>
      <c r="I186" s="57">
        <v>8999.4</v>
      </c>
      <c r="J186" s="57">
        <v>14999</v>
      </c>
      <c r="K186" s="57">
        <v>2348843.4000000004</v>
      </c>
      <c r="L186" s="57">
        <v>117442.17000000003</v>
      </c>
      <c r="M186" s="57">
        <v>2231401.2300000004</v>
      </c>
      <c r="N186" s="57">
        <v>1740492.9594000005</v>
      </c>
      <c r="O186" s="57">
        <v>490908.27059999993</v>
      </c>
      <c r="P186" s="56">
        <v>44470</v>
      </c>
      <c r="Q186">
        <v>10</v>
      </c>
      <c r="R186" t="s">
        <v>43</v>
      </c>
      <c r="S186">
        <v>2021</v>
      </c>
    </row>
    <row r="187" spans="1:19" x14ac:dyDescent="0.25">
      <c r="A187" t="s">
        <v>32</v>
      </c>
      <c r="B187" t="s">
        <v>36</v>
      </c>
      <c r="C187" t="s">
        <v>30</v>
      </c>
      <c r="D187">
        <f>COUNTIF(C187:C881, Table63[[#This Row],[Product]])</f>
        <v>75</v>
      </c>
      <c r="E187">
        <f t="shared" si="3"/>
        <v>602</v>
      </c>
      <c r="F187" s="5">
        <f>Table63[[#This Row],[Occurrences of model]]/Table63[[#This Row],[total no. of model ]]</f>
        <v>0.12458471760797342</v>
      </c>
      <c r="G187" t="s">
        <v>52</v>
      </c>
      <c r="H187" s="1">
        <v>69</v>
      </c>
      <c r="I187" s="57">
        <v>8999.4</v>
      </c>
      <c r="J187" s="57">
        <v>14999</v>
      </c>
      <c r="K187" s="57">
        <v>1034931</v>
      </c>
      <c r="L187" s="57">
        <v>51746.55</v>
      </c>
      <c r="M187" s="57">
        <v>983184.45</v>
      </c>
      <c r="N187" s="57">
        <v>589910.66999999993</v>
      </c>
      <c r="O187" s="57">
        <v>393273.78</v>
      </c>
      <c r="P187" s="56">
        <v>44501</v>
      </c>
      <c r="Q187">
        <v>11</v>
      </c>
      <c r="R187" t="s">
        <v>47</v>
      </c>
      <c r="S187">
        <v>2021</v>
      </c>
    </row>
    <row r="188" spans="1:19" x14ac:dyDescent="0.25">
      <c r="A188" t="s">
        <v>35</v>
      </c>
      <c r="B188" t="s">
        <v>21</v>
      </c>
      <c r="C188" t="s">
        <v>30</v>
      </c>
      <c r="D188">
        <f>COUNTIF(C188:C882, Table63[[#This Row],[Product]])</f>
        <v>74</v>
      </c>
      <c r="E188">
        <f t="shared" si="3"/>
        <v>601</v>
      </c>
      <c r="F188" s="5">
        <f>Table63[[#This Row],[Occurrences of model]]/Table63[[#This Row],[total no. of model ]]</f>
        <v>0.12312811980033278</v>
      </c>
      <c r="G188" t="s">
        <v>52</v>
      </c>
      <c r="H188" s="1">
        <v>166</v>
      </c>
      <c r="I188" s="57">
        <v>8999.4</v>
      </c>
      <c r="J188" s="57">
        <v>14999</v>
      </c>
      <c r="K188" s="57">
        <v>2489834</v>
      </c>
      <c r="L188" s="57">
        <v>124491.70000000001</v>
      </c>
      <c r="M188" s="57">
        <v>2365342.2999999998</v>
      </c>
      <c r="N188" s="57">
        <v>1844966.9939999999</v>
      </c>
      <c r="O188" s="57">
        <v>520375.30599999987</v>
      </c>
      <c r="P188" s="56">
        <v>44136</v>
      </c>
      <c r="Q188">
        <v>11</v>
      </c>
      <c r="R188" t="s">
        <v>47</v>
      </c>
      <c r="S188">
        <v>2020</v>
      </c>
    </row>
    <row r="189" spans="1:19" hidden="1" x14ac:dyDescent="0.25">
      <c r="A189" t="s">
        <v>22</v>
      </c>
      <c r="B189" t="s">
        <v>46</v>
      </c>
      <c r="C189" t="s">
        <v>44</v>
      </c>
      <c r="D189">
        <f>COUNTIF(C189:C883, Table63[[#This Row],[Product]])</f>
        <v>175</v>
      </c>
      <c r="E189">
        <f t="shared" si="3"/>
        <v>600</v>
      </c>
      <c r="F189">
        <f>Table63[[#This Row],[Occurrences of model]]/Table63[[#This Row],[total no. of model ]]</f>
        <v>0.29166666666666669</v>
      </c>
      <c r="G189" t="s">
        <v>52</v>
      </c>
      <c r="H189" s="1">
        <v>236.3</v>
      </c>
      <c r="I189" s="57">
        <v>11999.4</v>
      </c>
      <c r="J189" s="57">
        <v>19999</v>
      </c>
      <c r="K189" s="57">
        <v>4725763.7</v>
      </c>
      <c r="L189" s="57">
        <v>236288.18500000003</v>
      </c>
      <c r="M189" s="57">
        <v>4489475.5150000006</v>
      </c>
      <c r="N189" s="57">
        <v>2918159.0847500004</v>
      </c>
      <c r="O189" s="57">
        <v>1571316.4302500002</v>
      </c>
      <c r="P189" s="56">
        <v>44228</v>
      </c>
      <c r="Q189">
        <v>2</v>
      </c>
      <c r="R189" t="s">
        <v>45</v>
      </c>
      <c r="S189">
        <v>2021</v>
      </c>
    </row>
    <row r="190" spans="1:19" hidden="1" x14ac:dyDescent="0.25">
      <c r="A190" t="s">
        <v>38</v>
      </c>
      <c r="B190" t="s">
        <v>17</v>
      </c>
      <c r="C190" t="s">
        <v>44</v>
      </c>
      <c r="D190">
        <f>COUNTIF(C190:C884, Table63[[#This Row],[Product]])</f>
        <v>174</v>
      </c>
      <c r="E190">
        <f t="shared" si="3"/>
        <v>599</v>
      </c>
      <c r="F190">
        <f>Table63[[#This Row],[Occurrences of model]]/Table63[[#This Row],[total no. of model ]]</f>
        <v>0.29048414023372288</v>
      </c>
      <c r="G190" t="s">
        <v>52</v>
      </c>
      <c r="H190" s="1">
        <v>91.800000000000011</v>
      </c>
      <c r="I190" s="57">
        <v>11999.4</v>
      </c>
      <c r="J190" s="57">
        <v>19999</v>
      </c>
      <c r="K190" s="57">
        <v>1835908.2000000002</v>
      </c>
      <c r="L190" s="57">
        <v>91795.410000000018</v>
      </c>
      <c r="M190" s="57">
        <v>1744112.7900000003</v>
      </c>
      <c r="N190" s="57">
        <v>1255761.2088000001</v>
      </c>
      <c r="O190" s="57">
        <v>488351.58120000013</v>
      </c>
      <c r="P190" s="56">
        <v>44317</v>
      </c>
      <c r="Q190">
        <v>5</v>
      </c>
      <c r="R190" t="s">
        <v>53</v>
      </c>
      <c r="S190">
        <v>2021</v>
      </c>
    </row>
    <row r="191" spans="1:19" hidden="1" x14ac:dyDescent="0.25">
      <c r="A191" t="s">
        <v>38</v>
      </c>
      <c r="B191" t="s">
        <v>21</v>
      </c>
      <c r="C191" t="s">
        <v>44</v>
      </c>
      <c r="D191">
        <f>COUNTIF(C191:C885, Table63[[#This Row],[Product]])</f>
        <v>173</v>
      </c>
      <c r="E191">
        <f t="shared" si="3"/>
        <v>598</v>
      </c>
      <c r="F191">
        <f>Table63[[#This Row],[Occurrences of model]]/Table63[[#This Row],[total no. of model ]]</f>
        <v>0.28929765886287623</v>
      </c>
      <c r="G191" t="s">
        <v>52</v>
      </c>
      <c r="H191" s="1">
        <v>172.8</v>
      </c>
      <c r="I191" s="57">
        <v>11999.4</v>
      </c>
      <c r="J191" s="57">
        <v>19999</v>
      </c>
      <c r="K191" s="57">
        <v>3455827.2</v>
      </c>
      <c r="L191" s="57">
        <v>172791.36000000002</v>
      </c>
      <c r="M191" s="57">
        <v>3283035.8400000003</v>
      </c>
      <c r="N191" s="57">
        <v>2363785.8048</v>
      </c>
      <c r="O191" s="57">
        <v>919250.03520000027</v>
      </c>
      <c r="P191" s="56">
        <v>44317</v>
      </c>
      <c r="Q191">
        <v>5</v>
      </c>
      <c r="R191" t="s">
        <v>53</v>
      </c>
      <c r="S191">
        <v>2021</v>
      </c>
    </row>
    <row r="192" spans="1:19" hidden="1" x14ac:dyDescent="0.25">
      <c r="A192" t="s">
        <v>32</v>
      </c>
      <c r="B192" t="s">
        <v>23</v>
      </c>
      <c r="C192" t="s">
        <v>44</v>
      </c>
      <c r="D192">
        <f>COUNTIF(C192:C886, Table63[[#This Row],[Product]])</f>
        <v>172</v>
      </c>
      <c r="E192">
        <f t="shared" si="3"/>
        <v>597</v>
      </c>
      <c r="F192">
        <f>Table63[[#This Row],[Occurrences of model]]/Table63[[#This Row],[total no. of model ]]</f>
        <v>0.28810720268006701</v>
      </c>
      <c r="G192" t="s">
        <v>52</v>
      </c>
      <c r="H192" s="1">
        <v>114.2</v>
      </c>
      <c r="I192" s="57">
        <v>11999.4</v>
      </c>
      <c r="J192" s="57">
        <v>19999</v>
      </c>
      <c r="K192" s="57">
        <v>2283885.8000000003</v>
      </c>
      <c r="L192" s="57">
        <v>114194.29000000002</v>
      </c>
      <c r="M192" s="57">
        <v>2169691.5100000002</v>
      </c>
      <c r="N192" s="57">
        <v>1301814.9060000002</v>
      </c>
      <c r="O192" s="57">
        <v>867876.60400000005</v>
      </c>
      <c r="P192" s="56">
        <v>44348</v>
      </c>
      <c r="Q192">
        <v>6</v>
      </c>
      <c r="R192" t="s">
        <v>24</v>
      </c>
      <c r="S192">
        <v>2021</v>
      </c>
    </row>
    <row r="193" spans="1:19" hidden="1" x14ac:dyDescent="0.25">
      <c r="A193" t="s">
        <v>35</v>
      </c>
      <c r="B193" t="s">
        <v>25</v>
      </c>
      <c r="C193" t="s">
        <v>44</v>
      </c>
      <c r="D193">
        <f>COUNTIF(C193:C887, Table63[[#This Row],[Product]])</f>
        <v>171</v>
      </c>
      <c r="E193">
        <f t="shared" si="3"/>
        <v>596</v>
      </c>
      <c r="F193">
        <f>Table63[[#This Row],[Occurrences of model]]/Table63[[#This Row],[total no. of model ]]</f>
        <v>0.28691275167785235</v>
      </c>
      <c r="G193" t="s">
        <v>52</v>
      </c>
      <c r="H193" s="1">
        <v>66.2</v>
      </c>
      <c r="I193" s="57">
        <v>11999.4</v>
      </c>
      <c r="J193" s="57">
        <v>19999</v>
      </c>
      <c r="K193" s="57">
        <v>1323933.8</v>
      </c>
      <c r="L193" s="57">
        <v>66196.69</v>
      </c>
      <c r="M193" s="57">
        <v>1257737.1100000001</v>
      </c>
      <c r="N193" s="57">
        <v>981034.9458000001</v>
      </c>
      <c r="O193" s="57">
        <v>276702.1642</v>
      </c>
      <c r="P193" s="56">
        <v>44348</v>
      </c>
      <c r="Q193">
        <v>6</v>
      </c>
      <c r="R193" t="s">
        <v>24</v>
      </c>
      <c r="S193">
        <v>2021</v>
      </c>
    </row>
    <row r="194" spans="1:19" hidden="1" x14ac:dyDescent="0.25">
      <c r="A194" t="s">
        <v>32</v>
      </c>
      <c r="B194" t="s">
        <v>26</v>
      </c>
      <c r="C194" t="s">
        <v>44</v>
      </c>
      <c r="D194">
        <f>COUNTIF(C194:C888, Table63[[#This Row],[Product]])</f>
        <v>170</v>
      </c>
      <c r="E194">
        <f t="shared" si="3"/>
        <v>595</v>
      </c>
      <c r="F194">
        <f>Table63[[#This Row],[Occurrences of model]]/Table63[[#This Row],[total no. of model ]]</f>
        <v>0.2857142857142857</v>
      </c>
      <c r="G194" t="s">
        <v>52</v>
      </c>
      <c r="H194" s="1">
        <v>129.5</v>
      </c>
      <c r="I194" s="57">
        <v>11999.4</v>
      </c>
      <c r="J194" s="57">
        <v>19999</v>
      </c>
      <c r="K194" s="57">
        <v>2589870.5</v>
      </c>
      <c r="L194" s="57">
        <v>129493.52500000001</v>
      </c>
      <c r="M194" s="57">
        <v>2460376.9750000001</v>
      </c>
      <c r="N194" s="57">
        <v>1476226.1850000001</v>
      </c>
      <c r="O194" s="57">
        <v>984150.79</v>
      </c>
      <c r="P194" s="56">
        <v>44470</v>
      </c>
      <c r="Q194">
        <v>10</v>
      </c>
      <c r="R194" t="s">
        <v>43</v>
      </c>
      <c r="S194">
        <v>2021</v>
      </c>
    </row>
    <row r="195" spans="1:19" hidden="1" x14ac:dyDescent="0.25">
      <c r="A195" t="s">
        <v>35</v>
      </c>
      <c r="B195" t="s">
        <v>27</v>
      </c>
      <c r="C195" t="s">
        <v>44</v>
      </c>
      <c r="D195">
        <f>COUNTIF(C195:C889, Table63[[#This Row],[Product]])</f>
        <v>169</v>
      </c>
      <c r="E195">
        <f t="shared" si="3"/>
        <v>594</v>
      </c>
      <c r="F195">
        <f>Table63[[#This Row],[Occurrences of model]]/Table63[[#This Row],[total no. of model ]]</f>
        <v>0.28451178451178449</v>
      </c>
      <c r="G195" t="s">
        <v>52</v>
      </c>
      <c r="H195" s="1">
        <v>80.900000000000006</v>
      </c>
      <c r="I195" s="57">
        <v>11999.4</v>
      </c>
      <c r="J195" s="57">
        <v>19999</v>
      </c>
      <c r="K195" s="57">
        <v>1617919.1</v>
      </c>
      <c r="L195" s="57">
        <v>80895.955000000016</v>
      </c>
      <c r="M195" s="57">
        <v>1537023.145</v>
      </c>
      <c r="N195" s="57">
        <v>1198878.0531000001</v>
      </c>
      <c r="O195" s="57">
        <v>338145.09189999988</v>
      </c>
      <c r="P195" s="56">
        <v>44105</v>
      </c>
      <c r="Q195">
        <v>10</v>
      </c>
      <c r="R195" t="s">
        <v>43</v>
      </c>
      <c r="S195">
        <v>2020</v>
      </c>
    </row>
    <row r="196" spans="1:19" hidden="1" x14ac:dyDescent="0.25">
      <c r="A196" t="s">
        <v>35</v>
      </c>
      <c r="B196" t="s">
        <v>29</v>
      </c>
      <c r="C196" t="s">
        <v>44</v>
      </c>
      <c r="D196">
        <f>COUNTIF(C196:C890, Table63[[#This Row],[Product]])</f>
        <v>168</v>
      </c>
      <c r="E196">
        <f t="shared" si="3"/>
        <v>593</v>
      </c>
      <c r="F196">
        <f>Table63[[#This Row],[Occurrences of model]]/Table63[[#This Row],[total no. of model ]]</f>
        <v>0.28330522765598654</v>
      </c>
      <c r="G196" t="s">
        <v>52</v>
      </c>
      <c r="H196" s="1">
        <v>214.5</v>
      </c>
      <c r="I196" s="57">
        <v>11999.4</v>
      </c>
      <c r="J196" s="57">
        <v>19999</v>
      </c>
      <c r="K196" s="57">
        <v>4289785.5</v>
      </c>
      <c r="L196" s="57">
        <v>214489.27500000002</v>
      </c>
      <c r="M196" s="57">
        <v>4075296.2250000001</v>
      </c>
      <c r="N196" s="57">
        <v>3178731.0555000002</v>
      </c>
      <c r="O196" s="57">
        <v>896565.16949999984</v>
      </c>
      <c r="P196" s="56">
        <v>44105</v>
      </c>
      <c r="Q196">
        <v>10</v>
      </c>
      <c r="R196" t="s">
        <v>43</v>
      </c>
      <c r="S196">
        <v>2020</v>
      </c>
    </row>
    <row r="197" spans="1:19" hidden="1" x14ac:dyDescent="0.25">
      <c r="A197" t="s">
        <v>32</v>
      </c>
      <c r="B197" t="s">
        <v>27</v>
      </c>
      <c r="C197" t="s">
        <v>44</v>
      </c>
      <c r="D197">
        <f>COUNTIF(C197:C891, Table63[[#This Row],[Product]])</f>
        <v>167</v>
      </c>
      <c r="E197">
        <f t="shared" si="3"/>
        <v>592</v>
      </c>
      <c r="F197">
        <f>Table63[[#This Row],[Occurrences of model]]/Table63[[#This Row],[total no. of model ]]</f>
        <v>0.28209459459459457</v>
      </c>
      <c r="G197" t="s">
        <v>52</v>
      </c>
      <c r="H197" s="1">
        <v>178.5</v>
      </c>
      <c r="I197" s="57">
        <v>11999.4</v>
      </c>
      <c r="J197" s="57">
        <v>19999</v>
      </c>
      <c r="K197" s="57">
        <v>3569821.5</v>
      </c>
      <c r="L197" s="57">
        <v>178491.07500000001</v>
      </c>
      <c r="M197" s="57">
        <v>3391330.4249999998</v>
      </c>
      <c r="N197" s="57">
        <v>2034798.2549999999</v>
      </c>
      <c r="O197" s="57">
        <v>1356532.17</v>
      </c>
      <c r="P197" s="56">
        <v>44136</v>
      </c>
      <c r="Q197">
        <v>11</v>
      </c>
      <c r="R197" t="s">
        <v>47</v>
      </c>
      <c r="S197">
        <v>2020</v>
      </c>
    </row>
    <row r="198" spans="1:19" hidden="1" x14ac:dyDescent="0.25">
      <c r="A198" t="s">
        <v>38</v>
      </c>
      <c r="B198" t="s">
        <v>33</v>
      </c>
      <c r="C198" t="s">
        <v>44</v>
      </c>
      <c r="D198">
        <f>COUNTIF(C198:C892, Table63[[#This Row],[Product]])</f>
        <v>166</v>
      </c>
      <c r="E198">
        <f t="shared" si="3"/>
        <v>591</v>
      </c>
      <c r="F198">
        <f>Table63[[#This Row],[Occurrences of model]]/Table63[[#This Row],[total no. of model ]]</f>
        <v>0.28087986463620979</v>
      </c>
      <c r="G198" t="s">
        <v>52</v>
      </c>
      <c r="H198" s="1">
        <v>191.60000000000002</v>
      </c>
      <c r="I198" s="57">
        <v>11999.4</v>
      </c>
      <c r="J198" s="57">
        <v>19999</v>
      </c>
      <c r="K198" s="57">
        <v>3831808.4000000004</v>
      </c>
      <c r="L198" s="57">
        <v>191590.42000000004</v>
      </c>
      <c r="M198" s="57">
        <v>3640217.9800000004</v>
      </c>
      <c r="N198" s="57">
        <v>2620956.9456000002</v>
      </c>
      <c r="O198" s="57">
        <v>1019261.0344000002</v>
      </c>
      <c r="P198" s="56">
        <v>44531</v>
      </c>
      <c r="Q198">
        <v>12</v>
      </c>
      <c r="R198" t="s">
        <v>28</v>
      </c>
      <c r="S198">
        <v>2021</v>
      </c>
    </row>
    <row r="199" spans="1:19" hidden="1" x14ac:dyDescent="0.25">
      <c r="A199" t="s">
        <v>16</v>
      </c>
      <c r="B199" t="s">
        <v>26</v>
      </c>
      <c r="C199" t="s">
        <v>44</v>
      </c>
      <c r="D199">
        <f>COUNTIF(C199:C893, Table63[[#This Row],[Product]])</f>
        <v>165</v>
      </c>
      <c r="E199">
        <f t="shared" si="3"/>
        <v>590</v>
      </c>
      <c r="F199">
        <f>Table63[[#This Row],[Occurrences of model]]/Table63[[#This Row],[total no. of model ]]</f>
        <v>0.27966101694915252</v>
      </c>
      <c r="G199" t="s">
        <v>52</v>
      </c>
      <c r="H199" s="1">
        <v>285.2</v>
      </c>
      <c r="I199" s="57">
        <v>11999.4</v>
      </c>
      <c r="J199" s="57">
        <v>19999</v>
      </c>
      <c r="K199" s="57">
        <v>5703714.7999999998</v>
      </c>
      <c r="L199" s="57">
        <v>285185.74</v>
      </c>
      <c r="M199" s="57">
        <v>5418529.0599999996</v>
      </c>
      <c r="N199" s="57">
        <v>4226452.6667999998</v>
      </c>
      <c r="O199" s="57">
        <v>1192076.3931999998</v>
      </c>
      <c r="P199" s="56">
        <v>44531</v>
      </c>
      <c r="Q199">
        <v>12</v>
      </c>
      <c r="R199" t="s">
        <v>28</v>
      </c>
      <c r="S199">
        <v>2021</v>
      </c>
    </row>
    <row r="200" spans="1:19" hidden="1" x14ac:dyDescent="0.25">
      <c r="A200" t="s">
        <v>35</v>
      </c>
      <c r="B200" t="s">
        <v>34</v>
      </c>
      <c r="C200" t="s">
        <v>44</v>
      </c>
      <c r="D200">
        <f>COUNTIF(C200:C894, Table63[[#This Row],[Product]])</f>
        <v>164</v>
      </c>
      <c r="E200">
        <f t="shared" si="3"/>
        <v>589</v>
      </c>
      <c r="F200">
        <f>Table63[[#This Row],[Occurrences of model]]/Table63[[#This Row],[total no. of model ]]</f>
        <v>0.27843803056027167</v>
      </c>
      <c r="G200" t="s">
        <v>52</v>
      </c>
      <c r="H200" s="1">
        <v>272.90000000000003</v>
      </c>
      <c r="I200" s="57">
        <v>11999.4</v>
      </c>
      <c r="J200" s="57">
        <v>19999</v>
      </c>
      <c r="K200" s="57">
        <v>5457727.1000000006</v>
      </c>
      <c r="L200" s="57">
        <v>272886.35500000004</v>
      </c>
      <c r="M200" s="57">
        <v>5184840.7450000001</v>
      </c>
      <c r="N200" s="57">
        <v>4044175.7811000003</v>
      </c>
      <c r="O200" s="57">
        <v>1140664.9638999999</v>
      </c>
      <c r="P200" s="56">
        <v>44531</v>
      </c>
      <c r="Q200">
        <v>12</v>
      </c>
      <c r="R200" t="s">
        <v>28</v>
      </c>
      <c r="S200">
        <v>2021</v>
      </c>
    </row>
    <row r="201" spans="1:19" hidden="1" x14ac:dyDescent="0.25">
      <c r="A201" t="s">
        <v>22</v>
      </c>
      <c r="B201" t="s">
        <v>36</v>
      </c>
      <c r="C201" t="s">
        <v>44</v>
      </c>
      <c r="D201">
        <f>COUNTIF(C201:C895, Table63[[#This Row],[Product]])</f>
        <v>163</v>
      </c>
      <c r="E201">
        <f t="shared" si="3"/>
        <v>588</v>
      </c>
      <c r="F201">
        <f>Table63[[#This Row],[Occurrences of model]]/Table63[[#This Row],[total no. of model ]]</f>
        <v>0.27721088435374147</v>
      </c>
      <c r="G201" t="s">
        <v>52</v>
      </c>
      <c r="H201" s="1">
        <v>192.5</v>
      </c>
      <c r="I201" s="57">
        <v>11999.4</v>
      </c>
      <c r="J201" s="57">
        <v>19999</v>
      </c>
      <c r="K201" s="57">
        <v>3849807.5</v>
      </c>
      <c r="L201" s="57">
        <v>192490.375</v>
      </c>
      <c r="M201" s="57">
        <v>3657317.125</v>
      </c>
      <c r="N201" s="57">
        <v>2377256.1312500001</v>
      </c>
      <c r="O201" s="57">
        <v>1280060.9937499999</v>
      </c>
      <c r="P201" s="56">
        <v>44166</v>
      </c>
      <c r="Q201">
        <v>12</v>
      </c>
      <c r="R201" t="s">
        <v>28</v>
      </c>
      <c r="S201">
        <v>2020</v>
      </c>
    </row>
    <row r="202" spans="1:19" hidden="1" x14ac:dyDescent="0.25">
      <c r="A202" t="s">
        <v>16</v>
      </c>
      <c r="B202" t="s">
        <v>39</v>
      </c>
      <c r="C202" t="s">
        <v>44</v>
      </c>
      <c r="D202">
        <f>COUNTIF(C202:C896, Table63[[#This Row],[Product]])</f>
        <v>162</v>
      </c>
      <c r="E202">
        <f t="shared" si="3"/>
        <v>587</v>
      </c>
      <c r="F202">
        <f>Table63[[#This Row],[Occurrences of model]]/Table63[[#This Row],[total no. of model ]]</f>
        <v>0.27597955706984667</v>
      </c>
      <c r="G202" t="s">
        <v>52</v>
      </c>
      <c r="H202" s="1">
        <v>201.3</v>
      </c>
      <c r="I202" s="57">
        <v>11999.4</v>
      </c>
      <c r="J202" s="57">
        <v>19999</v>
      </c>
      <c r="K202" s="57">
        <v>4025798.7</v>
      </c>
      <c r="L202" s="57">
        <v>201289.93500000003</v>
      </c>
      <c r="M202" s="57">
        <v>3824508.7650000001</v>
      </c>
      <c r="N202" s="57">
        <v>2983116.8367000003</v>
      </c>
      <c r="O202" s="57">
        <v>841391.9282999998</v>
      </c>
      <c r="P202" s="56">
        <v>44166</v>
      </c>
      <c r="Q202">
        <v>12</v>
      </c>
      <c r="R202" t="s">
        <v>28</v>
      </c>
      <c r="S202">
        <v>2020</v>
      </c>
    </row>
    <row r="203" spans="1:19" hidden="1" x14ac:dyDescent="0.25">
      <c r="A203" t="s">
        <v>32</v>
      </c>
      <c r="B203" t="s">
        <v>23</v>
      </c>
      <c r="C203" t="s">
        <v>44</v>
      </c>
      <c r="D203">
        <f>COUNTIF(C203:C897, Table63[[#This Row],[Product]])</f>
        <v>161</v>
      </c>
      <c r="E203">
        <f t="shared" si="3"/>
        <v>586</v>
      </c>
      <c r="F203">
        <f>Table63[[#This Row],[Occurrences of model]]/Table63[[#This Row],[total no. of model ]]</f>
        <v>0.27474402730375425</v>
      </c>
      <c r="G203" t="s">
        <v>52</v>
      </c>
      <c r="H203" s="1">
        <v>105.5</v>
      </c>
      <c r="I203" s="57">
        <v>11999.4</v>
      </c>
      <c r="J203" s="57">
        <v>19999</v>
      </c>
      <c r="K203" s="57">
        <v>2109894.5</v>
      </c>
      <c r="L203" s="57">
        <v>105494.72500000001</v>
      </c>
      <c r="M203" s="57">
        <v>2004399.7749999999</v>
      </c>
      <c r="N203" s="57">
        <v>1202639.865</v>
      </c>
      <c r="O203" s="57">
        <v>801759.90999999992</v>
      </c>
      <c r="P203" s="56">
        <v>44531</v>
      </c>
      <c r="Q203">
        <v>12</v>
      </c>
      <c r="R203" t="s">
        <v>28</v>
      </c>
      <c r="S203">
        <v>2021</v>
      </c>
    </row>
    <row r="204" spans="1:19" hidden="1" x14ac:dyDescent="0.25">
      <c r="A204" t="s">
        <v>32</v>
      </c>
      <c r="B204" t="s">
        <v>42</v>
      </c>
      <c r="C204" t="s">
        <v>44</v>
      </c>
      <c r="D204">
        <f>COUNTIF(C204:C898, Table63[[#This Row],[Product]])</f>
        <v>160</v>
      </c>
      <c r="E204">
        <f t="shared" si="3"/>
        <v>585</v>
      </c>
      <c r="F204">
        <f>Table63[[#This Row],[Occurrences of model]]/Table63[[#This Row],[total no. of model ]]</f>
        <v>0.27350427350427353</v>
      </c>
      <c r="G204" t="s">
        <v>52</v>
      </c>
      <c r="H204" s="1">
        <v>108.4</v>
      </c>
      <c r="I204" s="57">
        <v>11999.4</v>
      </c>
      <c r="J204" s="57">
        <v>19999</v>
      </c>
      <c r="K204" s="57">
        <v>2167891.6</v>
      </c>
      <c r="L204" s="57">
        <v>108394.58000000002</v>
      </c>
      <c r="M204" s="57">
        <v>2059497.02</v>
      </c>
      <c r="N204" s="57">
        <v>1235698.2120000001</v>
      </c>
      <c r="O204" s="57">
        <v>823798.80799999996</v>
      </c>
      <c r="P204" s="56">
        <v>44531</v>
      </c>
      <c r="Q204">
        <v>12</v>
      </c>
      <c r="R204" t="s">
        <v>28</v>
      </c>
      <c r="S204">
        <v>2021</v>
      </c>
    </row>
    <row r="205" spans="1:19" hidden="1" x14ac:dyDescent="0.25">
      <c r="A205" t="s">
        <v>16</v>
      </c>
      <c r="B205" t="s">
        <v>36</v>
      </c>
      <c r="C205" t="s">
        <v>48</v>
      </c>
      <c r="D205">
        <f>COUNTIF(C205:C899, Table63[[#This Row],[Product]])</f>
        <v>96</v>
      </c>
      <c r="E205">
        <f t="shared" si="3"/>
        <v>584</v>
      </c>
      <c r="F205">
        <f>Table63[[#This Row],[Occurrences of model]]/Table63[[#This Row],[total no. of model ]]</f>
        <v>0.16438356164383561</v>
      </c>
      <c r="G205" t="s">
        <v>52</v>
      </c>
      <c r="H205" s="1">
        <v>156.60000000000002</v>
      </c>
      <c r="I205" s="57">
        <v>19794</v>
      </c>
      <c r="J205" s="57">
        <v>32990</v>
      </c>
      <c r="K205" s="57">
        <v>5166234.0000000009</v>
      </c>
      <c r="L205" s="57">
        <v>258311.70000000007</v>
      </c>
      <c r="M205" s="57">
        <v>4907922.3000000007</v>
      </c>
      <c r="N205" s="57">
        <v>3828179.3940000008</v>
      </c>
      <c r="O205" s="57">
        <v>1079742.906</v>
      </c>
      <c r="P205" s="56">
        <v>44470</v>
      </c>
      <c r="Q205">
        <v>10</v>
      </c>
      <c r="R205" t="s">
        <v>43</v>
      </c>
      <c r="S205">
        <v>2021</v>
      </c>
    </row>
    <row r="206" spans="1:19" hidden="1" x14ac:dyDescent="0.25">
      <c r="A206" t="s">
        <v>16</v>
      </c>
      <c r="B206" t="s">
        <v>21</v>
      </c>
      <c r="C206" t="s">
        <v>48</v>
      </c>
      <c r="D206">
        <f>COUNTIF(C206:C900, Table63[[#This Row],[Product]])</f>
        <v>95</v>
      </c>
      <c r="E206">
        <f t="shared" si="3"/>
        <v>583</v>
      </c>
      <c r="F206">
        <f>Table63[[#This Row],[Occurrences of model]]/Table63[[#This Row],[total no. of model ]]</f>
        <v>0.16295025728987994</v>
      </c>
      <c r="G206" t="s">
        <v>52</v>
      </c>
      <c r="H206" s="1">
        <v>296.60000000000002</v>
      </c>
      <c r="I206" s="57">
        <v>19794</v>
      </c>
      <c r="J206" s="57">
        <v>32990</v>
      </c>
      <c r="K206" s="57">
        <v>9784834</v>
      </c>
      <c r="L206" s="57">
        <v>489241.7</v>
      </c>
      <c r="M206" s="57">
        <v>9295592.3000000007</v>
      </c>
      <c r="N206" s="57">
        <v>7250561.9940000009</v>
      </c>
      <c r="O206" s="57">
        <v>2045030.3059999999</v>
      </c>
      <c r="P206" s="56">
        <v>44105</v>
      </c>
      <c r="Q206">
        <v>10</v>
      </c>
      <c r="R206" t="s">
        <v>43</v>
      </c>
      <c r="S206">
        <v>2020</v>
      </c>
    </row>
    <row r="207" spans="1:19" hidden="1" x14ac:dyDescent="0.25">
      <c r="A207" t="s">
        <v>16</v>
      </c>
      <c r="B207" t="s">
        <v>46</v>
      </c>
      <c r="C207" t="s">
        <v>48</v>
      </c>
      <c r="D207">
        <f>COUNTIF(C207:C901, Table63[[#This Row],[Product]])</f>
        <v>94</v>
      </c>
      <c r="E207">
        <f t="shared" si="3"/>
        <v>582</v>
      </c>
      <c r="F207">
        <f>Table63[[#This Row],[Occurrences of model]]/Table63[[#This Row],[total no. of model ]]</f>
        <v>0.16151202749140894</v>
      </c>
      <c r="G207" t="s">
        <v>52</v>
      </c>
      <c r="H207" s="1">
        <v>287.7</v>
      </c>
      <c r="I207" s="57">
        <v>19794</v>
      </c>
      <c r="J207" s="57">
        <v>32990</v>
      </c>
      <c r="K207" s="57">
        <v>9491223</v>
      </c>
      <c r="L207" s="57">
        <v>474561.15</v>
      </c>
      <c r="M207" s="57">
        <v>9016661.8499999996</v>
      </c>
      <c r="N207" s="57">
        <v>7032996.2429999998</v>
      </c>
      <c r="O207" s="57">
        <v>1983665.6069999998</v>
      </c>
      <c r="P207" s="56">
        <v>44470</v>
      </c>
      <c r="Q207">
        <v>10</v>
      </c>
      <c r="R207" t="s">
        <v>43</v>
      </c>
      <c r="S207">
        <v>2021</v>
      </c>
    </row>
    <row r="208" spans="1:19" hidden="1" x14ac:dyDescent="0.25">
      <c r="A208" t="s">
        <v>35</v>
      </c>
      <c r="B208" t="s">
        <v>17</v>
      </c>
      <c r="C208" t="s">
        <v>48</v>
      </c>
      <c r="D208">
        <f>COUNTIF(C208:C902, Table63[[#This Row],[Product]])</f>
        <v>93</v>
      </c>
      <c r="E208">
        <f t="shared" si="3"/>
        <v>581</v>
      </c>
      <c r="F208">
        <f>Table63[[#This Row],[Occurrences of model]]/Table63[[#This Row],[total no. of model ]]</f>
        <v>0.16006884681583478</v>
      </c>
      <c r="G208" t="s">
        <v>52</v>
      </c>
      <c r="H208" s="1">
        <v>80.900000000000006</v>
      </c>
      <c r="I208" s="57">
        <v>19794</v>
      </c>
      <c r="J208" s="57">
        <v>32990</v>
      </c>
      <c r="K208" s="57">
        <v>2668891</v>
      </c>
      <c r="L208" s="57">
        <v>133444.55000000002</v>
      </c>
      <c r="M208" s="57">
        <v>2535446.4500000002</v>
      </c>
      <c r="N208" s="57">
        <v>1977648.2310000001</v>
      </c>
      <c r="O208" s="57">
        <v>557798.21900000004</v>
      </c>
      <c r="P208" s="56">
        <v>44105</v>
      </c>
      <c r="Q208">
        <v>10</v>
      </c>
      <c r="R208" t="s">
        <v>43</v>
      </c>
      <c r="S208">
        <v>2020</v>
      </c>
    </row>
    <row r="209" spans="1:19" hidden="1" x14ac:dyDescent="0.25">
      <c r="A209" t="s">
        <v>35</v>
      </c>
      <c r="B209" t="s">
        <v>21</v>
      </c>
      <c r="C209" t="s">
        <v>48</v>
      </c>
      <c r="D209">
        <f>COUNTIF(C209:C903, Table63[[#This Row],[Product]])</f>
        <v>92</v>
      </c>
      <c r="E209">
        <f t="shared" si="3"/>
        <v>580</v>
      </c>
      <c r="F209">
        <f>Table63[[#This Row],[Occurrences of model]]/Table63[[#This Row],[total no. of model ]]</f>
        <v>0.15862068965517243</v>
      </c>
      <c r="G209" t="s">
        <v>52</v>
      </c>
      <c r="H209" s="1">
        <v>214.5</v>
      </c>
      <c r="I209" s="57">
        <v>19794</v>
      </c>
      <c r="J209" s="57">
        <v>32990</v>
      </c>
      <c r="K209" s="57">
        <v>7076355</v>
      </c>
      <c r="L209" s="57">
        <v>353817.75</v>
      </c>
      <c r="M209" s="57">
        <v>6722537.25</v>
      </c>
      <c r="N209" s="57">
        <v>5243579.0550000006</v>
      </c>
      <c r="O209" s="57">
        <v>1478958.1949999994</v>
      </c>
      <c r="P209" s="56">
        <v>44105</v>
      </c>
      <c r="Q209">
        <v>10</v>
      </c>
      <c r="R209" t="s">
        <v>43</v>
      </c>
      <c r="S209">
        <v>2020</v>
      </c>
    </row>
    <row r="210" spans="1:19" hidden="1" x14ac:dyDescent="0.25">
      <c r="A210" t="s">
        <v>32</v>
      </c>
      <c r="B210" t="s">
        <v>23</v>
      </c>
      <c r="C210" t="s">
        <v>48</v>
      </c>
      <c r="D210">
        <f>COUNTIF(C210:C904, Table63[[#This Row],[Product]])</f>
        <v>91</v>
      </c>
      <c r="E210">
        <f t="shared" si="3"/>
        <v>579</v>
      </c>
      <c r="F210">
        <f>Table63[[#This Row],[Occurrences of model]]/Table63[[#This Row],[total no. of model ]]</f>
        <v>0.15716753022452504</v>
      </c>
      <c r="G210" t="s">
        <v>52</v>
      </c>
      <c r="H210" s="1">
        <v>105.5</v>
      </c>
      <c r="I210" s="57">
        <v>19794</v>
      </c>
      <c r="J210" s="57">
        <v>32990</v>
      </c>
      <c r="K210" s="57">
        <v>3480445</v>
      </c>
      <c r="L210" s="57">
        <v>174022.25</v>
      </c>
      <c r="M210" s="57">
        <v>3306422.75</v>
      </c>
      <c r="N210" s="57">
        <v>1983853.65</v>
      </c>
      <c r="O210" s="57">
        <v>1322569.1000000001</v>
      </c>
      <c r="P210" s="56">
        <v>44531</v>
      </c>
      <c r="Q210">
        <v>12</v>
      </c>
      <c r="R210" t="s">
        <v>28</v>
      </c>
      <c r="S210">
        <v>2021</v>
      </c>
    </row>
    <row r="211" spans="1:19" hidden="1" x14ac:dyDescent="0.25">
      <c r="A211" t="s">
        <v>16</v>
      </c>
      <c r="B211" t="s">
        <v>25</v>
      </c>
      <c r="C211" t="s">
        <v>48</v>
      </c>
      <c r="D211">
        <f>COUNTIF(C211:C905, Table63[[#This Row],[Product]])</f>
        <v>90</v>
      </c>
      <c r="E211">
        <f t="shared" si="3"/>
        <v>578</v>
      </c>
      <c r="F211">
        <f>Table63[[#This Row],[Occurrences of model]]/Table63[[#This Row],[total no. of model ]]</f>
        <v>0.15570934256055363</v>
      </c>
      <c r="G211" t="s">
        <v>52</v>
      </c>
      <c r="H211" s="1">
        <v>54.400000000000006</v>
      </c>
      <c r="I211" s="57">
        <v>19794</v>
      </c>
      <c r="J211" s="57">
        <v>32990</v>
      </c>
      <c r="K211" s="57">
        <v>1794656.0000000002</v>
      </c>
      <c r="L211" s="57">
        <v>89732.800000000017</v>
      </c>
      <c r="M211" s="57">
        <v>1704923.2000000002</v>
      </c>
      <c r="N211" s="57">
        <v>1329840.0960000001</v>
      </c>
      <c r="O211" s="57">
        <v>375083.10400000005</v>
      </c>
      <c r="P211" s="56">
        <v>44166</v>
      </c>
      <c r="Q211">
        <v>12</v>
      </c>
      <c r="R211" t="s">
        <v>28</v>
      </c>
      <c r="S211">
        <v>2020</v>
      </c>
    </row>
    <row r="212" spans="1:19" hidden="1" x14ac:dyDescent="0.25">
      <c r="A212" t="s">
        <v>32</v>
      </c>
      <c r="B212" t="s">
        <v>26</v>
      </c>
      <c r="C212" t="s">
        <v>48</v>
      </c>
      <c r="D212">
        <f>COUNTIF(C212:C906, Table63[[#This Row],[Product]])</f>
        <v>89</v>
      </c>
      <c r="E212">
        <f t="shared" si="3"/>
        <v>577</v>
      </c>
      <c r="F212">
        <f>Table63[[#This Row],[Occurrences of model]]/Table63[[#This Row],[total no. of model ]]</f>
        <v>0.15424610051993068</v>
      </c>
      <c r="G212" t="s">
        <v>52</v>
      </c>
      <c r="H212" s="1">
        <v>108.4</v>
      </c>
      <c r="I212" s="57">
        <v>19794</v>
      </c>
      <c r="J212" s="57">
        <v>32990</v>
      </c>
      <c r="K212" s="57">
        <v>3576116</v>
      </c>
      <c r="L212" s="57">
        <v>178805.80000000002</v>
      </c>
      <c r="M212" s="57">
        <v>3397310.2</v>
      </c>
      <c r="N212" s="57">
        <v>2038386.12</v>
      </c>
      <c r="O212" s="57">
        <v>1358924.08</v>
      </c>
      <c r="P212" s="56">
        <v>44531</v>
      </c>
      <c r="Q212">
        <v>12</v>
      </c>
      <c r="R212" t="s">
        <v>28</v>
      </c>
      <c r="S212">
        <v>2021</v>
      </c>
    </row>
    <row r="213" spans="1:19" hidden="1" x14ac:dyDescent="0.25">
      <c r="A213" t="s">
        <v>35</v>
      </c>
      <c r="B213" t="s">
        <v>27</v>
      </c>
      <c r="C213" t="s">
        <v>49</v>
      </c>
      <c r="D213">
        <f>COUNTIF(C213:C907, Table63[[#This Row],[Product]])</f>
        <v>93</v>
      </c>
      <c r="E213">
        <f t="shared" si="3"/>
        <v>576</v>
      </c>
      <c r="F213">
        <f>Table63[[#This Row],[Occurrences of model]]/Table63[[#This Row],[total no. of model ]]</f>
        <v>0.16145833333333334</v>
      </c>
      <c r="G213" t="s">
        <v>52</v>
      </c>
      <c r="H213" s="1">
        <v>66.2</v>
      </c>
      <c r="I213" s="57">
        <v>13938</v>
      </c>
      <c r="J213" s="57">
        <v>23230</v>
      </c>
      <c r="K213" s="57">
        <v>1537826</v>
      </c>
      <c r="L213" s="57">
        <v>76891.3</v>
      </c>
      <c r="M213" s="57">
        <v>1460934.7</v>
      </c>
      <c r="N213" s="57">
        <v>1139529.0660000001</v>
      </c>
      <c r="O213" s="57">
        <v>321405.63399999985</v>
      </c>
      <c r="P213" s="56">
        <v>44348</v>
      </c>
      <c r="Q213">
        <v>6</v>
      </c>
      <c r="R213" t="s">
        <v>24</v>
      </c>
      <c r="S213">
        <v>2021</v>
      </c>
    </row>
    <row r="214" spans="1:19" hidden="1" x14ac:dyDescent="0.25">
      <c r="A214" t="s">
        <v>38</v>
      </c>
      <c r="B214" t="s">
        <v>29</v>
      </c>
      <c r="C214" t="s">
        <v>49</v>
      </c>
      <c r="D214">
        <f>COUNTIF(C214:C908, Table63[[#This Row],[Product]])</f>
        <v>92</v>
      </c>
      <c r="E214">
        <f t="shared" si="3"/>
        <v>575</v>
      </c>
      <c r="F214">
        <f>Table63[[#This Row],[Occurrences of model]]/Table63[[#This Row],[total no. of model ]]</f>
        <v>0.16</v>
      </c>
      <c r="G214" t="s">
        <v>52</v>
      </c>
      <c r="H214" s="1">
        <v>21.400000000000002</v>
      </c>
      <c r="I214" s="57">
        <v>13938</v>
      </c>
      <c r="J214" s="57">
        <v>23230</v>
      </c>
      <c r="K214" s="57">
        <v>497122.00000000006</v>
      </c>
      <c r="L214" s="57">
        <v>24856.100000000006</v>
      </c>
      <c r="M214" s="57">
        <v>472265.9</v>
      </c>
      <c r="N214" s="57">
        <v>340031.44800000003</v>
      </c>
      <c r="O214" s="57">
        <v>132234.45199999999</v>
      </c>
      <c r="P214" s="56">
        <v>44105</v>
      </c>
      <c r="Q214">
        <v>10</v>
      </c>
      <c r="R214" t="s">
        <v>43</v>
      </c>
      <c r="S214">
        <v>2020</v>
      </c>
    </row>
    <row r="215" spans="1:19" hidden="1" x14ac:dyDescent="0.25">
      <c r="A215" t="s">
        <v>16</v>
      </c>
      <c r="B215" t="s">
        <v>27</v>
      </c>
      <c r="C215" t="s">
        <v>49</v>
      </c>
      <c r="D215">
        <f>COUNTIF(C215:C909, Table63[[#This Row],[Product]])</f>
        <v>91</v>
      </c>
      <c r="E215">
        <f t="shared" si="3"/>
        <v>574</v>
      </c>
      <c r="F215">
        <f>Table63[[#This Row],[Occurrences of model]]/Table63[[#This Row],[total no. of model ]]</f>
        <v>0.15853658536585366</v>
      </c>
      <c r="G215" t="s">
        <v>52</v>
      </c>
      <c r="H215" s="1">
        <v>287.7</v>
      </c>
      <c r="I215" s="57">
        <v>13938</v>
      </c>
      <c r="J215" s="57">
        <v>23230</v>
      </c>
      <c r="K215" s="57">
        <v>6683271</v>
      </c>
      <c r="L215" s="57">
        <v>334163.55000000005</v>
      </c>
      <c r="M215" s="57">
        <v>6349107.4500000002</v>
      </c>
      <c r="N215" s="57">
        <v>4952303.8110000007</v>
      </c>
      <c r="O215" s="57">
        <v>1396803.6389999995</v>
      </c>
      <c r="P215" s="56">
        <v>44470</v>
      </c>
      <c r="Q215">
        <v>10</v>
      </c>
      <c r="R215" t="s">
        <v>43</v>
      </c>
      <c r="S215">
        <v>2021</v>
      </c>
    </row>
    <row r="216" spans="1:19" hidden="1" x14ac:dyDescent="0.25">
      <c r="A216" t="s">
        <v>35</v>
      </c>
      <c r="B216" t="s">
        <v>33</v>
      </c>
      <c r="C216" t="s">
        <v>49</v>
      </c>
      <c r="D216">
        <f>COUNTIF(C216:C910, Table63[[#This Row],[Product]])</f>
        <v>90</v>
      </c>
      <c r="E216">
        <f t="shared" si="3"/>
        <v>573</v>
      </c>
      <c r="F216">
        <f>Table63[[#This Row],[Occurrences of model]]/Table63[[#This Row],[total no. of model ]]</f>
        <v>0.15706806282722513</v>
      </c>
      <c r="G216" t="s">
        <v>52</v>
      </c>
      <c r="H216" s="1">
        <v>272.90000000000003</v>
      </c>
      <c r="I216" s="57">
        <v>13938</v>
      </c>
      <c r="J216" s="57">
        <v>23230</v>
      </c>
      <c r="K216" s="57">
        <v>6339467.0000000009</v>
      </c>
      <c r="L216" s="57">
        <v>316973.35000000009</v>
      </c>
      <c r="M216" s="57">
        <v>6022493.6500000004</v>
      </c>
      <c r="N216" s="57">
        <v>4697545.0470000003</v>
      </c>
      <c r="O216" s="57">
        <v>1324948.6030000001</v>
      </c>
      <c r="P216" s="56">
        <v>44531</v>
      </c>
      <c r="Q216">
        <v>12</v>
      </c>
      <c r="R216" t="s">
        <v>28</v>
      </c>
      <c r="S216">
        <v>2021</v>
      </c>
    </row>
    <row r="217" spans="1:19" hidden="1" x14ac:dyDescent="0.25">
      <c r="A217" t="s">
        <v>16</v>
      </c>
      <c r="B217" t="s">
        <v>26</v>
      </c>
      <c r="C217" t="s">
        <v>49</v>
      </c>
      <c r="D217">
        <f>COUNTIF(C217:C911, Table63[[#This Row],[Product]])</f>
        <v>89</v>
      </c>
      <c r="E217">
        <f t="shared" si="3"/>
        <v>572</v>
      </c>
      <c r="F217">
        <f>Table63[[#This Row],[Occurrences of model]]/Table63[[#This Row],[total no. of model ]]</f>
        <v>0.1555944055944056</v>
      </c>
      <c r="G217" t="s">
        <v>52</v>
      </c>
      <c r="H217" s="1">
        <v>26.6</v>
      </c>
      <c r="I217" s="57">
        <v>13938</v>
      </c>
      <c r="J217" s="57">
        <v>23230</v>
      </c>
      <c r="K217" s="57">
        <v>617918</v>
      </c>
      <c r="L217" s="57">
        <v>30895.9</v>
      </c>
      <c r="M217" s="57">
        <v>587022.1</v>
      </c>
      <c r="N217" s="57">
        <v>457877.23800000001</v>
      </c>
      <c r="O217" s="57">
        <v>129144.86199999996</v>
      </c>
      <c r="P217" s="56">
        <v>44166</v>
      </c>
      <c r="Q217">
        <v>12</v>
      </c>
      <c r="R217" t="s">
        <v>28</v>
      </c>
      <c r="S217">
        <v>2020</v>
      </c>
    </row>
    <row r="218" spans="1:19" hidden="1" x14ac:dyDescent="0.25">
      <c r="A218" t="s">
        <v>16</v>
      </c>
      <c r="B218" t="s">
        <v>34</v>
      </c>
      <c r="C218" t="s">
        <v>49</v>
      </c>
      <c r="D218">
        <f>COUNTIF(C218:C912, Table63[[#This Row],[Product]])</f>
        <v>88</v>
      </c>
      <c r="E218">
        <f t="shared" si="3"/>
        <v>571</v>
      </c>
      <c r="F218">
        <f>Table63[[#This Row],[Occurrences of model]]/Table63[[#This Row],[total no. of model ]]</f>
        <v>0.15411558669001751</v>
      </c>
      <c r="G218" t="s">
        <v>52</v>
      </c>
      <c r="H218" s="1">
        <v>194</v>
      </c>
      <c r="I218" s="57">
        <v>13938</v>
      </c>
      <c r="J218" s="57">
        <v>23230</v>
      </c>
      <c r="K218" s="57">
        <v>4506620</v>
      </c>
      <c r="L218" s="57">
        <v>225331</v>
      </c>
      <c r="M218" s="57">
        <v>4281289</v>
      </c>
      <c r="N218" s="57">
        <v>3339405.42</v>
      </c>
      <c r="O218" s="57">
        <v>941883.58000000007</v>
      </c>
      <c r="P218" s="56">
        <v>44166</v>
      </c>
      <c r="Q218">
        <v>12</v>
      </c>
      <c r="R218" t="s">
        <v>28</v>
      </c>
      <c r="S218">
        <v>2020</v>
      </c>
    </row>
    <row r="219" spans="1:19" hidden="1" x14ac:dyDescent="0.25">
      <c r="A219" t="s">
        <v>38</v>
      </c>
      <c r="B219" t="s">
        <v>36</v>
      </c>
      <c r="C219" t="s">
        <v>51</v>
      </c>
      <c r="D219">
        <f>COUNTIF(C219:C913, Table63[[#This Row],[Product]])</f>
        <v>84</v>
      </c>
      <c r="E219">
        <f t="shared" si="3"/>
        <v>570</v>
      </c>
      <c r="F219">
        <f>Table63[[#This Row],[Occurrences of model]]/Table63[[#This Row],[total no. of model ]]</f>
        <v>0.14736842105263157</v>
      </c>
      <c r="G219" t="s">
        <v>52</v>
      </c>
      <c r="H219" s="1">
        <v>25.900000000000002</v>
      </c>
      <c r="I219" s="57">
        <v>11999.4</v>
      </c>
      <c r="J219" s="57">
        <v>19999</v>
      </c>
      <c r="K219" s="57">
        <v>517974.10000000003</v>
      </c>
      <c r="L219" s="57">
        <v>25898.705000000002</v>
      </c>
      <c r="M219" s="57">
        <v>492075.39500000002</v>
      </c>
      <c r="N219" s="57">
        <v>354294.2844</v>
      </c>
      <c r="O219" s="57">
        <v>137781.11060000001</v>
      </c>
      <c r="P219" s="56">
        <v>44256</v>
      </c>
      <c r="Q219">
        <v>3</v>
      </c>
      <c r="R219" t="s">
        <v>31</v>
      </c>
      <c r="S219">
        <v>2021</v>
      </c>
    </row>
    <row r="220" spans="1:19" hidden="1" x14ac:dyDescent="0.25">
      <c r="A220" t="s">
        <v>38</v>
      </c>
      <c r="B220" t="s">
        <v>39</v>
      </c>
      <c r="C220" t="s">
        <v>51</v>
      </c>
      <c r="D220">
        <f>COUNTIF(C220:C914, Table63[[#This Row],[Product]])</f>
        <v>83</v>
      </c>
      <c r="E220">
        <f t="shared" si="3"/>
        <v>569</v>
      </c>
      <c r="F220">
        <f>Table63[[#This Row],[Occurrences of model]]/Table63[[#This Row],[total no. of model ]]</f>
        <v>0.14586994727592267</v>
      </c>
      <c r="G220" t="s">
        <v>52</v>
      </c>
      <c r="H220" s="1">
        <v>110.10000000000001</v>
      </c>
      <c r="I220" s="57">
        <v>11999.4</v>
      </c>
      <c r="J220" s="57">
        <v>19999</v>
      </c>
      <c r="K220" s="57">
        <v>2201889.9000000004</v>
      </c>
      <c r="L220" s="57">
        <v>110094.49500000002</v>
      </c>
      <c r="M220" s="57">
        <v>2091795.4050000003</v>
      </c>
      <c r="N220" s="57">
        <v>1506092.6916</v>
      </c>
      <c r="O220" s="57">
        <v>585702.71340000024</v>
      </c>
      <c r="P220" s="56">
        <v>44256</v>
      </c>
      <c r="Q220">
        <v>3</v>
      </c>
      <c r="R220" t="s">
        <v>31</v>
      </c>
      <c r="S220">
        <v>2021</v>
      </c>
    </row>
    <row r="221" spans="1:19" hidden="1" x14ac:dyDescent="0.25">
      <c r="A221" t="s">
        <v>35</v>
      </c>
      <c r="B221" t="s">
        <v>23</v>
      </c>
      <c r="C221" t="s">
        <v>51</v>
      </c>
      <c r="D221">
        <f>COUNTIF(C221:C915, Table63[[#This Row],[Product]])</f>
        <v>82</v>
      </c>
      <c r="E221">
        <f t="shared" si="3"/>
        <v>568</v>
      </c>
      <c r="F221">
        <f>Table63[[#This Row],[Occurrences of model]]/Table63[[#This Row],[total no. of model ]]</f>
        <v>0.14436619718309859</v>
      </c>
      <c r="G221" t="s">
        <v>52</v>
      </c>
      <c r="H221" s="1">
        <v>227.60000000000002</v>
      </c>
      <c r="I221" s="57">
        <v>11999.4</v>
      </c>
      <c r="J221" s="57">
        <v>19999</v>
      </c>
      <c r="K221" s="57">
        <v>4551772.4000000004</v>
      </c>
      <c r="L221" s="57">
        <v>227588.62000000002</v>
      </c>
      <c r="M221" s="57">
        <v>4324183.78</v>
      </c>
      <c r="N221" s="57">
        <v>3372863.3484000005</v>
      </c>
      <c r="O221" s="57">
        <v>951320.43159999978</v>
      </c>
      <c r="P221" s="56">
        <v>44317</v>
      </c>
      <c r="Q221">
        <v>5</v>
      </c>
      <c r="R221" t="s">
        <v>53</v>
      </c>
      <c r="S221">
        <v>2021</v>
      </c>
    </row>
    <row r="222" spans="1:19" hidden="1" x14ac:dyDescent="0.25">
      <c r="A222" t="s">
        <v>16</v>
      </c>
      <c r="B222" t="s">
        <v>42</v>
      </c>
      <c r="C222" t="s">
        <v>51</v>
      </c>
      <c r="D222">
        <f>COUNTIF(C222:C916, Table63[[#This Row],[Product]])</f>
        <v>81</v>
      </c>
      <c r="E222">
        <f t="shared" si="3"/>
        <v>567</v>
      </c>
      <c r="F222">
        <f>Table63[[#This Row],[Occurrences of model]]/Table63[[#This Row],[total no. of model ]]</f>
        <v>0.14285714285714285</v>
      </c>
      <c r="G222" t="s">
        <v>52</v>
      </c>
      <c r="H222" s="1">
        <v>296.60000000000002</v>
      </c>
      <c r="I222" s="57">
        <v>11999.4</v>
      </c>
      <c r="J222" s="57">
        <v>19999</v>
      </c>
      <c r="K222" s="57">
        <v>5931703.4000000004</v>
      </c>
      <c r="L222" s="57">
        <v>296585.17000000004</v>
      </c>
      <c r="M222" s="57">
        <v>5635118.2300000004</v>
      </c>
      <c r="N222" s="57">
        <v>4395392.2194000008</v>
      </c>
      <c r="O222" s="57">
        <v>1239726.0105999997</v>
      </c>
      <c r="P222" s="56">
        <v>44105</v>
      </c>
      <c r="Q222">
        <v>10</v>
      </c>
      <c r="R222" t="s">
        <v>43</v>
      </c>
      <c r="S222">
        <v>2020</v>
      </c>
    </row>
    <row r="223" spans="1:19" hidden="1" x14ac:dyDescent="0.25">
      <c r="A223" t="s">
        <v>16</v>
      </c>
      <c r="B223" t="s">
        <v>36</v>
      </c>
      <c r="C223" t="s">
        <v>51</v>
      </c>
      <c r="D223">
        <f>COUNTIF(C223:C917, Table63[[#This Row],[Product]])</f>
        <v>80</v>
      </c>
      <c r="E223">
        <f t="shared" si="3"/>
        <v>566</v>
      </c>
      <c r="F223">
        <f>Table63[[#This Row],[Occurrences of model]]/Table63[[#This Row],[total no. of model ]]</f>
        <v>0.14134275618374559</v>
      </c>
      <c r="G223" t="s">
        <v>52</v>
      </c>
      <c r="H223" s="1">
        <v>123.60000000000001</v>
      </c>
      <c r="I223" s="57">
        <v>11999.4</v>
      </c>
      <c r="J223" s="57">
        <v>19999</v>
      </c>
      <c r="K223" s="57">
        <v>2471876.4000000004</v>
      </c>
      <c r="L223" s="57">
        <v>123593.82000000002</v>
      </c>
      <c r="M223" s="57">
        <v>2348282.5800000005</v>
      </c>
      <c r="N223" s="57">
        <v>1831660.4124000005</v>
      </c>
      <c r="O223" s="57">
        <v>516622.16760000004</v>
      </c>
      <c r="P223" s="56">
        <v>44501</v>
      </c>
      <c r="Q223">
        <v>11</v>
      </c>
      <c r="R223" t="s">
        <v>47</v>
      </c>
      <c r="S223">
        <v>2021</v>
      </c>
    </row>
    <row r="224" spans="1:19" hidden="1" x14ac:dyDescent="0.25">
      <c r="A224" t="s">
        <v>16</v>
      </c>
      <c r="B224" t="s">
        <v>21</v>
      </c>
      <c r="C224" t="s">
        <v>51</v>
      </c>
      <c r="D224">
        <f>COUNTIF(C224:C918, Table63[[#This Row],[Product]])</f>
        <v>79</v>
      </c>
      <c r="E224">
        <f t="shared" si="3"/>
        <v>565</v>
      </c>
      <c r="F224">
        <f>Table63[[#This Row],[Occurrences of model]]/Table63[[#This Row],[total no. of model ]]</f>
        <v>0.13982300884955753</v>
      </c>
      <c r="G224" t="s">
        <v>52</v>
      </c>
      <c r="H224" s="1">
        <v>94.100000000000009</v>
      </c>
      <c r="I224" s="57">
        <v>11999.4</v>
      </c>
      <c r="J224" s="57">
        <v>19999</v>
      </c>
      <c r="K224" s="57">
        <v>1881905.9000000001</v>
      </c>
      <c r="L224" s="57">
        <v>94095.295000000013</v>
      </c>
      <c r="M224" s="57">
        <v>1787810.6050000002</v>
      </c>
      <c r="N224" s="57">
        <v>1394492.2719000003</v>
      </c>
      <c r="O224" s="57">
        <v>393318.33309999993</v>
      </c>
      <c r="P224" s="56">
        <v>44501</v>
      </c>
      <c r="Q224">
        <v>11</v>
      </c>
      <c r="R224" t="s">
        <v>47</v>
      </c>
      <c r="S224">
        <v>2021</v>
      </c>
    </row>
    <row r="225" spans="1:19" hidden="1" x14ac:dyDescent="0.25">
      <c r="A225" t="s">
        <v>38</v>
      </c>
      <c r="B225" t="s">
        <v>46</v>
      </c>
      <c r="C225" t="s">
        <v>51</v>
      </c>
      <c r="D225">
        <f>COUNTIF(C225:C919, Table63[[#This Row],[Product]])</f>
        <v>78</v>
      </c>
      <c r="E225">
        <f t="shared" si="3"/>
        <v>564</v>
      </c>
      <c r="F225">
        <f>Table63[[#This Row],[Occurrences of model]]/Table63[[#This Row],[total no. of model ]]</f>
        <v>0.13829787234042554</v>
      </c>
      <c r="G225" t="s">
        <v>52</v>
      </c>
      <c r="H225" s="1">
        <v>191.60000000000002</v>
      </c>
      <c r="I225" s="57">
        <v>11999.4</v>
      </c>
      <c r="J225" s="57">
        <v>19999</v>
      </c>
      <c r="K225" s="57">
        <v>3831808.4000000004</v>
      </c>
      <c r="L225" s="57">
        <v>191590.42000000004</v>
      </c>
      <c r="M225" s="57">
        <v>3640217.9800000004</v>
      </c>
      <c r="N225" s="57">
        <v>2620956.9456000002</v>
      </c>
      <c r="O225" s="57">
        <v>1019261.0344000002</v>
      </c>
      <c r="P225" s="56">
        <v>44531</v>
      </c>
      <c r="Q225">
        <v>12</v>
      </c>
      <c r="R225" t="s">
        <v>28</v>
      </c>
      <c r="S225">
        <v>2021</v>
      </c>
    </row>
    <row r="226" spans="1:19" hidden="1" x14ac:dyDescent="0.25">
      <c r="A226" t="s">
        <v>35</v>
      </c>
      <c r="B226" t="s">
        <v>17</v>
      </c>
      <c r="C226" t="s">
        <v>18</v>
      </c>
      <c r="D226">
        <f>COUNTIF(C226:C920, Table63[[#This Row],[Product]])</f>
        <v>72</v>
      </c>
      <c r="E226">
        <f t="shared" si="3"/>
        <v>563</v>
      </c>
      <c r="F226">
        <f>Table63[[#This Row],[Occurrences of model]]/Table63[[#This Row],[total no. of model ]]</f>
        <v>0.12788632326820604</v>
      </c>
      <c r="G226" t="s">
        <v>52</v>
      </c>
      <c r="H226" s="1">
        <v>424.35</v>
      </c>
      <c r="I226" s="57">
        <v>5579.4</v>
      </c>
      <c r="J226" s="57">
        <v>9299</v>
      </c>
      <c r="K226" s="57">
        <v>3946030.6500000004</v>
      </c>
      <c r="L226" s="57">
        <v>197301.53250000003</v>
      </c>
      <c r="M226" s="57">
        <v>3748729.1175000002</v>
      </c>
      <c r="N226" s="57">
        <v>2924008.7116500004</v>
      </c>
      <c r="O226" s="57">
        <v>824720.40584999975</v>
      </c>
      <c r="P226" s="56">
        <v>44287</v>
      </c>
      <c r="Q226">
        <v>4</v>
      </c>
      <c r="R226" t="s">
        <v>50</v>
      </c>
      <c r="S226">
        <v>2021</v>
      </c>
    </row>
    <row r="227" spans="1:19" hidden="1" x14ac:dyDescent="0.25">
      <c r="A227" t="s">
        <v>16</v>
      </c>
      <c r="B227" t="s">
        <v>21</v>
      </c>
      <c r="C227" t="s">
        <v>18</v>
      </c>
      <c r="D227">
        <f>COUNTIF(C227:C921, Table63[[#This Row],[Product]])</f>
        <v>71</v>
      </c>
      <c r="E227">
        <f t="shared" si="3"/>
        <v>562</v>
      </c>
      <c r="F227">
        <f>Table63[[#This Row],[Occurrences of model]]/Table63[[#This Row],[total no. of model ]]</f>
        <v>0.12633451957295375</v>
      </c>
      <c r="G227" t="s">
        <v>52</v>
      </c>
      <c r="H227" s="1">
        <v>258</v>
      </c>
      <c r="I227" s="57">
        <v>5579.4</v>
      </c>
      <c r="J227" s="57">
        <v>9299</v>
      </c>
      <c r="K227" s="57">
        <v>2399142</v>
      </c>
      <c r="L227" s="57">
        <v>119957.1</v>
      </c>
      <c r="M227" s="57">
        <v>2279184.9</v>
      </c>
      <c r="N227" s="57">
        <v>1777764.2220000001</v>
      </c>
      <c r="O227" s="57">
        <v>501420.67799999984</v>
      </c>
      <c r="P227" s="56">
        <v>44287</v>
      </c>
      <c r="Q227">
        <v>4</v>
      </c>
      <c r="R227" t="s">
        <v>50</v>
      </c>
      <c r="S227">
        <v>2021</v>
      </c>
    </row>
    <row r="228" spans="1:19" hidden="1" x14ac:dyDescent="0.25">
      <c r="A228" t="s">
        <v>38</v>
      </c>
      <c r="B228" t="s">
        <v>23</v>
      </c>
      <c r="C228" t="s">
        <v>18</v>
      </c>
      <c r="D228">
        <f>COUNTIF(C228:C922, Table63[[#This Row],[Product]])</f>
        <v>70</v>
      </c>
      <c r="E228">
        <f t="shared" si="3"/>
        <v>561</v>
      </c>
      <c r="F228">
        <f>Table63[[#This Row],[Occurrences of model]]/Table63[[#This Row],[total no. of model ]]</f>
        <v>0.12477718360071301</v>
      </c>
      <c r="G228" t="s">
        <v>52</v>
      </c>
      <c r="H228" s="1">
        <v>68.900000000000006</v>
      </c>
      <c r="I228" s="57">
        <v>5579.4</v>
      </c>
      <c r="J228" s="57">
        <v>9299</v>
      </c>
      <c r="K228" s="57">
        <v>640701.10000000009</v>
      </c>
      <c r="L228" s="57">
        <v>32035.055000000008</v>
      </c>
      <c r="M228" s="57">
        <v>608666.04500000004</v>
      </c>
      <c r="N228" s="57">
        <v>438239.55239999999</v>
      </c>
      <c r="O228" s="57">
        <v>170426.49260000006</v>
      </c>
      <c r="P228" s="56">
        <v>44348</v>
      </c>
      <c r="Q228">
        <v>6</v>
      </c>
      <c r="R228" t="s">
        <v>24</v>
      </c>
      <c r="S228">
        <v>2021</v>
      </c>
    </row>
    <row r="229" spans="1:19" hidden="1" x14ac:dyDescent="0.25">
      <c r="A229" t="s">
        <v>32</v>
      </c>
      <c r="B229" t="s">
        <v>25</v>
      </c>
      <c r="C229" t="s">
        <v>18</v>
      </c>
      <c r="D229">
        <f>COUNTIF(C229:C923, Table63[[#This Row],[Product]])</f>
        <v>69</v>
      </c>
      <c r="E229">
        <f t="shared" si="3"/>
        <v>560</v>
      </c>
      <c r="F229">
        <f>Table63[[#This Row],[Occurrences of model]]/Table63[[#This Row],[total no. of model ]]</f>
        <v>0.12321428571428572</v>
      </c>
      <c r="G229" t="s">
        <v>52</v>
      </c>
      <c r="H229" s="1">
        <v>194.70000000000002</v>
      </c>
      <c r="I229" s="57">
        <v>5579.4</v>
      </c>
      <c r="J229" s="57">
        <v>9299</v>
      </c>
      <c r="K229" s="57">
        <v>1810515.3</v>
      </c>
      <c r="L229" s="57">
        <v>90525.765000000014</v>
      </c>
      <c r="M229" s="57">
        <v>1719989.5350000001</v>
      </c>
      <c r="N229" s="57">
        <v>1031993.721</v>
      </c>
      <c r="O229" s="57">
        <v>687995.81400000013</v>
      </c>
      <c r="P229" s="56">
        <v>44440</v>
      </c>
      <c r="Q229">
        <v>9</v>
      </c>
      <c r="R229" t="s">
        <v>41</v>
      </c>
      <c r="S229">
        <v>2021</v>
      </c>
    </row>
    <row r="230" spans="1:19" hidden="1" x14ac:dyDescent="0.25">
      <c r="A230" t="s">
        <v>32</v>
      </c>
      <c r="B230" t="s">
        <v>26</v>
      </c>
      <c r="C230" t="s">
        <v>18</v>
      </c>
      <c r="D230">
        <f>COUNTIF(C230:C924, Table63[[#This Row],[Product]])</f>
        <v>68</v>
      </c>
      <c r="E230">
        <f t="shared" si="3"/>
        <v>559</v>
      </c>
      <c r="F230">
        <f>Table63[[#This Row],[Occurrences of model]]/Table63[[#This Row],[total no. of model ]]</f>
        <v>0.12164579606440072</v>
      </c>
      <c r="G230" t="s">
        <v>52</v>
      </c>
      <c r="H230" s="1">
        <v>90.800000000000011</v>
      </c>
      <c r="I230" s="57">
        <v>5579.4</v>
      </c>
      <c r="J230" s="57">
        <v>9299</v>
      </c>
      <c r="K230" s="57">
        <v>844349.20000000007</v>
      </c>
      <c r="L230" s="57">
        <v>42217.460000000006</v>
      </c>
      <c r="M230" s="57">
        <v>802131.74000000011</v>
      </c>
      <c r="N230" s="57">
        <v>481279.04400000005</v>
      </c>
      <c r="O230" s="57">
        <v>320852.69600000005</v>
      </c>
      <c r="P230" s="56">
        <v>44166</v>
      </c>
      <c r="Q230">
        <v>12</v>
      </c>
      <c r="R230" t="s">
        <v>28</v>
      </c>
      <c r="S230">
        <v>2020</v>
      </c>
    </row>
    <row r="231" spans="1:19" x14ac:dyDescent="0.25">
      <c r="A231" t="s">
        <v>16</v>
      </c>
      <c r="B231" t="s">
        <v>27</v>
      </c>
      <c r="C231" t="s">
        <v>30</v>
      </c>
      <c r="D231">
        <f>COUNTIF(C231:C925, Table63[[#This Row],[Product]])</f>
        <v>73</v>
      </c>
      <c r="E231">
        <f t="shared" si="3"/>
        <v>558</v>
      </c>
      <c r="F231" s="5">
        <f>Table63[[#This Row],[Occurrences of model]]/Table63[[#This Row],[total no. of model ]]</f>
        <v>0.13082437275985664</v>
      </c>
      <c r="G231" t="s">
        <v>52</v>
      </c>
      <c r="H231" s="1">
        <v>195.8</v>
      </c>
      <c r="I231" s="57">
        <v>8999.4</v>
      </c>
      <c r="J231" s="57">
        <v>14999</v>
      </c>
      <c r="K231" s="57">
        <v>2936804.2</v>
      </c>
      <c r="L231" s="57">
        <v>146840.21000000002</v>
      </c>
      <c r="M231" s="57">
        <v>2789963.99</v>
      </c>
      <c r="N231" s="57">
        <v>2176171.9122000001</v>
      </c>
      <c r="O231" s="57">
        <v>613792.07780000009</v>
      </c>
      <c r="P231" s="56">
        <v>44228</v>
      </c>
      <c r="Q231">
        <v>2</v>
      </c>
      <c r="R231" t="s">
        <v>45</v>
      </c>
      <c r="S231">
        <v>2021</v>
      </c>
    </row>
    <row r="232" spans="1:19" x14ac:dyDescent="0.25">
      <c r="A232" t="s">
        <v>32</v>
      </c>
      <c r="B232" t="s">
        <v>29</v>
      </c>
      <c r="C232" t="s">
        <v>30</v>
      </c>
      <c r="D232">
        <f>COUNTIF(C232:C926, Table63[[#This Row],[Product]])</f>
        <v>72</v>
      </c>
      <c r="E232">
        <f t="shared" si="3"/>
        <v>557</v>
      </c>
      <c r="F232" s="5">
        <f>Table63[[#This Row],[Occurrences of model]]/Table63[[#This Row],[total no. of model ]]</f>
        <v>0.12926391382405744</v>
      </c>
      <c r="G232" t="s">
        <v>52</v>
      </c>
      <c r="H232" s="1">
        <v>190.10000000000002</v>
      </c>
      <c r="I232" s="57">
        <v>8999.4</v>
      </c>
      <c r="J232" s="57">
        <v>14999</v>
      </c>
      <c r="K232" s="57">
        <v>2851309.9000000004</v>
      </c>
      <c r="L232" s="57">
        <v>142565.49500000002</v>
      </c>
      <c r="M232" s="57">
        <v>2708744.4050000003</v>
      </c>
      <c r="N232" s="57">
        <v>1625246.6430000002</v>
      </c>
      <c r="O232" s="57">
        <v>1083497.7620000001</v>
      </c>
      <c r="P232" s="56">
        <v>44348</v>
      </c>
      <c r="Q232">
        <v>6</v>
      </c>
      <c r="R232" t="s">
        <v>24</v>
      </c>
      <c r="S232">
        <v>2021</v>
      </c>
    </row>
    <row r="233" spans="1:19" x14ac:dyDescent="0.25">
      <c r="A233" t="s">
        <v>16</v>
      </c>
      <c r="B233" t="s">
        <v>27</v>
      </c>
      <c r="C233" t="s">
        <v>30</v>
      </c>
      <c r="D233">
        <f>COUNTIF(C233:C927, Table63[[#This Row],[Product]])</f>
        <v>71</v>
      </c>
      <c r="E233">
        <f t="shared" si="3"/>
        <v>556</v>
      </c>
      <c r="F233" s="5">
        <f>Table63[[#This Row],[Occurrences of model]]/Table63[[#This Row],[total no. of model ]]</f>
        <v>0.12769784172661872</v>
      </c>
      <c r="G233" t="s">
        <v>52</v>
      </c>
      <c r="H233" s="1">
        <v>54.400000000000006</v>
      </c>
      <c r="I233" s="57">
        <v>8999.4</v>
      </c>
      <c r="J233" s="57">
        <v>14999</v>
      </c>
      <c r="K233" s="57">
        <v>815945.60000000009</v>
      </c>
      <c r="L233" s="57">
        <v>40797.280000000006</v>
      </c>
      <c r="M233" s="57">
        <v>775148.32000000007</v>
      </c>
      <c r="N233" s="57">
        <v>604615.68960000004</v>
      </c>
      <c r="O233" s="57">
        <v>170532.63040000002</v>
      </c>
      <c r="P233" s="56">
        <v>44440</v>
      </c>
      <c r="Q233">
        <v>9</v>
      </c>
      <c r="R233" t="s">
        <v>41</v>
      </c>
      <c r="S233">
        <v>2021</v>
      </c>
    </row>
    <row r="234" spans="1:19" x14ac:dyDescent="0.25">
      <c r="A234" t="s">
        <v>16</v>
      </c>
      <c r="B234" t="s">
        <v>33</v>
      </c>
      <c r="C234" t="s">
        <v>30</v>
      </c>
      <c r="D234">
        <f>COUNTIF(C234:C928, Table63[[#This Row],[Product]])</f>
        <v>70</v>
      </c>
      <c r="E234">
        <f t="shared" si="3"/>
        <v>555</v>
      </c>
      <c r="F234" s="5">
        <f>Table63[[#This Row],[Occurrences of model]]/Table63[[#This Row],[total no. of model ]]</f>
        <v>0.12612612612612611</v>
      </c>
      <c r="G234" t="s">
        <v>52</v>
      </c>
      <c r="H234" s="1">
        <v>179.70000000000002</v>
      </c>
      <c r="I234" s="57">
        <v>8999.4</v>
      </c>
      <c r="J234" s="57">
        <v>14999</v>
      </c>
      <c r="K234" s="57">
        <v>2695320.3000000003</v>
      </c>
      <c r="L234" s="57">
        <v>134766.01500000001</v>
      </c>
      <c r="M234" s="57">
        <v>2560554.2850000001</v>
      </c>
      <c r="N234" s="57">
        <v>1997232.3423000001</v>
      </c>
      <c r="O234" s="57">
        <v>563321.94270000001</v>
      </c>
      <c r="P234" s="56">
        <v>44075</v>
      </c>
      <c r="Q234">
        <v>9</v>
      </c>
      <c r="R234" t="s">
        <v>41</v>
      </c>
      <c r="S234">
        <v>2020</v>
      </c>
    </row>
    <row r="235" spans="1:19" x14ac:dyDescent="0.25">
      <c r="A235" t="s">
        <v>35</v>
      </c>
      <c r="B235" t="s">
        <v>26</v>
      </c>
      <c r="C235" t="s">
        <v>30</v>
      </c>
      <c r="D235">
        <f>COUNTIF(C235:C929, Table63[[#This Row],[Product]])</f>
        <v>69</v>
      </c>
      <c r="E235">
        <f t="shared" si="3"/>
        <v>554</v>
      </c>
      <c r="F235" s="5">
        <f>Table63[[#This Row],[Occurrences of model]]/Table63[[#This Row],[total no. of model ]]</f>
        <v>0.12454873646209386</v>
      </c>
      <c r="G235" t="s">
        <v>52</v>
      </c>
      <c r="H235" s="1">
        <v>128.70000000000002</v>
      </c>
      <c r="I235" s="57">
        <v>8999.4</v>
      </c>
      <c r="J235" s="57">
        <v>14999</v>
      </c>
      <c r="K235" s="57">
        <v>1930371.3000000003</v>
      </c>
      <c r="L235" s="57">
        <v>96518.565000000017</v>
      </c>
      <c r="M235" s="57">
        <v>1833852.7350000003</v>
      </c>
      <c r="N235" s="57">
        <v>1430405.1333000003</v>
      </c>
      <c r="O235" s="57">
        <v>403447.6017</v>
      </c>
      <c r="P235" s="56">
        <v>44531</v>
      </c>
      <c r="Q235">
        <v>12</v>
      </c>
      <c r="R235" t="s">
        <v>28</v>
      </c>
      <c r="S235">
        <v>2021</v>
      </c>
    </row>
    <row r="236" spans="1:19" x14ac:dyDescent="0.25">
      <c r="A236" t="s">
        <v>35</v>
      </c>
      <c r="B236" t="s">
        <v>34</v>
      </c>
      <c r="C236" t="s">
        <v>30</v>
      </c>
      <c r="D236">
        <f>COUNTIF(C236:C930, Table63[[#This Row],[Product]])</f>
        <v>68</v>
      </c>
      <c r="E236">
        <f t="shared" si="3"/>
        <v>553</v>
      </c>
      <c r="F236" s="5">
        <f>Table63[[#This Row],[Occurrences of model]]/Table63[[#This Row],[total no. of model ]]</f>
        <v>0.12296564195298372</v>
      </c>
      <c r="G236" t="s">
        <v>52</v>
      </c>
      <c r="H236" s="1">
        <v>170.60000000000002</v>
      </c>
      <c r="I236" s="57">
        <v>8999.4</v>
      </c>
      <c r="J236" s="57">
        <v>14999</v>
      </c>
      <c r="K236" s="57">
        <v>2558829.4000000004</v>
      </c>
      <c r="L236" s="57">
        <v>127941.47000000003</v>
      </c>
      <c r="M236" s="57">
        <v>2430887.9300000002</v>
      </c>
      <c r="N236" s="57">
        <v>1896092.5854000002</v>
      </c>
      <c r="O236" s="57">
        <v>534795.34459999995</v>
      </c>
      <c r="P236" s="56">
        <v>44531</v>
      </c>
      <c r="Q236">
        <v>12</v>
      </c>
      <c r="R236" t="s">
        <v>28</v>
      </c>
      <c r="S236">
        <v>2021</v>
      </c>
    </row>
    <row r="237" spans="1:19" hidden="1" x14ac:dyDescent="0.25">
      <c r="A237" t="s">
        <v>38</v>
      </c>
      <c r="B237" t="s">
        <v>36</v>
      </c>
      <c r="C237" t="s">
        <v>44</v>
      </c>
      <c r="D237">
        <f>COUNTIF(C237:C931, Table63[[#This Row],[Product]])</f>
        <v>159</v>
      </c>
      <c r="E237">
        <f t="shared" si="3"/>
        <v>552</v>
      </c>
      <c r="F237">
        <f>Table63[[#This Row],[Occurrences of model]]/Table63[[#This Row],[total no. of model ]]</f>
        <v>0.28804347826086957</v>
      </c>
      <c r="G237" t="s">
        <v>52</v>
      </c>
      <c r="H237" s="1">
        <v>243.45000000000002</v>
      </c>
      <c r="I237" s="57">
        <v>11999.4</v>
      </c>
      <c r="J237" s="57">
        <v>19999</v>
      </c>
      <c r="K237" s="57">
        <v>4868756.5500000007</v>
      </c>
      <c r="L237" s="57">
        <v>243437.82750000004</v>
      </c>
      <c r="M237" s="57">
        <v>4625318.7225000011</v>
      </c>
      <c r="N237" s="57">
        <v>3330229.4802000006</v>
      </c>
      <c r="O237" s="57">
        <v>1295089.2423000005</v>
      </c>
      <c r="P237" s="56">
        <v>44197</v>
      </c>
      <c r="Q237">
        <v>1</v>
      </c>
      <c r="R237" t="s">
        <v>20</v>
      </c>
      <c r="S237">
        <v>2021</v>
      </c>
    </row>
    <row r="238" spans="1:19" hidden="1" x14ac:dyDescent="0.25">
      <c r="A238" t="s">
        <v>35</v>
      </c>
      <c r="B238" t="s">
        <v>39</v>
      </c>
      <c r="C238" t="s">
        <v>44</v>
      </c>
      <c r="D238">
        <f>COUNTIF(C238:C932, Table63[[#This Row],[Product]])</f>
        <v>158</v>
      </c>
      <c r="E238">
        <f t="shared" si="3"/>
        <v>551</v>
      </c>
      <c r="F238">
        <f>Table63[[#This Row],[Occurrences of model]]/Table63[[#This Row],[total no. of model ]]</f>
        <v>0.2867513611615245</v>
      </c>
      <c r="G238" t="s">
        <v>52</v>
      </c>
      <c r="H238" s="1">
        <v>177.4</v>
      </c>
      <c r="I238" s="57">
        <v>11999.4</v>
      </c>
      <c r="J238" s="57">
        <v>19999</v>
      </c>
      <c r="K238" s="57">
        <v>3547822.6</v>
      </c>
      <c r="L238" s="57">
        <v>177391.13</v>
      </c>
      <c r="M238" s="57">
        <v>3370431.47</v>
      </c>
      <c r="N238" s="57">
        <v>2628936.5466000005</v>
      </c>
      <c r="O238" s="57">
        <v>741494.92339999974</v>
      </c>
      <c r="P238" s="56">
        <v>44256</v>
      </c>
      <c r="Q238">
        <v>3</v>
      </c>
      <c r="R238" t="s">
        <v>31</v>
      </c>
      <c r="S238">
        <v>2021</v>
      </c>
    </row>
    <row r="239" spans="1:19" hidden="1" x14ac:dyDescent="0.25">
      <c r="A239" t="s">
        <v>32</v>
      </c>
      <c r="B239" t="s">
        <v>23</v>
      </c>
      <c r="C239" t="s">
        <v>44</v>
      </c>
      <c r="D239">
        <f>COUNTIF(C239:C933, Table63[[#This Row],[Product]])</f>
        <v>157</v>
      </c>
      <c r="E239">
        <f t="shared" si="3"/>
        <v>550</v>
      </c>
      <c r="F239">
        <f>Table63[[#This Row],[Occurrences of model]]/Table63[[#This Row],[total no. of model ]]</f>
        <v>0.28545454545454546</v>
      </c>
      <c r="G239" t="s">
        <v>52</v>
      </c>
      <c r="H239" s="1">
        <v>190.10000000000002</v>
      </c>
      <c r="I239" s="57">
        <v>11999.4</v>
      </c>
      <c r="J239" s="57">
        <v>19999</v>
      </c>
      <c r="K239" s="57">
        <v>3801809.9000000004</v>
      </c>
      <c r="L239" s="57">
        <v>190090.49500000002</v>
      </c>
      <c r="M239" s="57">
        <v>3611719.4050000003</v>
      </c>
      <c r="N239" s="57">
        <v>2167031.6430000002</v>
      </c>
      <c r="O239" s="57">
        <v>1444687.7620000001</v>
      </c>
      <c r="P239" s="56">
        <v>44348</v>
      </c>
      <c r="Q239">
        <v>6</v>
      </c>
      <c r="R239" t="s">
        <v>24</v>
      </c>
      <c r="S239">
        <v>2021</v>
      </c>
    </row>
    <row r="240" spans="1:19" hidden="1" x14ac:dyDescent="0.25">
      <c r="A240" t="s">
        <v>38</v>
      </c>
      <c r="B240" t="s">
        <v>42</v>
      </c>
      <c r="C240" t="s">
        <v>44</v>
      </c>
      <c r="D240">
        <f>COUNTIF(C240:C934, Table63[[#This Row],[Product]])</f>
        <v>156</v>
      </c>
      <c r="E240">
        <f t="shared" si="3"/>
        <v>549</v>
      </c>
      <c r="F240">
        <f>Table63[[#This Row],[Occurrences of model]]/Table63[[#This Row],[total no. of model ]]</f>
        <v>0.28415300546448086</v>
      </c>
      <c r="G240" t="s">
        <v>52</v>
      </c>
      <c r="H240" s="1">
        <v>68.900000000000006</v>
      </c>
      <c r="I240" s="57">
        <v>11999.4</v>
      </c>
      <c r="J240" s="57">
        <v>19999</v>
      </c>
      <c r="K240" s="57">
        <v>1377931.1</v>
      </c>
      <c r="L240" s="57">
        <v>68896.555000000008</v>
      </c>
      <c r="M240" s="57">
        <v>1309034.5450000002</v>
      </c>
      <c r="N240" s="57">
        <v>942504.87240000011</v>
      </c>
      <c r="O240" s="57">
        <v>366529.67260000005</v>
      </c>
      <c r="P240" s="56">
        <v>44348</v>
      </c>
      <c r="Q240">
        <v>6</v>
      </c>
      <c r="R240" t="s">
        <v>24</v>
      </c>
      <c r="S240">
        <v>2021</v>
      </c>
    </row>
    <row r="241" spans="1:19" hidden="1" x14ac:dyDescent="0.25">
      <c r="A241" t="s">
        <v>35</v>
      </c>
      <c r="B241" t="s">
        <v>36</v>
      </c>
      <c r="C241" t="s">
        <v>44</v>
      </c>
      <c r="D241">
        <f>COUNTIF(C241:C935, Table63[[#This Row],[Product]])</f>
        <v>155</v>
      </c>
      <c r="E241">
        <f t="shared" si="3"/>
        <v>548</v>
      </c>
      <c r="F241">
        <f>Table63[[#This Row],[Occurrences of model]]/Table63[[#This Row],[total no. of model ]]</f>
        <v>0.28284671532846717</v>
      </c>
      <c r="G241" t="s">
        <v>52</v>
      </c>
      <c r="H241" s="1">
        <v>157</v>
      </c>
      <c r="I241" s="57">
        <v>11999.4</v>
      </c>
      <c r="J241" s="57">
        <v>19999</v>
      </c>
      <c r="K241" s="57">
        <v>3139843</v>
      </c>
      <c r="L241" s="57">
        <v>156992.15</v>
      </c>
      <c r="M241" s="57">
        <v>2982850.85</v>
      </c>
      <c r="N241" s="57">
        <v>2326623.6630000002</v>
      </c>
      <c r="O241" s="57">
        <v>656227.18699999992</v>
      </c>
      <c r="P241" s="56">
        <v>44348</v>
      </c>
      <c r="Q241">
        <v>6</v>
      </c>
      <c r="R241" t="s">
        <v>24</v>
      </c>
      <c r="S241">
        <v>2021</v>
      </c>
    </row>
    <row r="242" spans="1:19" hidden="1" x14ac:dyDescent="0.25">
      <c r="A242" t="s">
        <v>32</v>
      </c>
      <c r="B242" t="s">
        <v>21</v>
      </c>
      <c r="C242" t="s">
        <v>44</v>
      </c>
      <c r="D242">
        <f>COUNTIF(C242:C936, Table63[[#This Row],[Product]])</f>
        <v>154</v>
      </c>
      <c r="E242">
        <f t="shared" si="3"/>
        <v>547</v>
      </c>
      <c r="F242">
        <f>Table63[[#This Row],[Occurrences of model]]/Table63[[#This Row],[total no. of model ]]</f>
        <v>0.28153564899451555</v>
      </c>
      <c r="G242" t="s">
        <v>52</v>
      </c>
      <c r="H242" s="1">
        <v>136.95000000000002</v>
      </c>
      <c r="I242" s="57">
        <v>11999.4</v>
      </c>
      <c r="J242" s="57">
        <v>19999</v>
      </c>
      <c r="K242" s="57">
        <v>2738863.0500000003</v>
      </c>
      <c r="L242" s="57">
        <v>136943.15250000003</v>
      </c>
      <c r="M242" s="57">
        <v>2601919.8975000004</v>
      </c>
      <c r="N242" s="57">
        <v>1561151.9385000002</v>
      </c>
      <c r="O242" s="57">
        <v>1040767.9590000003</v>
      </c>
      <c r="P242" s="56">
        <v>44378</v>
      </c>
      <c r="Q242">
        <v>7</v>
      </c>
      <c r="R242" t="s">
        <v>37</v>
      </c>
      <c r="S242">
        <v>2021</v>
      </c>
    </row>
    <row r="243" spans="1:19" hidden="1" x14ac:dyDescent="0.25">
      <c r="A243" t="s">
        <v>35</v>
      </c>
      <c r="B243" t="s">
        <v>46</v>
      </c>
      <c r="C243" t="s">
        <v>44</v>
      </c>
      <c r="D243">
        <f>COUNTIF(C243:C937, Table63[[#This Row],[Product]])</f>
        <v>153</v>
      </c>
      <c r="E243">
        <f t="shared" si="3"/>
        <v>546</v>
      </c>
      <c r="F243">
        <f>Table63[[#This Row],[Occurrences of model]]/Table63[[#This Row],[total no. of model ]]</f>
        <v>0.28021978021978022</v>
      </c>
      <c r="G243" t="s">
        <v>52</v>
      </c>
      <c r="H243" s="1">
        <v>200.9</v>
      </c>
      <c r="I243" s="57">
        <v>11999.4</v>
      </c>
      <c r="J243" s="57">
        <v>19999</v>
      </c>
      <c r="K243" s="57">
        <v>4017799.1</v>
      </c>
      <c r="L243" s="57">
        <v>200889.95500000002</v>
      </c>
      <c r="M243" s="57">
        <v>3816909.145</v>
      </c>
      <c r="N243" s="57">
        <v>2977189.1331000002</v>
      </c>
      <c r="O243" s="57">
        <v>839720.01189999981</v>
      </c>
      <c r="P243" s="56">
        <v>44470</v>
      </c>
      <c r="Q243">
        <v>10</v>
      </c>
      <c r="R243" t="s">
        <v>43</v>
      </c>
      <c r="S243">
        <v>2021</v>
      </c>
    </row>
    <row r="244" spans="1:19" hidden="1" x14ac:dyDescent="0.25">
      <c r="A244" t="s">
        <v>22</v>
      </c>
      <c r="B244" t="s">
        <v>17</v>
      </c>
      <c r="C244" t="s">
        <v>44</v>
      </c>
      <c r="D244">
        <f>COUNTIF(C244:C938, Table63[[#This Row],[Product]])</f>
        <v>152</v>
      </c>
      <c r="E244">
        <f t="shared" ref="E244:E307" si="4">COUNTA(C244:C938)</f>
        <v>545</v>
      </c>
      <c r="F244">
        <f>Table63[[#This Row],[Occurrences of model]]/Table63[[#This Row],[total no. of model ]]</f>
        <v>0.27889908256880735</v>
      </c>
      <c r="G244" t="s">
        <v>52</v>
      </c>
      <c r="H244" s="1">
        <v>194.5</v>
      </c>
      <c r="I244" s="57">
        <v>11999.4</v>
      </c>
      <c r="J244" s="57">
        <v>19999</v>
      </c>
      <c r="K244" s="57">
        <v>3889805.5</v>
      </c>
      <c r="L244" s="57">
        <v>194490.27500000002</v>
      </c>
      <c r="M244" s="57">
        <v>3695315.2250000001</v>
      </c>
      <c r="N244" s="57">
        <v>2401954.8962500002</v>
      </c>
      <c r="O244" s="57">
        <v>1293360.3287499999</v>
      </c>
      <c r="P244" s="56">
        <v>44105</v>
      </c>
      <c r="Q244">
        <v>10</v>
      </c>
      <c r="R244" t="s">
        <v>43</v>
      </c>
      <c r="S244">
        <v>2020</v>
      </c>
    </row>
    <row r="245" spans="1:19" hidden="1" x14ac:dyDescent="0.25">
      <c r="A245" t="s">
        <v>35</v>
      </c>
      <c r="B245" t="s">
        <v>21</v>
      </c>
      <c r="C245" t="s">
        <v>44</v>
      </c>
      <c r="D245">
        <f>COUNTIF(C245:C939, Table63[[#This Row],[Product]])</f>
        <v>151</v>
      </c>
      <c r="E245">
        <f t="shared" si="4"/>
        <v>544</v>
      </c>
      <c r="F245">
        <f>Table63[[#This Row],[Occurrences of model]]/Table63[[#This Row],[total no. of model ]]</f>
        <v>0.27757352941176472</v>
      </c>
      <c r="G245" t="s">
        <v>52</v>
      </c>
      <c r="H245" s="1">
        <v>128.70000000000002</v>
      </c>
      <c r="I245" s="57">
        <v>11999.4</v>
      </c>
      <c r="J245" s="57">
        <v>19999</v>
      </c>
      <c r="K245" s="57">
        <v>2573871.3000000003</v>
      </c>
      <c r="L245" s="57">
        <v>128693.56500000002</v>
      </c>
      <c r="M245" s="57">
        <v>2445177.7350000003</v>
      </c>
      <c r="N245" s="57">
        <v>1907238.6333000003</v>
      </c>
      <c r="O245" s="57">
        <v>537939.1017</v>
      </c>
      <c r="P245" s="56">
        <v>44531</v>
      </c>
      <c r="Q245">
        <v>12</v>
      </c>
      <c r="R245" t="s">
        <v>28</v>
      </c>
      <c r="S245">
        <v>2021</v>
      </c>
    </row>
    <row r="246" spans="1:19" hidden="1" x14ac:dyDescent="0.25">
      <c r="A246" t="s">
        <v>35</v>
      </c>
      <c r="B246" t="s">
        <v>23</v>
      </c>
      <c r="C246" t="s">
        <v>44</v>
      </c>
      <c r="D246">
        <f>COUNTIF(C246:C940, Table63[[#This Row],[Product]])</f>
        <v>150</v>
      </c>
      <c r="E246">
        <f t="shared" si="4"/>
        <v>543</v>
      </c>
      <c r="F246">
        <f>Table63[[#This Row],[Occurrences of model]]/Table63[[#This Row],[total no. of model ]]</f>
        <v>0.27624309392265195</v>
      </c>
      <c r="G246" t="s">
        <v>52</v>
      </c>
      <c r="H246" s="1">
        <v>170.60000000000002</v>
      </c>
      <c r="I246" s="57">
        <v>11999.4</v>
      </c>
      <c r="J246" s="57">
        <v>19999</v>
      </c>
      <c r="K246" s="57">
        <v>3411829.4000000004</v>
      </c>
      <c r="L246" s="57">
        <v>170591.47000000003</v>
      </c>
      <c r="M246" s="57">
        <v>3241237.93</v>
      </c>
      <c r="N246" s="57">
        <v>2528165.5854000002</v>
      </c>
      <c r="O246" s="57">
        <v>713072.34459999995</v>
      </c>
      <c r="P246" s="56">
        <v>44531</v>
      </c>
      <c r="Q246">
        <v>12</v>
      </c>
      <c r="R246" t="s">
        <v>28</v>
      </c>
      <c r="S246">
        <v>2021</v>
      </c>
    </row>
    <row r="247" spans="1:19" hidden="1" x14ac:dyDescent="0.25">
      <c r="A247" t="s">
        <v>35</v>
      </c>
      <c r="B247" t="s">
        <v>25</v>
      </c>
      <c r="C247" t="s">
        <v>48</v>
      </c>
      <c r="D247">
        <f>COUNTIF(C247:C941, Table63[[#This Row],[Product]])</f>
        <v>88</v>
      </c>
      <c r="E247">
        <f t="shared" si="4"/>
        <v>542</v>
      </c>
      <c r="F247">
        <f>Table63[[#This Row],[Occurrences of model]]/Table63[[#This Row],[total no. of model ]]</f>
        <v>0.16236162361623616</v>
      </c>
      <c r="G247" t="s">
        <v>52</v>
      </c>
      <c r="H247" s="1">
        <v>200.9</v>
      </c>
      <c r="I247" s="57">
        <v>19794</v>
      </c>
      <c r="J247" s="57">
        <v>32990</v>
      </c>
      <c r="K247" s="57">
        <v>6627691</v>
      </c>
      <c r="L247" s="57">
        <v>331384.55000000005</v>
      </c>
      <c r="M247" s="57">
        <v>6296306.4500000002</v>
      </c>
      <c r="N247" s="57">
        <v>4911119.0310000004</v>
      </c>
      <c r="O247" s="57">
        <v>1385187.4189999998</v>
      </c>
      <c r="P247" s="56">
        <v>44470</v>
      </c>
      <c r="Q247">
        <v>10</v>
      </c>
      <c r="R247" t="s">
        <v>43</v>
      </c>
      <c r="S247">
        <v>2021</v>
      </c>
    </row>
    <row r="248" spans="1:19" hidden="1" x14ac:dyDescent="0.25">
      <c r="A248" t="s">
        <v>38</v>
      </c>
      <c r="B248" t="s">
        <v>26</v>
      </c>
      <c r="C248" t="s">
        <v>49</v>
      </c>
      <c r="D248">
        <f>COUNTIF(C248:C942, Table63[[#This Row],[Product]])</f>
        <v>87</v>
      </c>
      <c r="E248">
        <f t="shared" si="4"/>
        <v>541</v>
      </c>
      <c r="F248">
        <f>Table63[[#This Row],[Occurrences of model]]/Table63[[#This Row],[total no. of model ]]</f>
        <v>0.16081330868761554</v>
      </c>
      <c r="G248" t="s">
        <v>52</v>
      </c>
      <c r="H248" s="1">
        <v>284.40000000000003</v>
      </c>
      <c r="I248" s="57">
        <v>13938</v>
      </c>
      <c r="J248" s="57">
        <v>23230</v>
      </c>
      <c r="K248" s="57">
        <v>6606612.0000000009</v>
      </c>
      <c r="L248" s="57">
        <v>330330.60000000009</v>
      </c>
      <c r="M248" s="57">
        <v>6276281.4000000004</v>
      </c>
      <c r="N248" s="57">
        <v>4518922.608</v>
      </c>
      <c r="O248" s="57">
        <v>1757358.7920000004</v>
      </c>
      <c r="P248" s="56">
        <v>44228</v>
      </c>
      <c r="Q248">
        <v>2</v>
      </c>
      <c r="R248" t="s">
        <v>45</v>
      </c>
      <c r="S248">
        <v>2021</v>
      </c>
    </row>
    <row r="249" spans="1:19" hidden="1" x14ac:dyDescent="0.25">
      <c r="A249" t="s">
        <v>32</v>
      </c>
      <c r="B249" t="s">
        <v>27</v>
      </c>
      <c r="C249" t="s">
        <v>49</v>
      </c>
      <c r="D249">
        <f>COUNTIF(C249:C943, Table63[[#This Row],[Product]])</f>
        <v>86</v>
      </c>
      <c r="E249">
        <f t="shared" si="4"/>
        <v>540</v>
      </c>
      <c r="F249">
        <f>Table63[[#This Row],[Occurrences of model]]/Table63[[#This Row],[total no. of model ]]</f>
        <v>0.15925925925925927</v>
      </c>
      <c r="G249" t="s">
        <v>52</v>
      </c>
      <c r="H249" s="1">
        <v>191.60000000000002</v>
      </c>
      <c r="I249" s="57">
        <v>13938</v>
      </c>
      <c r="J249" s="57">
        <v>23230</v>
      </c>
      <c r="K249" s="57">
        <v>4450868.0000000009</v>
      </c>
      <c r="L249" s="57">
        <v>222543.40000000005</v>
      </c>
      <c r="M249" s="57">
        <v>4228324.6000000006</v>
      </c>
      <c r="N249" s="57">
        <v>2536994.7600000002</v>
      </c>
      <c r="O249" s="57">
        <v>1691329.8400000003</v>
      </c>
      <c r="P249" s="56">
        <v>44287</v>
      </c>
      <c r="Q249">
        <v>4</v>
      </c>
      <c r="R249" t="s">
        <v>50</v>
      </c>
      <c r="S249">
        <v>2021</v>
      </c>
    </row>
    <row r="250" spans="1:19" hidden="1" x14ac:dyDescent="0.25">
      <c r="A250" t="s">
        <v>35</v>
      </c>
      <c r="B250" t="s">
        <v>29</v>
      </c>
      <c r="C250" t="s">
        <v>49</v>
      </c>
      <c r="D250">
        <f>COUNTIF(C250:C944, Table63[[#This Row],[Product]])</f>
        <v>85</v>
      </c>
      <c r="E250">
        <f t="shared" si="4"/>
        <v>539</v>
      </c>
      <c r="F250">
        <f>Table63[[#This Row],[Occurrences of model]]/Table63[[#This Row],[total no. of model ]]</f>
        <v>0.15769944341372913</v>
      </c>
      <c r="G250" t="s">
        <v>52</v>
      </c>
      <c r="H250" s="1">
        <v>157</v>
      </c>
      <c r="I250" s="57">
        <v>13938</v>
      </c>
      <c r="J250" s="57">
        <v>23230</v>
      </c>
      <c r="K250" s="57">
        <v>3647110</v>
      </c>
      <c r="L250" s="57">
        <v>182355.5</v>
      </c>
      <c r="M250" s="57">
        <v>3464754.5</v>
      </c>
      <c r="N250" s="57">
        <v>2702508.5100000002</v>
      </c>
      <c r="O250" s="57">
        <v>762245.98999999976</v>
      </c>
      <c r="P250" s="56">
        <v>44348</v>
      </c>
      <c r="Q250">
        <v>6</v>
      </c>
      <c r="R250" t="s">
        <v>24</v>
      </c>
      <c r="S250">
        <v>2021</v>
      </c>
    </row>
    <row r="251" spans="1:19" hidden="1" x14ac:dyDescent="0.25">
      <c r="A251" t="s">
        <v>38</v>
      </c>
      <c r="B251" t="s">
        <v>27</v>
      </c>
      <c r="C251" t="s">
        <v>49</v>
      </c>
      <c r="D251">
        <f>COUNTIF(C251:C945, Table63[[#This Row],[Product]])</f>
        <v>84</v>
      </c>
      <c r="E251">
        <f t="shared" si="4"/>
        <v>538</v>
      </c>
      <c r="F251">
        <f>Table63[[#This Row],[Occurrences of model]]/Table63[[#This Row],[total no. of model ]]</f>
        <v>0.15613382899628253</v>
      </c>
      <c r="G251" t="s">
        <v>52</v>
      </c>
      <c r="H251" s="1">
        <v>187.4</v>
      </c>
      <c r="I251" s="57">
        <v>13938</v>
      </c>
      <c r="J251" s="57">
        <v>23230</v>
      </c>
      <c r="K251" s="57">
        <v>4353302</v>
      </c>
      <c r="L251" s="57">
        <v>217665.1</v>
      </c>
      <c r="M251" s="57">
        <v>4135636.9</v>
      </c>
      <c r="N251" s="57">
        <v>2977658.568</v>
      </c>
      <c r="O251" s="57">
        <v>1157978.3319999999</v>
      </c>
      <c r="P251" s="56">
        <v>44409</v>
      </c>
      <c r="Q251">
        <v>8</v>
      </c>
      <c r="R251" t="s">
        <v>40</v>
      </c>
      <c r="S251">
        <v>2021</v>
      </c>
    </row>
    <row r="252" spans="1:19" hidden="1" x14ac:dyDescent="0.25">
      <c r="A252" t="s">
        <v>16</v>
      </c>
      <c r="B252" t="s">
        <v>33</v>
      </c>
      <c r="C252" t="s">
        <v>49</v>
      </c>
      <c r="D252">
        <f>COUNTIF(C252:C946, Table63[[#This Row],[Product]])</f>
        <v>83</v>
      </c>
      <c r="E252">
        <f t="shared" si="4"/>
        <v>537</v>
      </c>
      <c r="F252">
        <f>Table63[[#This Row],[Occurrences of model]]/Table63[[#This Row],[total no. of model ]]</f>
        <v>0.15456238361266295</v>
      </c>
      <c r="G252" t="s">
        <v>52</v>
      </c>
      <c r="H252" s="1">
        <v>164.20000000000002</v>
      </c>
      <c r="I252" s="57">
        <v>13938</v>
      </c>
      <c r="J252" s="57">
        <v>23230</v>
      </c>
      <c r="K252" s="57">
        <v>3814366.0000000005</v>
      </c>
      <c r="L252" s="57">
        <v>190718.30000000005</v>
      </c>
      <c r="M252" s="57">
        <v>3623647.7</v>
      </c>
      <c r="N252" s="57">
        <v>2826445.2060000002</v>
      </c>
      <c r="O252" s="57">
        <v>797202.49399999995</v>
      </c>
      <c r="P252" s="56">
        <v>44409</v>
      </c>
      <c r="Q252">
        <v>8</v>
      </c>
      <c r="R252" t="s">
        <v>40</v>
      </c>
      <c r="S252">
        <v>2021</v>
      </c>
    </row>
    <row r="253" spans="1:19" hidden="1" x14ac:dyDescent="0.25">
      <c r="A253" t="s">
        <v>22</v>
      </c>
      <c r="B253" t="s">
        <v>26</v>
      </c>
      <c r="C253" t="s">
        <v>49</v>
      </c>
      <c r="D253">
        <f>COUNTIF(C253:C947, Table63[[#This Row],[Product]])</f>
        <v>82</v>
      </c>
      <c r="E253">
        <f t="shared" si="4"/>
        <v>536</v>
      </c>
      <c r="F253">
        <f>Table63[[#This Row],[Occurrences of model]]/Table63[[#This Row],[total no. of model ]]</f>
        <v>0.15298507462686567</v>
      </c>
      <c r="G253" t="s">
        <v>52</v>
      </c>
      <c r="H253" s="1">
        <v>194.5</v>
      </c>
      <c r="I253" s="57">
        <v>13938</v>
      </c>
      <c r="J253" s="57">
        <v>23230</v>
      </c>
      <c r="K253" s="57">
        <v>4518235</v>
      </c>
      <c r="L253" s="57">
        <v>225911.75</v>
      </c>
      <c r="M253" s="57">
        <v>4292323.25</v>
      </c>
      <c r="N253" s="57">
        <v>2790010.1125000003</v>
      </c>
      <c r="O253" s="57">
        <v>1502313.1374999997</v>
      </c>
      <c r="P253" s="56">
        <v>44105</v>
      </c>
      <c r="Q253">
        <v>10</v>
      </c>
      <c r="R253" t="s">
        <v>43</v>
      </c>
      <c r="S253">
        <v>2020</v>
      </c>
    </row>
    <row r="254" spans="1:19" hidden="1" x14ac:dyDescent="0.25">
      <c r="A254" t="s">
        <v>16</v>
      </c>
      <c r="B254" t="s">
        <v>34</v>
      </c>
      <c r="C254" t="s">
        <v>18</v>
      </c>
      <c r="D254">
        <f>COUNTIF(C254:C948, Table63[[#This Row],[Product]])</f>
        <v>67</v>
      </c>
      <c r="E254">
        <f t="shared" si="4"/>
        <v>535</v>
      </c>
      <c r="F254">
        <f>Table63[[#This Row],[Occurrences of model]]/Table63[[#This Row],[total no. of model ]]</f>
        <v>0.12523364485981309</v>
      </c>
      <c r="G254" t="s">
        <v>52</v>
      </c>
      <c r="H254" s="1">
        <v>83.100000000000009</v>
      </c>
      <c r="I254" s="57">
        <v>5579.4</v>
      </c>
      <c r="J254" s="57">
        <v>9299</v>
      </c>
      <c r="K254" s="57">
        <v>772746.9</v>
      </c>
      <c r="L254" s="57">
        <v>38637.345000000001</v>
      </c>
      <c r="M254" s="57">
        <v>734109.55500000005</v>
      </c>
      <c r="N254" s="57">
        <v>572605.45290000003</v>
      </c>
      <c r="O254" s="57">
        <v>161504.10210000002</v>
      </c>
      <c r="P254" s="56">
        <v>44317</v>
      </c>
      <c r="Q254">
        <v>5</v>
      </c>
      <c r="R254" t="s">
        <v>53</v>
      </c>
      <c r="S254">
        <v>2021</v>
      </c>
    </row>
    <row r="255" spans="1:19" hidden="1" x14ac:dyDescent="0.25">
      <c r="A255" t="s">
        <v>16</v>
      </c>
      <c r="B255" t="s">
        <v>36</v>
      </c>
      <c r="C255" t="s">
        <v>44</v>
      </c>
      <c r="D255">
        <f>COUNTIF(C255:C949, Table63[[#This Row],[Product]])</f>
        <v>149</v>
      </c>
      <c r="E255">
        <f t="shared" si="4"/>
        <v>534</v>
      </c>
      <c r="F255">
        <f>Table63[[#This Row],[Occurrences of model]]/Table63[[#This Row],[total no. of model ]]</f>
        <v>0.27902621722846443</v>
      </c>
      <c r="G255" t="s">
        <v>52</v>
      </c>
      <c r="H255" s="1">
        <v>176</v>
      </c>
      <c r="I255" s="57">
        <v>11999.4</v>
      </c>
      <c r="J255" s="57">
        <v>19999</v>
      </c>
      <c r="K255" s="57">
        <v>3519824</v>
      </c>
      <c r="L255" s="57">
        <v>175991.2</v>
      </c>
      <c r="M255" s="57">
        <v>3343832.8</v>
      </c>
      <c r="N255" s="57">
        <v>2608189.5839999998</v>
      </c>
      <c r="O255" s="57">
        <v>735643.21600000001</v>
      </c>
      <c r="P255" s="56">
        <v>44075</v>
      </c>
      <c r="Q255">
        <v>9</v>
      </c>
      <c r="R255" t="s">
        <v>41</v>
      </c>
      <c r="S255">
        <v>2020</v>
      </c>
    </row>
    <row r="256" spans="1:19" hidden="1" x14ac:dyDescent="0.25">
      <c r="A256" t="s">
        <v>16</v>
      </c>
      <c r="B256" t="s">
        <v>39</v>
      </c>
      <c r="C256" t="s">
        <v>48</v>
      </c>
      <c r="D256">
        <f>COUNTIF(C256:C950, Table63[[#This Row],[Product]])</f>
        <v>87</v>
      </c>
      <c r="E256">
        <f t="shared" si="4"/>
        <v>533</v>
      </c>
      <c r="F256">
        <f>Table63[[#This Row],[Occurrences of model]]/Table63[[#This Row],[total no. of model ]]</f>
        <v>0.16322701688555347</v>
      </c>
      <c r="G256" t="s">
        <v>52</v>
      </c>
      <c r="H256" s="1">
        <v>385.05</v>
      </c>
      <c r="I256" s="57">
        <v>19794</v>
      </c>
      <c r="J256" s="57">
        <v>32990</v>
      </c>
      <c r="K256" s="57">
        <v>12702799.5</v>
      </c>
      <c r="L256" s="57">
        <v>635139.97500000009</v>
      </c>
      <c r="M256" s="57">
        <v>12067659.525</v>
      </c>
      <c r="N256" s="57">
        <v>9412774.4295000006</v>
      </c>
      <c r="O256" s="57">
        <v>2654885.0954999998</v>
      </c>
      <c r="P256" s="56">
        <v>44287</v>
      </c>
      <c r="Q256">
        <v>4</v>
      </c>
      <c r="R256" t="s">
        <v>50</v>
      </c>
      <c r="S256">
        <v>2021</v>
      </c>
    </row>
    <row r="257" spans="1:19" hidden="1" x14ac:dyDescent="0.25">
      <c r="A257" t="s">
        <v>32</v>
      </c>
      <c r="B257" t="s">
        <v>23</v>
      </c>
      <c r="C257" t="s">
        <v>49</v>
      </c>
      <c r="D257">
        <f>COUNTIF(C257:C951, Table63[[#This Row],[Product]])</f>
        <v>81</v>
      </c>
      <c r="E257">
        <f t="shared" si="4"/>
        <v>532</v>
      </c>
      <c r="F257">
        <f>Table63[[#This Row],[Occurrences of model]]/Table63[[#This Row],[total no. of model ]]</f>
        <v>0.15225563909774437</v>
      </c>
      <c r="G257" t="s">
        <v>52</v>
      </c>
      <c r="H257" s="1">
        <v>247.9</v>
      </c>
      <c r="I257" s="57">
        <v>13938</v>
      </c>
      <c r="J257" s="57">
        <v>23230</v>
      </c>
      <c r="K257" s="57">
        <v>5758717</v>
      </c>
      <c r="L257" s="57">
        <v>287935.85000000003</v>
      </c>
      <c r="M257" s="57">
        <v>5470781.1500000004</v>
      </c>
      <c r="N257" s="57">
        <v>3282468.69</v>
      </c>
      <c r="O257" s="57">
        <v>2188312.4600000004</v>
      </c>
      <c r="P257" s="56">
        <v>44197</v>
      </c>
      <c r="Q257">
        <v>1</v>
      </c>
      <c r="R257" t="s">
        <v>20</v>
      </c>
      <c r="S257">
        <v>2021</v>
      </c>
    </row>
    <row r="258" spans="1:19" x14ac:dyDescent="0.25">
      <c r="A258" t="s">
        <v>22</v>
      </c>
      <c r="B258" t="s">
        <v>42</v>
      </c>
      <c r="C258" t="s">
        <v>30</v>
      </c>
      <c r="D258">
        <f>COUNTIF(C258:C952, Table63[[#This Row],[Product]])</f>
        <v>67</v>
      </c>
      <c r="E258">
        <f t="shared" si="4"/>
        <v>531</v>
      </c>
      <c r="F258" s="5">
        <f>Table63[[#This Row],[Occurrences of model]]/Table63[[#This Row],[total no. of model ]]</f>
        <v>0.12617702448210924</v>
      </c>
      <c r="G258" t="s">
        <v>52</v>
      </c>
      <c r="H258" s="1">
        <v>203.10000000000002</v>
      </c>
      <c r="I258" s="57">
        <v>8999.4</v>
      </c>
      <c r="J258" s="57">
        <v>14999</v>
      </c>
      <c r="K258" s="57">
        <v>3046296.9000000004</v>
      </c>
      <c r="L258" s="57">
        <v>152314.84500000003</v>
      </c>
      <c r="M258" s="57">
        <v>2893982.0550000002</v>
      </c>
      <c r="N258" s="57">
        <v>1881088.3357500001</v>
      </c>
      <c r="O258" s="57">
        <v>1012893.7192500001</v>
      </c>
      <c r="P258" s="56">
        <v>44470</v>
      </c>
      <c r="Q258">
        <v>10</v>
      </c>
      <c r="R258" t="s">
        <v>43</v>
      </c>
      <c r="S258">
        <v>2021</v>
      </c>
    </row>
    <row r="259" spans="1:19" hidden="1" x14ac:dyDescent="0.25">
      <c r="A259" t="s">
        <v>22</v>
      </c>
      <c r="B259" t="s">
        <v>36</v>
      </c>
      <c r="C259" t="s">
        <v>44</v>
      </c>
      <c r="D259">
        <f>COUNTIF(C259:C953, Table63[[#This Row],[Product]])</f>
        <v>148</v>
      </c>
      <c r="E259">
        <f t="shared" si="4"/>
        <v>530</v>
      </c>
      <c r="F259">
        <f>Table63[[#This Row],[Occurrences of model]]/Table63[[#This Row],[total no. of model ]]</f>
        <v>0.27924528301886792</v>
      </c>
      <c r="G259" t="s">
        <v>52</v>
      </c>
      <c r="H259" s="1">
        <v>203.10000000000002</v>
      </c>
      <c r="I259" s="57">
        <v>11999.4</v>
      </c>
      <c r="J259" s="57">
        <v>19999</v>
      </c>
      <c r="K259" s="57">
        <v>4061796.9000000004</v>
      </c>
      <c r="L259" s="57">
        <v>203089.84500000003</v>
      </c>
      <c r="M259" s="57">
        <v>3858707.0550000002</v>
      </c>
      <c r="N259" s="57">
        <v>2508159.5857500001</v>
      </c>
      <c r="O259" s="57">
        <v>1350547.4692500001</v>
      </c>
      <c r="P259" s="56">
        <v>44470</v>
      </c>
      <c r="Q259">
        <v>10</v>
      </c>
      <c r="R259" t="s">
        <v>43</v>
      </c>
      <c r="S259">
        <v>2021</v>
      </c>
    </row>
    <row r="260" spans="1:19" hidden="1" x14ac:dyDescent="0.25">
      <c r="A260" t="s">
        <v>22</v>
      </c>
      <c r="B260" t="s">
        <v>21</v>
      </c>
      <c r="C260" t="s">
        <v>44</v>
      </c>
      <c r="D260">
        <f>COUNTIF(C260:C954, Table63[[#This Row],[Product]])</f>
        <v>147</v>
      </c>
      <c r="E260">
        <f t="shared" si="4"/>
        <v>529</v>
      </c>
      <c r="F260">
        <f>Table63[[#This Row],[Occurrences of model]]/Table63[[#This Row],[total no. of model ]]</f>
        <v>0.27788279773156899</v>
      </c>
      <c r="G260" t="s">
        <v>52</v>
      </c>
      <c r="H260" s="1">
        <v>226.10000000000002</v>
      </c>
      <c r="I260" s="57">
        <v>11999.4</v>
      </c>
      <c r="J260" s="57">
        <v>19999</v>
      </c>
      <c r="K260" s="57">
        <v>4521773.9000000004</v>
      </c>
      <c r="L260" s="57">
        <v>226088.69500000004</v>
      </c>
      <c r="M260" s="57">
        <v>4295685.2050000001</v>
      </c>
      <c r="N260" s="57">
        <v>2792195.38325</v>
      </c>
      <c r="O260" s="57">
        <v>1503489.8217500001</v>
      </c>
      <c r="P260" s="56">
        <v>44166</v>
      </c>
      <c r="Q260">
        <v>12</v>
      </c>
      <c r="R260" t="s">
        <v>28</v>
      </c>
      <c r="S260">
        <v>2020</v>
      </c>
    </row>
    <row r="261" spans="1:19" hidden="1" x14ac:dyDescent="0.25">
      <c r="A261" t="s">
        <v>16</v>
      </c>
      <c r="B261" t="s">
        <v>46</v>
      </c>
      <c r="C261" t="s">
        <v>48</v>
      </c>
      <c r="D261">
        <f>COUNTIF(C261:C955, Table63[[#This Row],[Product]])</f>
        <v>86</v>
      </c>
      <c r="E261">
        <f t="shared" si="4"/>
        <v>528</v>
      </c>
      <c r="F261">
        <f>Table63[[#This Row],[Occurrences of model]]/Table63[[#This Row],[total no. of model ]]</f>
        <v>0.16287878787878787</v>
      </c>
      <c r="G261" t="s">
        <v>52</v>
      </c>
      <c r="H261" s="1">
        <v>73.600000000000009</v>
      </c>
      <c r="I261" s="57">
        <v>19794</v>
      </c>
      <c r="J261" s="57">
        <v>32990</v>
      </c>
      <c r="K261" s="57">
        <v>2428064.0000000005</v>
      </c>
      <c r="L261" s="57">
        <v>121403.20000000003</v>
      </c>
      <c r="M261" s="57">
        <v>2306660.8000000003</v>
      </c>
      <c r="N261" s="57">
        <v>1799195.4240000003</v>
      </c>
      <c r="O261" s="57">
        <v>507465.37599999993</v>
      </c>
      <c r="P261" s="56">
        <v>44075</v>
      </c>
      <c r="Q261">
        <v>9</v>
      </c>
      <c r="R261" t="s">
        <v>41</v>
      </c>
      <c r="S261">
        <v>2020</v>
      </c>
    </row>
    <row r="262" spans="1:19" hidden="1" x14ac:dyDescent="0.25">
      <c r="A262" t="s">
        <v>16</v>
      </c>
      <c r="B262" t="s">
        <v>17</v>
      </c>
      <c r="C262" t="s">
        <v>18</v>
      </c>
      <c r="D262">
        <f>COUNTIF(C262:C956, Table63[[#This Row],[Product]])</f>
        <v>66</v>
      </c>
      <c r="E262">
        <f t="shared" si="4"/>
        <v>527</v>
      </c>
      <c r="F262">
        <f>Table63[[#This Row],[Occurrences of model]]/Table63[[#This Row],[total no. of model ]]</f>
        <v>0.1252371916508539</v>
      </c>
      <c r="G262" t="s">
        <v>52</v>
      </c>
      <c r="H262" s="1">
        <v>285.10000000000002</v>
      </c>
      <c r="I262" s="57">
        <v>5579.4</v>
      </c>
      <c r="J262" s="57">
        <v>9299</v>
      </c>
      <c r="K262" s="57">
        <v>2651144.9000000004</v>
      </c>
      <c r="L262" s="57">
        <v>132557.24500000002</v>
      </c>
      <c r="M262" s="57">
        <v>2518587.6550000003</v>
      </c>
      <c r="N262" s="57">
        <v>1964498.3709000002</v>
      </c>
      <c r="O262" s="57">
        <v>554089.28410000005</v>
      </c>
      <c r="P262" s="56">
        <v>44105</v>
      </c>
      <c r="Q262">
        <v>10</v>
      </c>
      <c r="R262" t="s">
        <v>43</v>
      </c>
      <c r="S262">
        <v>2020</v>
      </c>
    </row>
    <row r="263" spans="1:19" hidden="1" x14ac:dyDescent="0.25">
      <c r="A263" t="s">
        <v>38</v>
      </c>
      <c r="B263" t="s">
        <v>21</v>
      </c>
      <c r="C263" t="s">
        <v>18</v>
      </c>
      <c r="D263">
        <f>COUNTIF(C263:C957, Table63[[#This Row],[Product]])</f>
        <v>65</v>
      </c>
      <c r="E263">
        <f t="shared" si="4"/>
        <v>526</v>
      </c>
      <c r="F263">
        <f>Table63[[#This Row],[Occurrences of model]]/Table63[[#This Row],[total no. of model ]]</f>
        <v>0.12357414448669202</v>
      </c>
      <c r="G263" t="s">
        <v>52</v>
      </c>
      <c r="H263" s="1">
        <v>202.10000000000002</v>
      </c>
      <c r="I263" s="57">
        <v>5579.4</v>
      </c>
      <c r="J263" s="57">
        <v>9299</v>
      </c>
      <c r="K263" s="57">
        <v>1879327.9000000001</v>
      </c>
      <c r="L263" s="57">
        <v>93966.395000000019</v>
      </c>
      <c r="M263" s="57">
        <v>1785361.5050000001</v>
      </c>
      <c r="N263" s="57">
        <v>1285460.2836</v>
      </c>
      <c r="O263" s="57">
        <v>499901.22140000015</v>
      </c>
      <c r="P263" s="56">
        <v>44470</v>
      </c>
      <c r="Q263">
        <v>10</v>
      </c>
      <c r="R263" t="s">
        <v>43</v>
      </c>
      <c r="S263">
        <v>2021</v>
      </c>
    </row>
    <row r="264" spans="1:19" hidden="1" x14ac:dyDescent="0.25">
      <c r="A264" t="s">
        <v>16</v>
      </c>
      <c r="B264" t="s">
        <v>23</v>
      </c>
      <c r="C264" t="s">
        <v>18</v>
      </c>
      <c r="D264">
        <f>COUNTIF(C264:C958, Table63[[#This Row],[Product]])</f>
        <v>64</v>
      </c>
      <c r="E264">
        <f t="shared" si="4"/>
        <v>525</v>
      </c>
      <c r="F264">
        <f>Table63[[#This Row],[Occurrences of model]]/Table63[[#This Row],[total no. of model ]]</f>
        <v>0.1219047619047619</v>
      </c>
      <c r="G264" t="s">
        <v>52</v>
      </c>
      <c r="H264" s="1">
        <v>27.400000000000002</v>
      </c>
      <c r="I264" s="57">
        <v>5579.4</v>
      </c>
      <c r="J264" s="57">
        <v>9299</v>
      </c>
      <c r="K264" s="57">
        <v>254792.6</v>
      </c>
      <c r="L264" s="57">
        <v>12739.630000000001</v>
      </c>
      <c r="M264" s="57">
        <v>242052.97</v>
      </c>
      <c r="N264" s="57">
        <v>188801.31660000002</v>
      </c>
      <c r="O264" s="57">
        <v>53251.653399999981</v>
      </c>
      <c r="P264" s="56">
        <v>44531</v>
      </c>
      <c r="Q264">
        <v>12</v>
      </c>
      <c r="R264" t="s">
        <v>28</v>
      </c>
      <c r="S264">
        <v>2021</v>
      </c>
    </row>
    <row r="265" spans="1:19" x14ac:dyDescent="0.25">
      <c r="A265" t="s">
        <v>22</v>
      </c>
      <c r="B265" t="s">
        <v>25</v>
      </c>
      <c r="C265" t="s">
        <v>30</v>
      </c>
      <c r="D265">
        <f>COUNTIF(C265:C959, Table63[[#This Row],[Product]])</f>
        <v>66</v>
      </c>
      <c r="E265">
        <f t="shared" si="4"/>
        <v>524</v>
      </c>
      <c r="F265" s="5">
        <f>Table63[[#This Row],[Occurrences of model]]/Table63[[#This Row],[total no. of model ]]</f>
        <v>0.12595419847328243</v>
      </c>
      <c r="G265" t="s">
        <v>52</v>
      </c>
      <c r="H265" s="1">
        <v>196.70000000000002</v>
      </c>
      <c r="I265" s="57">
        <v>8999.4</v>
      </c>
      <c r="J265" s="57">
        <v>14999</v>
      </c>
      <c r="K265" s="57">
        <v>2950303.3000000003</v>
      </c>
      <c r="L265" s="57">
        <v>147515.16500000001</v>
      </c>
      <c r="M265" s="57">
        <v>2802788.1350000002</v>
      </c>
      <c r="N265" s="57">
        <v>1821812.2877500001</v>
      </c>
      <c r="O265" s="57">
        <v>980975.84725000011</v>
      </c>
      <c r="P265" s="56">
        <v>44256</v>
      </c>
      <c r="Q265">
        <v>3</v>
      </c>
      <c r="R265" t="s">
        <v>31</v>
      </c>
      <c r="S265">
        <v>2021</v>
      </c>
    </row>
    <row r="266" spans="1:19" x14ac:dyDescent="0.25">
      <c r="A266" t="s">
        <v>38</v>
      </c>
      <c r="B266" t="s">
        <v>26</v>
      </c>
      <c r="C266" t="s">
        <v>30</v>
      </c>
      <c r="D266">
        <f>COUNTIF(C266:C960, Table63[[#This Row],[Product]])</f>
        <v>65</v>
      </c>
      <c r="E266">
        <f t="shared" si="4"/>
        <v>523</v>
      </c>
      <c r="F266" s="5">
        <f>Table63[[#This Row],[Occurrences of model]]/Table63[[#This Row],[total no. of model ]]</f>
        <v>0.124282982791587</v>
      </c>
      <c r="G266" t="s">
        <v>52</v>
      </c>
      <c r="H266" s="1">
        <v>185.9</v>
      </c>
      <c r="I266" s="57">
        <v>8999.4</v>
      </c>
      <c r="J266" s="57">
        <v>14999</v>
      </c>
      <c r="K266" s="57">
        <v>2788314.1</v>
      </c>
      <c r="L266" s="57">
        <v>139415.70500000002</v>
      </c>
      <c r="M266" s="57">
        <v>2648898.395</v>
      </c>
      <c r="N266" s="57">
        <v>1907206.8443999998</v>
      </c>
      <c r="O266" s="57">
        <v>741691.55060000019</v>
      </c>
      <c r="P266" s="56">
        <v>44409</v>
      </c>
      <c r="Q266">
        <v>8</v>
      </c>
      <c r="R266" t="s">
        <v>40</v>
      </c>
      <c r="S266">
        <v>2021</v>
      </c>
    </row>
    <row r="267" spans="1:19" x14ac:dyDescent="0.25">
      <c r="A267" t="s">
        <v>16</v>
      </c>
      <c r="B267" t="s">
        <v>27</v>
      </c>
      <c r="C267" t="s">
        <v>30</v>
      </c>
      <c r="D267">
        <f>COUNTIF(C267:C961, Table63[[#This Row],[Product]])</f>
        <v>64</v>
      </c>
      <c r="E267">
        <f t="shared" si="4"/>
        <v>522</v>
      </c>
      <c r="F267" s="5">
        <f>Table63[[#This Row],[Occurrences of model]]/Table63[[#This Row],[total no. of model ]]</f>
        <v>0.12260536398467432</v>
      </c>
      <c r="G267" t="s">
        <v>52</v>
      </c>
      <c r="H267" s="1">
        <v>285.10000000000002</v>
      </c>
      <c r="I267" s="57">
        <v>8999.4</v>
      </c>
      <c r="J267" s="57">
        <v>14999</v>
      </c>
      <c r="K267" s="57">
        <v>4276214.9000000004</v>
      </c>
      <c r="L267" s="57">
        <v>213810.74500000002</v>
      </c>
      <c r="M267" s="57">
        <v>4062404.1550000003</v>
      </c>
      <c r="N267" s="57">
        <v>3168675.2409000001</v>
      </c>
      <c r="O267" s="57">
        <v>893728.91410000017</v>
      </c>
      <c r="P267" s="56">
        <v>44105</v>
      </c>
      <c r="Q267">
        <v>10</v>
      </c>
      <c r="R267" t="s">
        <v>43</v>
      </c>
      <c r="S267">
        <v>2020</v>
      </c>
    </row>
    <row r="268" spans="1:19" x14ac:dyDescent="0.25">
      <c r="A268" t="s">
        <v>38</v>
      </c>
      <c r="B268" t="s">
        <v>29</v>
      </c>
      <c r="C268" t="s">
        <v>30</v>
      </c>
      <c r="D268">
        <f>COUNTIF(C268:C962, Table63[[#This Row],[Product]])</f>
        <v>63</v>
      </c>
      <c r="E268">
        <f t="shared" si="4"/>
        <v>521</v>
      </c>
      <c r="F268" s="5">
        <f>Table63[[#This Row],[Occurrences of model]]/Table63[[#This Row],[total no. of model ]]</f>
        <v>0.12092130518234165</v>
      </c>
      <c r="G268" t="s">
        <v>52</v>
      </c>
      <c r="H268" s="1">
        <v>202.10000000000002</v>
      </c>
      <c r="I268" s="57">
        <v>8999.4</v>
      </c>
      <c r="J268" s="57">
        <v>14999</v>
      </c>
      <c r="K268" s="57">
        <v>3031297.9000000004</v>
      </c>
      <c r="L268" s="57">
        <v>151564.89500000002</v>
      </c>
      <c r="M268" s="57">
        <v>2879733.0050000004</v>
      </c>
      <c r="N268" s="57">
        <v>2073407.7636000002</v>
      </c>
      <c r="O268" s="57">
        <v>806325.24140000017</v>
      </c>
      <c r="P268" s="56">
        <v>44470</v>
      </c>
      <c r="Q268">
        <v>10</v>
      </c>
      <c r="R268" t="s">
        <v>43</v>
      </c>
      <c r="S268">
        <v>2021</v>
      </c>
    </row>
    <row r="269" spans="1:19" x14ac:dyDescent="0.25">
      <c r="A269" t="s">
        <v>35</v>
      </c>
      <c r="B269" t="s">
        <v>27</v>
      </c>
      <c r="C269" t="s">
        <v>30</v>
      </c>
      <c r="D269">
        <f>COUNTIF(C269:C963, Table63[[#This Row],[Product]])</f>
        <v>62</v>
      </c>
      <c r="E269">
        <f t="shared" si="4"/>
        <v>520</v>
      </c>
      <c r="F269" s="5">
        <f>Table63[[#This Row],[Occurrences of model]]/Table63[[#This Row],[total no. of model ]]</f>
        <v>0.11923076923076924</v>
      </c>
      <c r="G269" t="s">
        <v>52</v>
      </c>
      <c r="H269" s="1">
        <v>113.80000000000001</v>
      </c>
      <c r="I269" s="57">
        <v>8999.4</v>
      </c>
      <c r="J269" s="57">
        <v>14999</v>
      </c>
      <c r="K269" s="57">
        <v>1706886.2000000002</v>
      </c>
      <c r="L269" s="57">
        <v>85344.310000000012</v>
      </c>
      <c r="M269" s="57">
        <v>1621541.8900000001</v>
      </c>
      <c r="N269" s="57">
        <v>1264802.6742000002</v>
      </c>
      <c r="O269" s="57">
        <v>356739.21579999989</v>
      </c>
      <c r="P269" s="56">
        <v>44531</v>
      </c>
      <c r="Q269">
        <v>12</v>
      </c>
      <c r="R269" t="s">
        <v>28</v>
      </c>
      <c r="S269">
        <v>2021</v>
      </c>
    </row>
    <row r="270" spans="1:19" hidden="1" x14ac:dyDescent="0.25">
      <c r="A270" t="s">
        <v>16</v>
      </c>
      <c r="B270" t="s">
        <v>33</v>
      </c>
      <c r="C270" t="s">
        <v>44</v>
      </c>
      <c r="D270">
        <f>COUNTIF(C270:C964, Table63[[#This Row],[Product]])</f>
        <v>146</v>
      </c>
      <c r="E270">
        <f t="shared" si="4"/>
        <v>519</v>
      </c>
      <c r="F270">
        <f>Table63[[#This Row],[Occurrences of model]]/Table63[[#This Row],[total no. of model ]]</f>
        <v>0.2813102119460501</v>
      </c>
      <c r="G270" t="s">
        <v>52</v>
      </c>
      <c r="H270" s="1">
        <v>425.1</v>
      </c>
      <c r="I270" s="57">
        <v>11999.4</v>
      </c>
      <c r="J270" s="57">
        <v>19999</v>
      </c>
      <c r="K270" s="57">
        <v>8501574.9000000004</v>
      </c>
      <c r="L270" s="57">
        <v>425078.74500000005</v>
      </c>
      <c r="M270" s="57">
        <v>8076496.1550000003</v>
      </c>
      <c r="N270" s="57">
        <v>6299667.0009000003</v>
      </c>
      <c r="O270" s="57">
        <v>1776829.1540999999</v>
      </c>
      <c r="P270" s="56">
        <v>44197</v>
      </c>
      <c r="Q270">
        <v>1</v>
      </c>
      <c r="R270" t="s">
        <v>20</v>
      </c>
      <c r="S270">
        <v>2021</v>
      </c>
    </row>
    <row r="271" spans="1:19" hidden="1" x14ac:dyDescent="0.25">
      <c r="A271" t="s">
        <v>35</v>
      </c>
      <c r="B271" t="s">
        <v>26</v>
      </c>
      <c r="C271" t="s">
        <v>44</v>
      </c>
      <c r="D271">
        <f>COUNTIF(C271:C965, Table63[[#This Row],[Product]])</f>
        <v>145</v>
      </c>
      <c r="E271">
        <f t="shared" si="4"/>
        <v>518</v>
      </c>
      <c r="F271">
        <f>Table63[[#This Row],[Occurrences of model]]/Table63[[#This Row],[total no. of model ]]</f>
        <v>0.27992277992277992</v>
      </c>
      <c r="G271" t="s">
        <v>52</v>
      </c>
      <c r="H271" s="1">
        <v>79.5</v>
      </c>
      <c r="I271" s="57">
        <v>11999.4</v>
      </c>
      <c r="J271" s="57">
        <v>19999</v>
      </c>
      <c r="K271" s="57">
        <v>1589920.5</v>
      </c>
      <c r="L271" s="57">
        <v>79496.025000000009</v>
      </c>
      <c r="M271" s="57">
        <v>1510424.4750000001</v>
      </c>
      <c r="N271" s="57">
        <v>1178131.0905000002</v>
      </c>
      <c r="O271" s="57">
        <v>332293.38449999993</v>
      </c>
      <c r="P271" s="56">
        <v>44256</v>
      </c>
      <c r="Q271">
        <v>3</v>
      </c>
      <c r="R271" t="s">
        <v>31</v>
      </c>
      <c r="S271">
        <v>2021</v>
      </c>
    </row>
    <row r="272" spans="1:19" hidden="1" x14ac:dyDescent="0.25">
      <c r="A272" t="s">
        <v>38</v>
      </c>
      <c r="B272" t="s">
        <v>34</v>
      </c>
      <c r="C272" t="s">
        <v>44</v>
      </c>
      <c r="D272">
        <f>COUNTIF(C272:C966, Table63[[#This Row],[Product]])</f>
        <v>144</v>
      </c>
      <c r="E272">
        <f t="shared" si="4"/>
        <v>517</v>
      </c>
      <c r="F272">
        <f>Table63[[#This Row],[Occurrences of model]]/Table63[[#This Row],[total no. of model ]]</f>
        <v>0.27852998065764023</v>
      </c>
      <c r="G272" t="s">
        <v>52</v>
      </c>
      <c r="H272" s="1">
        <v>141.45000000000002</v>
      </c>
      <c r="I272" s="57">
        <v>11999.4</v>
      </c>
      <c r="J272" s="57">
        <v>19999</v>
      </c>
      <c r="K272" s="57">
        <v>2828858.5500000003</v>
      </c>
      <c r="L272" s="57">
        <v>141442.92750000002</v>
      </c>
      <c r="M272" s="57">
        <v>2687415.6225000001</v>
      </c>
      <c r="N272" s="57">
        <v>1934939.2482</v>
      </c>
      <c r="O272" s="57">
        <v>752476.37430000002</v>
      </c>
      <c r="P272" s="56">
        <v>44287</v>
      </c>
      <c r="Q272">
        <v>4</v>
      </c>
      <c r="R272" t="s">
        <v>50</v>
      </c>
      <c r="S272">
        <v>2021</v>
      </c>
    </row>
    <row r="273" spans="1:19" hidden="1" x14ac:dyDescent="0.25">
      <c r="A273" t="s">
        <v>38</v>
      </c>
      <c r="B273" t="s">
        <v>36</v>
      </c>
      <c r="C273" t="s">
        <v>44</v>
      </c>
      <c r="D273">
        <f>COUNTIF(C273:C967, Table63[[#This Row],[Product]])</f>
        <v>143</v>
      </c>
      <c r="E273">
        <f t="shared" si="4"/>
        <v>516</v>
      </c>
      <c r="F273">
        <f>Table63[[#This Row],[Occurrences of model]]/Table63[[#This Row],[total no. of model ]]</f>
        <v>0.27713178294573643</v>
      </c>
      <c r="G273" t="s">
        <v>52</v>
      </c>
      <c r="H273" s="1">
        <v>291.8</v>
      </c>
      <c r="I273" s="57">
        <v>11999.4</v>
      </c>
      <c r="J273" s="57">
        <v>19999</v>
      </c>
      <c r="K273" s="57">
        <v>5835708.2000000002</v>
      </c>
      <c r="L273" s="57">
        <v>291785.41000000003</v>
      </c>
      <c r="M273" s="57">
        <v>5543922.79</v>
      </c>
      <c r="N273" s="57">
        <v>3991624.4087999999</v>
      </c>
      <c r="O273" s="57">
        <v>1552298.3812000002</v>
      </c>
      <c r="P273" s="56">
        <v>44317</v>
      </c>
      <c r="Q273">
        <v>5</v>
      </c>
      <c r="R273" t="s">
        <v>53</v>
      </c>
      <c r="S273">
        <v>2021</v>
      </c>
    </row>
    <row r="274" spans="1:19" hidden="1" x14ac:dyDescent="0.25">
      <c r="A274" t="s">
        <v>16</v>
      </c>
      <c r="B274" t="s">
        <v>39</v>
      </c>
      <c r="C274" t="s">
        <v>44</v>
      </c>
      <c r="D274">
        <f>COUNTIF(C274:C968, Table63[[#This Row],[Product]])</f>
        <v>142</v>
      </c>
      <c r="E274">
        <f t="shared" si="4"/>
        <v>515</v>
      </c>
      <c r="F274">
        <f>Table63[[#This Row],[Occurrences of model]]/Table63[[#This Row],[total no. of model ]]</f>
        <v>0.27572815533980582</v>
      </c>
      <c r="G274" t="s">
        <v>52</v>
      </c>
      <c r="H274" s="1">
        <v>345</v>
      </c>
      <c r="I274" s="57">
        <v>11999.4</v>
      </c>
      <c r="J274" s="57">
        <v>19999</v>
      </c>
      <c r="K274" s="57">
        <v>6899655</v>
      </c>
      <c r="L274" s="57">
        <v>344982.75</v>
      </c>
      <c r="M274" s="57">
        <v>6554672.25</v>
      </c>
      <c r="N274" s="57">
        <v>5112644.3550000004</v>
      </c>
      <c r="O274" s="57">
        <v>1442027.8949999996</v>
      </c>
      <c r="P274" s="56">
        <v>44378</v>
      </c>
      <c r="Q274">
        <v>7</v>
      </c>
      <c r="R274" t="s">
        <v>37</v>
      </c>
      <c r="S274">
        <v>2021</v>
      </c>
    </row>
    <row r="275" spans="1:19" hidden="1" x14ac:dyDescent="0.25">
      <c r="A275" t="s">
        <v>35</v>
      </c>
      <c r="B275" t="s">
        <v>23</v>
      </c>
      <c r="C275" t="s">
        <v>44</v>
      </c>
      <c r="D275">
        <f>COUNTIF(C275:C969, Table63[[#This Row],[Product]])</f>
        <v>141</v>
      </c>
      <c r="E275">
        <f t="shared" si="4"/>
        <v>514</v>
      </c>
      <c r="F275">
        <f>Table63[[#This Row],[Occurrences of model]]/Table63[[#This Row],[total no. of model ]]</f>
        <v>0.27431906614785995</v>
      </c>
      <c r="G275" t="s">
        <v>52</v>
      </c>
      <c r="H275" s="1">
        <v>298.8</v>
      </c>
      <c r="I275" s="57">
        <v>11999.4</v>
      </c>
      <c r="J275" s="57">
        <v>19999</v>
      </c>
      <c r="K275" s="57">
        <v>5975701.2000000002</v>
      </c>
      <c r="L275" s="57">
        <v>298785.06</v>
      </c>
      <c r="M275" s="57">
        <v>5676916.1400000006</v>
      </c>
      <c r="N275" s="57">
        <v>4427994.5892000003</v>
      </c>
      <c r="O275" s="57">
        <v>1248921.5508000003</v>
      </c>
      <c r="P275" s="56">
        <v>44378</v>
      </c>
      <c r="Q275">
        <v>7</v>
      </c>
      <c r="R275" t="s">
        <v>37</v>
      </c>
      <c r="S275">
        <v>2021</v>
      </c>
    </row>
    <row r="276" spans="1:19" hidden="1" x14ac:dyDescent="0.25">
      <c r="A276" t="s">
        <v>22</v>
      </c>
      <c r="B276" t="s">
        <v>42</v>
      </c>
      <c r="C276" t="s">
        <v>44</v>
      </c>
      <c r="D276">
        <f>COUNTIF(C276:C970, Table63[[#This Row],[Product]])</f>
        <v>140</v>
      </c>
      <c r="E276">
        <f t="shared" si="4"/>
        <v>513</v>
      </c>
      <c r="F276">
        <f>Table63[[#This Row],[Occurrences of model]]/Table63[[#This Row],[total no. of model ]]</f>
        <v>0.27290448343079921</v>
      </c>
      <c r="G276" t="s">
        <v>52</v>
      </c>
      <c r="H276" s="1">
        <v>21.8</v>
      </c>
      <c r="I276" s="57">
        <v>11999.4</v>
      </c>
      <c r="J276" s="57">
        <v>19999</v>
      </c>
      <c r="K276" s="57">
        <v>435978.2</v>
      </c>
      <c r="L276" s="57">
        <v>21798.910000000003</v>
      </c>
      <c r="M276" s="57">
        <v>414179.29000000004</v>
      </c>
      <c r="N276" s="57">
        <v>269216.53850000002</v>
      </c>
      <c r="O276" s="57">
        <v>144962.75150000001</v>
      </c>
      <c r="P276" s="56">
        <v>44440</v>
      </c>
      <c r="Q276">
        <v>9</v>
      </c>
      <c r="R276" t="s">
        <v>41</v>
      </c>
      <c r="S276">
        <v>2021</v>
      </c>
    </row>
    <row r="277" spans="1:19" hidden="1" x14ac:dyDescent="0.25">
      <c r="A277" t="s">
        <v>16</v>
      </c>
      <c r="B277" t="s">
        <v>36</v>
      </c>
      <c r="C277" t="s">
        <v>44</v>
      </c>
      <c r="D277">
        <f>COUNTIF(C277:C971, Table63[[#This Row],[Product]])</f>
        <v>139</v>
      </c>
      <c r="E277">
        <f t="shared" si="4"/>
        <v>512</v>
      </c>
      <c r="F277">
        <f>Table63[[#This Row],[Occurrences of model]]/Table63[[#This Row],[total no. of model ]]</f>
        <v>0.271484375</v>
      </c>
      <c r="G277" t="s">
        <v>52</v>
      </c>
      <c r="H277" s="1">
        <v>207.4</v>
      </c>
      <c r="I277" s="57">
        <v>11999.4</v>
      </c>
      <c r="J277" s="57">
        <v>19999</v>
      </c>
      <c r="K277" s="57">
        <v>4147792.6</v>
      </c>
      <c r="L277" s="57">
        <v>207389.63</v>
      </c>
      <c r="M277" s="57">
        <v>3940402.97</v>
      </c>
      <c r="N277" s="57">
        <v>3073514.3166000005</v>
      </c>
      <c r="O277" s="57">
        <v>866888.65339999972</v>
      </c>
      <c r="P277" s="56">
        <v>44440</v>
      </c>
      <c r="Q277">
        <v>9</v>
      </c>
      <c r="R277" t="s">
        <v>41</v>
      </c>
      <c r="S277">
        <v>2021</v>
      </c>
    </row>
    <row r="278" spans="1:19" hidden="1" x14ac:dyDescent="0.25">
      <c r="A278" t="s">
        <v>16</v>
      </c>
      <c r="B278" t="s">
        <v>21</v>
      </c>
      <c r="C278" t="s">
        <v>44</v>
      </c>
      <c r="D278">
        <f>COUNTIF(C278:C972, Table63[[#This Row],[Product]])</f>
        <v>138</v>
      </c>
      <c r="E278">
        <f t="shared" si="4"/>
        <v>511</v>
      </c>
      <c r="F278">
        <f>Table63[[#This Row],[Occurrences of model]]/Table63[[#This Row],[total no. of model ]]</f>
        <v>0.27005870841487278</v>
      </c>
      <c r="G278" t="s">
        <v>52</v>
      </c>
      <c r="H278" s="1">
        <v>105.60000000000001</v>
      </c>
      <c r="I278" s="57">
        <v>11999.4</v>
      </c>
      <c r="J278" s="57">
        <v>19999</v>
      </c>
      <c r="K278" s="57">
        <v>2111894.4000000004</v>
      </c>
      <c r="L278" s="57">
        <v>105594.72000000003</v>
      </c>
      <c r="M278" s="57">
        <v>2006299.6800000004</v>
      </c>
      <c r="N278" s="57">
        <v>1564913.7504000003</v>
      </c>
      <c r="O278" s="57">
        <v>441385.92960000015</v>
      </c>
      <c r="P278" s="56">
        <v>44440</v>
      </c>
      <c r="Q278">
        <v>9</v>
      </c>
      <c r="R278" t="s">
        <v>41</v>
      </c>
      <c r="S278">
        <v>2021</v>
      </c>
    </row>
    <row r="279" spans="1:19" hidden="1" x14ac:dyDescent="0.25">
      <c r="A279" t="s">
        <v>22</v>
      </c>
      <c r="B279" t="s">
        <v>46</v>
      </c>
      <c r="C279" t="s">
        <v>44</v>
      </c>
      <c r="D279">
        <f>COUNTIF(C279:C973, Table63[[#This Row],[Product]])</f>
        <v>137</v>
      </c>
      <c r="E279">
        <f t="shared" si="4"/>
        <v>510</v>
      </c>
      <c r="F279">
        <f>Table63[[#This Row],[Occurrences of model]]/Table63[[#This Row],[total no. of model ]]</f>
        <v>0.26862745098039215</v>
      </c>
      <c r="G279" t="s">
        <v>52</v>
      </c>
      <c r="H279" s="1">
        <v>67.100000000000009</v>
      </c>
      <c r="I279" s="57">
        <v>11999.4</v>
      </c>
      <c r="J279" s="57">
        <v>19999</v>
      </c>
      <c r="K279" s="57">
        <v>1341932.9000000001</v>
      </c>
      <c r="L279" s="57">
        <v>67096.645000000004</v>
      </c>
      <c r="M279" s="57">
        <v>1274836.2550000001</v>
      </c>
      <c r="N279" s="57">
        <v>828643.56575000007</v>
      </c>
      <c r="O279" s="57">
        <v>446192.68925000005</v>
      </c>
      <c r="P279" s="56">
        <v>44105</v>
      </c>
      <c r="Q279">
        <v>10</v>
      </c>
      <c r="R279" t="s">
        <v>43</v>
      </c>
      <c r="S279">
        <v>2020</v>
      </c>
    </row>
    <row r="280" spans="1:19" hidden="1" x14ac:dyDescent="0.25">
      <c r="A280" t="s">
        <v>22</v>
      </c>
      <c r="B280" t="s">
        <v>17</v>
      </c>
      <c r="C280" t="s">
        <v>44</v>
      </c>
      <c r="D280">
        <f>COUNTIF(C280:C974, Table63[[#This Row],[Product]])</f>
        <v>136</v>
      </c>
      <c r="E280">
        <f t="shared" si="4"/>
        <v>509</v>
      </c>
      <c r="F280">
        <f>Table63[[#This Row],[Occurrences of model]]/Table63[[#This Row],[total no. of model ]]</f>
        <v>0.26719056974459726</v>
      </c>
      <c r="G280" t="s">
        <v>52</v>
      </c>
      <c r="H280" s="1">
        <v>151.4</v>
      </c>
      <c r="I280" s="57">
        <v>11999.4</v>
      </c>
      <c r="J280" s="57">
        <v>19999</v>
      </c>
      <c r="K280" s="57">
        <v>3027848.6</v>
      </c>
      <c r="L280" s="57">
        <v>151392.43000000002</v>
      </c>
      <c r="M280" s="57">
        <v>2876456.17</v>
      </c>
      <c r="N280" s="57">
        <v>1869696.5105000001</v>
      </c>
      <c r="O280" s="57">
        <v>1006759.6594999998</v>
      </c>
      <c r="P280" s="56">
        <v>44105</v>
      </c>
      <c r="Q280">
        <v>10</v>
      </c>
      <c r="R280" t="s">
        <v>43</v>
      </c>
      <c r="S280">
        <v>2020</v>
      </c>
    </row>
    <row r="281" spans="1:19" hidden="1" x14ac:dyDescent="0.25">
      <c r="A281" t="s">
        <v>16</v>
      </c>
      <c r="B281" t="s">
        <v>21</v>
      </c>
      <c r="C281" t="s">
        <v>44</v>
      </c>
      <c r="D281">
        <f>COUNTIF(C281:C975, Table63[[#This Row],[Product]])</f>
        <v>135</v>
      </c>
      <c r="E281">
        <f t="shared" si="4"/>
        <v>508</v>
      </c>
      <c r="F281">
        <f>Table63[[#This Row],[Occurrences of model]]/Table63[[#This Row],[total no. of model ]]</f>
        <v>0.26574803149606302</v>
      </c>
      <c r="G281" t="s">
        <v>52</v>
      </c>
      <c r="H281" s="1">
        <v>27.400000000000002</v>
      </c>
      <c r="I281" s="57">
        <v>11999.4</v>
      </c>
      <c r="J281" s="57">
        <v>19999</v>
      </c>
      <c r="K281" s="57">
        <v>547972.60000000009</v>
      </c>
      <c r="L281" s="57">
        <v>27398.630000000005</v>
      </c>
      <c r="M281" s="57">
        <v>520573.97000000009</v>
      </c>
      <c r="N281" s="57">
        <v>406047.69660000008</v>
      </c>
      <c r="O281" s="57">
        <v>114526.27340000001</v>
      </c>
      <c r="P281" s="56">
        <v>44531</v>
      </c>
      <c r="Q281">
        <v>12</v>
      </c>
      <c r="R281" t="s">
        <v>28</v>
      </c>
      <c r="S281">
        <v>2021</v>
      </c>
    </row>
    <row r="282" spans="1:19" hidden="1" x14ac:dyDescent="0.25">
      <c r="A282" t="s">
        <v>35</v>
      </c>
      <c r="B282" t="s">
        <v>23</v>
      </c>
      <c r="C282" t="s">
        <v>44</v>
      </c>
      <c r="D282">
        <f>COUNTIF(C282:C976, Table63[[#This Row],[Product]])</f>
        <v>134</v>
      </c>
      <c r="E282">
        <f t="shared" si="4"/>
        <v>507</v>
      </c>
      <c r="F282">
        <f>Table63[[#This Row],[Occurrences of model]]/Table63[[#This Row],[total no. of model ]]</f>
        <v>0.26429980276134124</v>
      </c>
      <c r="G282" t="s">
        <v>52</v>
      </c>
      <c r="H282" s="1">
        <v>113.80000000000001</v>
      </c>
      <c r="I282" s="57">
        <v>11999.4</v>
      </c>
      <c r="J282" s="57">
        <v>19999</v>
      </c>
      <c r="K282" s="57">
        <v>2275886.2000000002</v>
      </c>
      <c r="L282" s="57">
        <v>113794.31000000001</v>
      </c>
      <c r="M282" s="57">
        <v>2162091.89</v>
      </c>
      <c r="N282" s="57">
        <v>1686431.6742000002</v>
      </c>
      <c r="O282" s="57">
        <v>475660.21579999989</v>
      </c>
      <c r="P282" s="56">
        <v>44531</v>
      </c>
      <c r="Q282">
        <v>12</v>
      </c>
      <c r="R282" t="s">
        <v>28</v>
      </c>
      <c r="S282">
        <v>2021</v>
      </c>
    </row>
    <row r="283" spans="1:19" hidden="1" x14ac:dyDescent="0.25">
      <c r="A283" t="s">
        <v>32</v>
      </c>
      <c r="B283" t="s">
        <v>25</v>
      </c>
      <c r="C283" t="s">
        <v>48</v>
      </c>
      <c r="D283">
        <f>COUNTIF(C283:C977, Table63[[#This Row],[Product]])</f>
        <v>85</v>
      </c>
      <c r="E283">
        <f t="shared" si="4"/>
        <v>506</v>
      </c>
      <c r="F283">
        <f>Table63[[#This Row],[Occurrences of model]]/Table63[[#This Row],[total no. of model ]]</f>
        <v>0.16798418972332016</v>
      </c>
      <c r="G283" t="s">
        <v>52</v>
      </c>
      <c r="H283" s="1">
        <v>146.5</v>
      </c>
      <c r="I283" s="57">
        <v>19794</v>
      </c>
      <c r="J283" s="57">
        <v>32990</v>
      </c>
      <c r="K283" s="57">
        <v>4833035</v>
      </c>
      <c r="L283" s="57">
        <v>241651.75</v>
      </c>
      <c r="M283" s="57">
        <v>4591383.25</v>
      </c>
      <c r="N283" s="57">
        <v>2754829.9499999997</v>
      </c>
      <c r="O283" s="57">
        <v>1836553.3000000003</v>
      </c>
      <c r="P283" s="56">
        <v>44256</v>
      </c>
      <c r="Q283">
        <v>3</v>
      </c>
      <c r="R283" t="s">
        <v>31</v>
      </c>
      <c r="S283">
        <v>2021</v>
      </c>
    </row>
    <row r="284" spans="1:19" hidden="1" x14ac:dyDescent="0.25">
      <c r="A284" t="s">
        <v>16</v>
      </c>
      <c r="B284" t="s">
        <v>26</v>
      </c>
      <c r="C284" t="s">
        <v>48</v>
      </c>
      <c r="D284">
        <f>COUNTIF(C284:C978, Table63[[#This Row],[Product]])</f>
        <v>84</v>
      </c>
      <c r="E284">
        <f t="shared" si="4"/>
        <v>505</v>
      </c>
      <c r="F284">
        <f>Table63[[#This Row],[Occurrences of model]]/Table63[[#This Row],[total no. of model ]]</f>
        <v>0.16633663366336635</v>
      </c>
      <c r="G284" t="s">
        <v>52</v>
      </c>
      <c r="H284" s="1">
        <v>264.60000000000002</v>
      </c>
      <c r="I284" s="57">
        <v>19794</v>
      </c>
      <c r="J284" s="57">
        <v>32990</v>
      </c>
      <c r="K284" s="57">
        <v>8729154</v>
      </c>
      <c r="L284" s="57">
        <v>436457.7</v>
      </c>
      <c r="M284" s="57">
        <v>8292696.2999999998</v>
      </c>
      <c r="N284" s="57">
        <v>6468303.1140000001</v>
      </c>
      <c r="O284" s="57">
        <v>1824393.1859999998</v>
      </c>
      <c r="P284" s="56">
        <v>44075</v>
      </c>
      <c r="Q284">
        <v>9</v>
      </c>
      <c r="R284" t="s">
        <v>41</v>
      </c>
      <c r="S284">
        <v>2020</v>
      </c>
    </row>
    <row r="285" spans="1:19" hidden="1" x14ac:dyDescent="0.25">
      <c r="A285" t="s">
        <v>16</v>
      </c>
      <c r="B285" t="s">
        <v>27</v>
      </c>
      <c r="C285" t="s">
        <v>48</v>
      </c>
      <c r="D285">
        <f>COUNTIF(C285:C979, Table63[[#This Row],[Product]])</f>
        <v>83</v>
      </c>
      <c r="E285">
        <f t="shared" si="4"/>
        <v>504</v>
      </c>
      <c r="F285">
        <f>Table63[[#This Row],[Occurrences of model]]/Table63[[#This Row],[total no. of model ]]</f>
        <v>0.16468253968253968</v>
      </c>
      <c r="G285" t="s">
        <v>52</v>
      </c>
      <c r="H285" s="1">
        <v>217.70000000000002</v>
      </c>
      <c r="I285" s="57">
        <v>19794</v>
      </c>
      <c r="J285" s="57">
        <v>32990</v>
      </c>
      <c r="K285" s="57">
        <v>7181923.0000000009</v>
      </c>
      <c r="L285" s="57">
        <v>359096.15000000008</v>
      </c>
      <c r="M285" s="57">
        <v>6822826.8500000006</v>
      </c>
      <c r="N285" s="57">
        <v>5321804.9430000009</v>
      </c>
      <c r="O285" s="57">
        <v>1501021.9069999997</v>
      </c>
      <c r="P285" s="56">
        <v>44470</v>
      </c>
      <c r="Q285">
        <v>10</v>
      </c>
      <c r="R285" t="s">
        <v>43</v>
      </c>
      <c r="S285">
        <v>2021</v>
      </c>
    </row>
    <row r="286" spans="1:19" hidden="1" x14ac:dyDescent="0.25">
      <c r="A286" t="s">
        <v>32</v>
      </c>
      <c r="B286" t="s">
        <v>29</v>
      </c>
      <c r="C286" t="s">
        <v>49</v>
      </c>
      <c r="D286">
        <f>COUNTIF(C286:C980, Table63[[#This Row],[Product]])</f>
        <v>80</v>
      </c>
      <c r="E286">
        <f t="shared" si="4"/>
        <v>503</v>
      </c>
      <c r="F286">
        <f>Table63[[#This Row],[Occurrences of model]]/Table63[[#This Row],[total no. of model ]]</f>
        <v>0.15904572564612326</v>
      </c>
      <c r="G286" t="s">
        <v>52</v>
      </c>
      <c r="H286" s="1">
        <v>86.600000000000009</v>
      </c>
      <c r="I286" s="57">
        <v>13938</v>
      </c>
      <c r="J286" s="57">
        <v>23230</v>
      </c>
      <c r="K286" s="57">
        <v>2011718.0000000002</v>
      </c>
      <c r="L286" s="57">
        <v>100585.90000000002</v>
      </c>
      <c r="M286" s="57">
        <v>1911132.1</v>
      </c>
      <c r="N286" s="57">
        <v>1146679.26</v>
      </c>
      <c r="O286" s="57">
        <v>764452.84000000008</v>
      </c>
      <c r="P286" s="56">
        <v>44317</v>
      </c>
      <c r="Q286">
        <v>5</v>
      </c>
      <c r="R286" t="s">
        <v>53</v>
      </c>
      <c r="S286">
        <v>2021</v>
      </c>
    </row>
    <row r="287" spans="1:19" hidden="1" x14ac:dyDescent="0.25">
      <c r="A287" t="s">
        <v>16</v>
      </c>
      <c r="B287" t="s">
        <v>27</v>
      </c>
      <c r="C287" t="s">
        <v>49</v>
      </c>
      <c r="D287">
        <f>COUNTIF(C287:C981, Table63[[#This Row],[Product]])</f>
        <v>79</v>
      </c>
      <c r="E287">
        <f t="shared" si="4"/>
        <v>502</v>
      </c>
      <c r="F287">
        <f>Table63[[#This Row],[Occurrences of model]]/Table63[[#This Row],[total no. of model ]]</f>
        <v>0.15737051792828685</v>
      </c>
      <c r="G287" t="s">
        <v>52</v>
      </c>
      <c r="H287" s="1">
        <v>34.9</v>
      </c>
      <c r="I287" s="57">
        <v>13938</v>
      </c>
      <c r="J287" s="57">
        <v>23230</v>
      </c>
      <c r="K287" s="57">
        <v>810727</v>
      </c>
      <c r="L287" s="57">
        <v>40536.350000000006</v>
      </c>
      <c r="M287" s="57">
        <v>770190.65</v>
      </c>
      <c r="N287" s="57">
        <v>600748.70700000005</v>
      </c>
      <c r="O287" s="57">
        <v>169441.94299999997</v>
      </c>
      <c r="P287" s="56">
        <v>44075</v>
      </c>
      <c r="Q287">
        <v>9</v>
      </c>
      <c r="R287" t="s">
        <v>41</v>
      </c>
      <c r="S287">
        <v>2020</v>
      </c>
    </row>
    <row r="288" spans="1:19" hidden="1" x14ac:dyDescent="0.25">
      <c r="A288" t="s">
        <v>16</v>
      </c>
      <c r="B288" t="s">
        <v>33</v>
      </c>
      <c r="C288" t="s">
        <v>49</v>
      </c>
      <c r="D288">
        <f>COUNTIF(C288:C982, Table63[[#This Row],[Product]])</f>
        <v>78</v>
      </c>
      <c r="E288">
        <f t="shared" si="4"/>
        <v>501</v>
      </c>
      <c r="F288">
        <f>Table63[[#This Row],[Occurrences of model]]/Table63[[#This Row],[total no. of model ]]</f>
        <v>0.15568862275449102</v>
      </c>
      <c r="G288" t="s">
        <v>52</v>
      </c>
      <c r="H288" s="1">
        <v>217.70000000000002</v>
      </c>
      <c r="I288" s="57">
        <v>13938</v>
      </c>
      <c r="J288" s="57">
        <v>23230</v>
      </c>
      <c r="K288" s="57">
        <v>5057171</v>
      </c>
      <c r="L288" s="57">
        <v>252858.55000000002</v>
      </c>
      <c r="M288" s="57">
        <v>4804312.45</v>
      </c>
      <c r="N288" s="57">
        <v>3747363.7110000001</v>
      </c>
      <c r="O288" s="57">
        <v>1056948.7390000001</v>
      </c>
      <c r="P288" s="56">
        <v>44470</v>
      </c>
      <c r="Q288">
        <v>10</v>
      </c>
      <c r="R288" t="s">
        <v>43</v>
      </c>
      <c r="S288">
        <v>2021</v>
      </c>
    </row>
    <row r="289" spans="1:19" hidden="1" x14ac:dyDescent="0.25">
      <c r="A289" t="s">
        <v>22</v>
      </c>
      <c r="B289" t="s">
        <v>26</v>
      </c>
      <c r="C289" t="s">
        <v>49</v>
      </c>
      <c r="D289">
        <f>COUNTIF(C289:C983, Table63[[#This Row],[Product]])</f>
        <v>77</v>
      </c>
      <c r="E289">
        <f t="shared" si="4"/>
        <v>500</v>
      </c>
      <c r="F289">
        <f>Table63[[#This Row],[Occurrences of model]]/Table63[[#This Row],[total no. of model ]]</f>
        <v>0.154</v>
      </c>
      <c r="G289" t="s">
        <v>52</v>
      </c>
      <c r="H289" s="1">
        <v>151.4</v>
      </c>
      <c r="I289" s="57">
        <v>13938</v>
      </c>
      <c r="J289" s="57">
        <v>23230</v>
      </c>
      <c r="K289" s="57">
        <v>3517022</v>
      </c>
      <c r="L289" s="57">
        <v>175851.1</v>
      </c>
      <c r="M289" s="57">
        <v>3341170.9</v>
      </c>
      <c r="N289" s="57">
        <v>2171761.085</v>
      </c>
      <c r="O289" s="57">
        <v>1169409.8149999999</v>
      </c>
      <c r="P289" s="56">
        <v>44105</v>
      </c>
      <c r="Q289">
        <v>10</v>
      </c>
      <c r="R289" t="s">
        <v>43</v>
      </c>
      <c r="S289">
        <v>2020</v>
      </c>
    </row>
    <row r="290" spans="1:19" hidden="1" x14ac:dyDescent="0.25">
      <c r="A290" t="s">
        <v>16</v>
      </c>
      <c r="B290" t="s">
        <v>34</v>
      </c>
      <c r="C290" t="s">
        <v>51</v>
      </c>
      <c r="D290">
        <f>COUNTIF(C290:C984, Table63[[#This Row],[Product]])</f>
        <v>77</v>
      </c>
      <c r="E290">
        <f t="shared" si="4"/>
        <v>499</v>
      </c>
      <c r="F290">
        <f>Table63[[#This Row],[Occurrences of model]]/Table63[[#This Row],[total no. of model ]]</f>
        <v>0.15430861723446893</v>
      </c>
      <c r="G290" t="s">
        <v>52</v>
      </c>
      <c r="H290" s="1">
        <v>186.5</v>
      </c>
      <c r="I290" s="57">
        <v>11999.4</v>
      </c>
      <c r="J290" s="57">
        <v>19999</v>
      </c>
      <c r="K290" s="57">
        <v>3729813.5</v>
      </c>
      <c r="L290" s="57">
        <v>186490.67500000002</v>
      </c>
      <c r="M290" s="57">
        <v>3543322.8250000002</v>
      </c>
      <c r="N290" s="57">
        <v>2763791.8035000004</v>
      </c>
      <c r="O290" s="57">
        <v>779531.0214999998</v>
      </c>
      <c r="P290" s="56">
        <v>44228</v>
      </c>
      <c r="Q290">
        <v>2</v>
      </c>
      <c r="R290" t="s">
        <v>45</v>
      </c>
      <c r="S290">
        <v>2021</v>
      </c>
    </row>
    <row r="291" spans="1:19" hidden="1" x14ac:dyDescent="0.25">
      <c r="A291" t="s">
        <v>35</v>
      </c>
      <c r="B291" t="s">
        <v>36</v>
      </c>
      <c r="C291" t="s">
        <v>51</v>
      </c>
      <c r="D291">
        <f>COUNTIF(C291:C985, Table63[[#This Row],[Product]])</f>
        <v>76</v>
      </c>
      <c r="E291">
        <f t="shared" si="4"/>
        <v>498</v>
      </c>
      <c r="F291">
        <f>Table63[[#This Row],[Occurrences of model]]/Table63[[#This Row],[total no. of model ]]</f>
        <v>0.15261044176706828</v>
      </c>
      <c r="G291" t="s">
        <v>52</v>
      </c>
      <c r="H291" s="1">
        <v>107.4</v>
      </c>
      <c r="I291" s="57">
        <v>11999.4</v>
      </c>
      <c r="J291" s="57">
        <v>19999</v>
      </c>
      <c r="K291" s="57">
        <v>2147892.6</v>
      </c>
      <c r="L291" s="57">
        <v>107394.63</v>
      </c>
      <c r="M291" s="57">
        <v>2040497.9700000002</v>
      </c>
      <c r="N291" s="57">
        <v>1591588.4166000001</v>
      </c>
      <c r="O291" s="57">
        <v>448909.55340000009</v>
      </c>
      <c r="P291" s="56">
        <v>44287</v>
      </c>
      <c r="Q291">
        <v>4</v>
      </c>
      <c r="R291" t="s">
        <v>50</v>
      </c>
      <c r="S291">
        <v>2021</v>
      </c>
    </row>
    <row r="292" spans="1:19" hidden="1" x14ac:dyDescent="0.25">
      <c r="A292" t="s">
        <v>16</v>
      </c>
      <c r="B292" t="s">
        <v>39</v>
      </c>
      <c r="C292" t="s">
        <v>51</v>
      </c>
      <c r="D292">
        <f>COUNTIF(C292:C986, Table63[[#This Row],[Product]])</f>
        <v>75</v>
      </c>
      <c r="E292">
        <f t="shared" si="4"/>
        <v>497</v>
      </c>
      <c r="F292">
        <f>Table63[[#This Row],[Occurrences of model]]/Table63[[#This Row],[total no. of model ]]</f>
        <v>0.15090543259557343</v>
      </c>
      <c r="G292" t="s">
        <v>52</v>
      </c>
      <c r="H292" s="1">
        <v>190.70000000000002</v>
      </c>
      <c r="I292" s="57">
        <v>11999.4</v>
      </c>
      <c r="J292" s="57">
        <v>19999</v>
      </c>
      <c r="K292" s="57">
        <v>3813809.3000000003</v>
      </c>
      <c r="L292" s="57">
        <v>190690.46500000003</v>
      </c>
      <c r="M292" s="57">
        <v>3623118.8350000004</v>
      </c>
      <c r="N292" s="57">
        <v>2826032.6913000005</v>
      </c>
      <c r="O292" s="57">
        <v>797086.1436999999</v>
      </c>
      <c r="P292" s="56">
        <v>44440</v>
      </c>
      <c r="Q292">
        <v>9</v>
      </c>
      <c r="R292" t="s">
        <v>41</v>
      </c>
      <c r="S292">
        <v>2021</v>
      </c>
    </row>
    <row r="293" spans="1:19" hidden="1" x14ac:dyDescent="0.25">
      <c r="A293" t="s">
        <v>22</v>
      </c>
      <c r="B293" t="s">
        <v>23</v>
      </c>
      <c r="C293" t="s">
        <v>51</v>
      </c>
      <c r="D293">
        <f>COUNTIF(C293:C987, Table63[[#This Row],[Product]])</f>
        <v>74</v>
      </c>
      <c r="E293">
        <f t="shared" si="4"/>
        <v>496</v>
      </c>
      <c r="F293">
        <f>Table63[[#This Row],[Occurrences of model]]/Table63[[#This Row],[total no. of model ]]</f>
        <v>0.14919354838709678</v>
      </c>
      <c r="G293" t="s">
        <v>52</v>
      </c>
      <c r="H293" s="1">
        <v>67.100000000000009</v>
      </c>
      <c r="I293" s="57">
        <v>11999.4</v>
      </c>
      <c r="J293" s="57">
        <v>19999</v>
      </c>
      <c r="K293" s="57">
        <v>1341932.9000000001</v>
      </c>
      <c r="L293" s="57">
        <v>67096.645000000004</v>
      </c>
      <c r="M293" s="57">
        <v>1274836.2550000001</v>
      </c>
      <c r="N293" s="57">
        <v>828643.56575000007</v>
      </c>
      <c r="O293" s="57">
        <v>446192.68925000005</v>
      </c>
      <c r="P293" s="56">
        <v>44105</v>
      </c>
      <c r="Q293">
        <v>10</v>
      </c>
      <c r="R293" t="s">
        <v>43</v>
      </c>
      <c r="S293">
        <v>2020</v>
      </c>
    </row>
    <row r="294" spans="1:19" hidden="1" x14ac:dyDescent="0.25">
      <c r="A294" t="s">
        <v>16</v>
      </c>
      <c r="B294" t="s">
        <v>42</v>
      </c>
      <c r="C294" t="s">
        <v>51</v>
      </c>
      <c r="D294">
        <f>COUNTIF(C294:C988, Table63[[#This Row],[Product]])</f>
        <v>73</v>
      </c>
      <c r="E294">
        <f t="shared" si="4"/>
        <v>495</v>
      </c>
      <c r="F294">
        <f>Table63[[#This Row],[Occurrences of model]]/Table63[[#This Row],[total no. of model ]]</f>
        <v>0.14747474747474748</v>
      </c>
      <c r="G294" t="s">
        <v>52</v>
      </c>
      <c r="H294" s="1">
        <v>177.8</v>
      </c>
      <c r="I294" s="57">
        <v>11999.4</v>
      </c>
      <c r="J294" s="57">
        <v>19999</v>
      </c>
      <c r="K294" s="57">
        <v>3555822.2</v>
      </c>
      <c r="L294" s="57">
        <v>177791.11000000002</v>
      </c>
      <c r="M294" s="57">
        <v>3378031.0900000003</v>
      </c>
      <c r="N294" s="57">
        <v>2634864.2502000001</v>
      </c>
      <c r="O294" s="57">
        <v>743166.83980000019</v>
      </c>
      <c r="P294" s="56">
        <v>44166</v>
      </c>
      <c r="Q294">
        <v>12</v>
      </c>
      <c r="R294" t="s">
        <v>28</v>
      </c>
      <c r="S294">
        <v>2020</v>
      </c>
    </row>
    <row r="295" spans="1:19" x14ac:dyDescent="0.25">
      <c r="A295" t="s">
        <v>16</v>
      </c>
      <c r="B295" t="s">
        <v>36</v>
      </c>
      <c r="C295" t="s">
        <v>30</v>
      </c>
      <c r="D295">
        <f>COUNTIF(C295:C989, Table63[[#This Row],[Product]])</f>
        <v>61</v>
      </c>
      <c r="E295">
        <f t="shared" si="4"/>
        <v>494</v>
      </c>
      <c r="F295" s="5">
        <f>Table63[[#This Row],[Occurrences of model]]/Table63[[#This Row],[total no. of model ]]</f>
        <v>0.12348178137651822</v>
      </c>
      <c r="G295" t="s">
        <v>54</v>
      </c>
      <c r="H295" s="1">
        <v>115.9</v>
      </c>
      <c r="I295" s="57">
        <v>8999.4</v>
      </c>
      <c r="J295" s="57">
        <v>14999</v>
      </c>
      <c r="K295" s="57">
        <v>1738384.1</v>
      </c>
      <c r="L295" s="57">
        <v>173838.41000000003</v>
      </c>
      <c r="M295" s="57">
        <v>1564545.69</v>
      </c>
      <c r="N295" s="57">
        <v>1220345.6381999999</v>
      </c>
      <c r="O295" s="57">
        <v>344200.05180000002</v>
      </c>
      <c r="P295" s="56">
        <v>44105</v>
      </c>
      <c r="Q295">
        <v>10</v>
      </c>
      <c r="R295" t="s">
        <v>43</v>
      </c>
      <c r="S295">
        <v>2020</v>
      </c>
    </row>
    <row r="296" spans="1:19" hidden="1" x14ac:dyDescent="0.25">
      <c r="A296" t="s">
        <v>16</v>
      </c>
      <c r="B296" t="s">
        <v>21</v>
      </c>
      <c r="C296" t="s">
        <v>44</v>
      </c>
      <c r="D296">
        <f>COUNTIF(C296:C990, Table63[[#This Row],[Product]])</f>
        <v>133</v>
      </c>
      <c r="E296">
        <f t="shared" si="4"/>
        <v>493</v>
      </c>
      <c r="F296">
        <f>Table63[[#This Row],[Occurrences of model]]/Table63[[#This Row],[total no. of model ]]</f>
        <v>0.26977687626774849</v>
      </c>
      <c r="G296" t="s">
        <v>54</v>
      </c>
      <c r="H296" s="1">
        <v>137.20000000000002</v>
      </c>
      <c r="I296" s="57">
        <v>11999.4</v>
      </c>
      <c r="J296" s="57">
        <v>19999</v>
      </c>
      <c r="K296" s="57">
        <v>2743862.8000000003</v>
      </c>
      <c r="L296" s="57">
        <v>274386.28000000003</v>
      </c>
      <c r="M296" s="57">
        <v>2469476.5200000005</v>
      </c>
      <c r="N296" s="57">
        <v>1926191.6856000004</v>
      </c>
      <c r="O296" s="57">
        <v>543284.83440000005</v>
      </c>
      <c r="P296" s="56">
        <v>44197</v>
      </c>
      <c r="Q296">
        <v>1</v>
      </c>
      <c r="R296" t="s">
        <v>20</v>
      </c>
      <c r="S296">
        <v>2021</v>
      </c>
    </row>
    <row r="297" spans="1:19" hidden="1" x14ac:dyDescent="0.25">
      <c r="A297" t="s">
        <v>16</v>
      </c>
      <c r="B297" t="s">
        <v>46</v>
      </c>
      <c r="C297" t="s">
        <v>44</v>
      </c>
      <c r="D297">
        <f>COUNTIF(C297:C991, Table63[[#This Row],[Product]])</f>
        <v>132</v>
      </c>
      <c r="E297">
        <f t="shared" si="4"/>
        <v>492</v>
      </c>
      <c r="F297">
        <f>Table63[[#This Row],[Occurrences of model]]/Table63[[#This Row],[total no. of model ]]</f>
        <v>0.26829268292682928</v>
      </c>
      <c r="G297" t="s">
        <v>54</v>
      </c>
      <c r="H297" s="1">
        <v>234.9</v>
      </c>
      <c r="I297" s="57">
        <v>11999.4</v>
      </c>
      <c r="J297" s="57">
        <v>19999</v>
      </c>
      <c r="K297" s="57">
        <v>4697765.1000000006</v>
      </c>
      <c r="L297" s="57">
        <v>469776.51000000007</v>
      </c>
      <c r="M297" s="57">
        <v>4227988.5900000008</v>
      </c>
      <c r="N297" s="57">
        <v>3297831.1002000007</v>
      </c>
      <c r="O297" s="57">
        <v>930157.4898000001</v>
      </c>
      <c r="P297" s="56">
        <v>44075</v>
      </c>
      <c r="Q297">
        <v>9</v>
      </c>
      <c r="R297" t="s">
        <v>41</v>
      </c>
      <c r="S297">
        <v>2020</v>
      </c>
    </row>
    <row r="298" spans="1:19" hidden="1" x14ac:dyDescent="0.25">
      <c r="A298" t="s">
        <v>16</v>
      </c>
      <c r="B298" t="s">
        <v>17</v>
      </c>
      <c r="C298" t="s">
        <v>44</v>
      </c>
      <c r="D298">
        <f>COUNTIF(C298:C992, Table63[[#This Row],[Product]])</f>
        <v>131</v>
      </c>
      <c r="E298">
        <f t="shared" si="4"/>
        <v>491</v>
      </c>
      <c r="F298">
        <f>Table63[[#This Row],[Occurrences of model]]/Table63[[#This Row],[total no. of model ]]</f>
        <v>0.26680244399185338</v>
      </c>
      <c r="G298" t="s">
        <v>54</v>
      </c>
      <c r="H298" s="1">
        <v>268.90000000000003</v>
      </c>
      <c r="I298" s="57">
        <v>11999.4</v>
      </c>
      <c r="J298" s="57">
        <v>19999</v>
      </c>
      <c r="K298" s="57">
        <v>5377731.1000000006</v>
      </c>
      <c r="L298" s="57">
        <v>537773.1100000001</v>
      </c>
      <c r="M298" s="57">
        <v>4839957.99</v>
      </c>
      <c r="N298" s="57">
        <v>3775167.2322000004</v>
      </c>
      <c r="O298" s="57">
        <v>1064790.7577999998</v>
      </c>
      <c r="P298" s="56">
        <v>44470</v>
      </c>
      <c r="Q298">
        <v>10</v>
      </c>
      <c r="R298" t="s">
        <v>43</v>
      </c>
      <c r="S298">
        <v>2021</v>
      </c>
    </row>
    <row r="299" spans="1:19" hidden="1" x14ac:dyDescent="0.25">
      <c r="A299" t="s">
        <v>32</v>
      </c>
      <c r="B299" t="s">
        <v>21</v>
      </c>
      <c r="C299" t="s">
        <v>44</v>
      </c>
      <c r="D299">
        <f>COUNTIF(C299:C993, Table63[[#This Row],[Product]])</f>
        <v>130</v>
      </c>
      <c r="E299">
        <f t="shared" si="4"/>
        <v>490</v>
      </c>
      <c r="F299">
        <f>Table63[[#This Row],[Occurrences of model]]/Table63[[#This Row],[total no. of model ]]</f>
        <v>0.26530612244897961</v>
      </c>
      <c r="G299" t="s">
        <v>54</v>
      </c>
      <c r="H299" s="1">
        <v>243.10000000000002</v>
      </c>
      <c r="I299" s="57">
        <v>11999.4</v>
      </c>
      <c r="J299" s="57">
        <v>19999</v>
      </c>
      <c r="K299" s="57">
        <v>4861756.9000000004</v>
      </c>
      <c r="L299" s="57">
        <v>486175.69000000006</v>
      </c>
      <c r="M299" s="57">
        <v>4375581.21</v>
      </c>
      <c r="N299" s="57">
        <v>2625348.7259999998</v>
      </c>
      <c r="O299" s="57">
        <v>1750232.4840000002</v>
      </c>
      <c r="P299" s="56">
        <v>44531</v>
      </c>
      <c r="Q299">
        <v>12</v>
      </c>
      <c r="R299" t="s">
        <v>28</v>
      </c>
      <c r="S299">
        <v>2021</v>
      </c>
    </row>
    <row r="300" spans="1:19" hidden="1" x14ac:dyDescent="0.25">
      <c r="A300" t="s">
        <v>32</v>
      </c>
      <c r="B300" t="s">
        <v>23</v>
      </c>
      <c r="C300" t="s">
        <v>48</v>
      </c>
      <c r="D300">
        <f>COUNTIF(C300:C994, Table63[[#This Row],[Product]])</f>
        <v>82</v>
      </c>
      <c r="E300">
        <f t="shared" si="4"/>
        <v>489</v>
      </c>
      <c r="F300">
        <f>Table63[[#This Row],[Occurrences of model]]/Table63[[#This Row],[total no. of model ]]</f>
        <v>0.16768916155419222</v>
      </c>
      <c r="G300" t="s">
        <v>54</v>
      </c>
      <c r="H300" s="1">
        <v>243.10000000000002</v>
      </c>
      <c r="I300" s="57">
        <v>19794</v>
      </c>
      <c r="J300" s="57">
        <v>32990</v>
      </c>
      <c r="K300" s="57">
        <v>8019869.0000000009</v>
      </c>
      <c r="L300" s="57">
        <v>801986.90000000014</v>
      </c>
      <c r="M300" s="57">
        <v>7217882.1000000006</v>
      </c>
      <c r="N300" s="57">
        <v>4330729.26</v>
      </c>
      <c r="O300" s="57">
        <v>2887152.8400000008</v>
      </c>
      <c r="P300" s="56">
        <v>44531</v>
      </c>
      <c r="Q300">
        <v>12</v>
      </c>
      <c r="R300" t="s">
        <v>28</v>
      </c>
      <c r="S300">
        <v>2021</v>
      </c>
    </row>
    <row r="301" spans="1:19" hidden="1" x14ac:dyDescent="0.25">
      <c r="A301" t="s">
        <v>16</v>
      </c>
      <c r="B301" t="s">
        <v>25</v>
      </c>
      <c r="C301" t="s">
        <v>49</v>
      </c>
      <c r="D301">
        <f>COUNTIF(C301:C995, Table63[[#This Row],[Product]])</f>
        <v>76</v>
      </c>
      <c r="E301">
        <f t="shared" si="4"/>
        <v>488</v>
      </c>
      <c r="F301">
        <f>Table63[[#This Row],[Occurrences of model]]/Table63[[#This Row],[total no. of model ]]</f>
        <v>0.15573770491803279</v>
      </c>
      <c r="G301" t="s">
        <v>54</v>
      </c>
      <c r="H301" s="1">
        <v>268.90000000000003</v>
      </c>
      <c r="I301" s="57">
        <v>13938</v>
      </c>
      <c r="J301" s="57">
        <v>23230</v>
      </c>
      <c r="K301" s="57">
        <v>6246547.0000000009</v>
      </c>
      <c r="L301" s="57">
        <v>624654.70000000007</v>
      </c>
      <c r="M301" s="57">
        <v>5621892.3000000007</v>
      </c>
      <c r="N301" s="57">
        <v>4385075.9940000009</v>
      </c>
      <c r="O301" s="57">
        <v>1236816.3059999999</v>
      </c>
      <c r="P301" s="56">
        <v>44470</v>
      </c>
      <c r="Q301">
        <v>10</v>
      </c>
      <c r="R301" t="s">
        <v>43</v>
      </c>
      <c r="S301">
        <v>2021</v>
      </c>
    </row>
    <row r="302" spans="1:19" hidden="1" x14ac:dyDescent="0.25">
      <c r="A302" t="s">
        <v>16</v>
      </c>
      <c r="B302" t="s">
        <v>26</v>
      </c>
      <c r="C302" t="s">
        <v>51</v>
      </c>
      <c r="D302">
        <f>COUNTIF(C302:C996, Table63[[#This Row],[Product]])</f>
        <v>72</v>
      </c>
      <c r="E302">
        <f t="shared" si="4"/>
        <v>487</v>
      </c>
      <c r="F302">
        <f>Table63[[#This Row],[Occurrences of model]]/Table63[[#This Row],[total no. of model ]]</f>
        <v>0.14784394250513347</v>
      </c>
      <c r="G302" t="s">
        <v>54</v>
      </c>
      <c r="H302" s="1">
        <v>168.3</v>
      </c>
      <c r="I302" s="57">
        <v>11999.4</v>
      </c>
      <c r="J302" s="57">
        <v>19999</v>
      </c>
      <c r="K302" s="57">
        <v>3365831.7</v>
      </c>
      <c r="L302" s="57">
        <v>336583.17000000004</v>
      </c>
      <c r="M302" s="57">
        <v>3029248.5300000003</v>
      </c>
      <c r="N302" s="57">
        <v>2362813.8534000004</v>
      </c>
      <c r="O302" s="57">
        <v>666434.67659999989</v>
      </c>
      <c r="P302" s="56">
        <v>44378</v>
      </c>
      <c r="Q302">
        <v>7</v>
      </c>
      <c r="R302" t="s">
        <v>37</v>
      </c>
      <c r="S302">
        <v>2021</v>
      </c>
    </row>
    <row r="303" spans="1:19" hidden="1" x14ac:dyDescent="0.25">
      <c r="A303" t="s">
        <v>32</v>
      </c>
      <c r="B303" t="s">
        <v>27</v>
      </c>
      <c r="C303" t="s">
        <v>51</v>
      </c>
      <c r="D303">
        <f>COUNTIF(C303:C997, Table63[[#This Row],[Product]])</f>
        <v>71</v>
      </c>
      <c r="E303">
        <f t="shared" si="4"/>
        <v>486</v>
      </c>
      <c r="F303">
        <f>Table63[[#This Row],[Occurrences of model]]/Table63[[#This Row],[total no. of model ]]</f>
        <v>0.14609053497942387</v>
      </c>
      <c r="G303" t="s">
        <v>54</v>
      </c>
      <c r="H303" s="1">
        <v>112.30000000000001</v>
      </c>
      <c r="I303" s="57">
        <v>11999.4</v>
      </c>
      <c r="J303" s="57">
        <v>19999</v>
      </c>
      <c r="K303" s="57">
        <v>2245887.7000000002</v>
      </c>
      <c r="L303" s="57">
        <v>224588.77000000002</v>
      </c>
      <c r="M303" s="57">
        <v>2021298.9300000002</v>
      </c>
      <c r="N303" s="57">
        <v>1212779.358</v>
      </c>
      <c r="O303" s="57">
        <v>808519.57200000016</v>
      </c>
      <c r="P303" s="56">
        <v>44409</v>
      </c>
      <c r="Q303">
        <v>8</v>
      </c>
      <c r="R303" t="s">
        <v>40</v>
      </c>
      <c r="S303">
        <v>2021</v>
      </c>
    </row>
    <row r="304" spans="1:19" hidden="1" x14ac:dyDescent="0.25">
      <c r="A304" t="s">
        <v>16</v>
      </c>
      <c r="B304" t="s">
        <v>29</v>
      </c>
      <c r="C304" t="s">
        <v>51</v>
      </c>
      <c r="D304">
        <f>COUNTIF(C304:C998, Table63[[#This Row],[Product]])</f>
        <v>70</v>
      </c>
      <c r="E304">
        <f t="shared" si="4"/>
        <v>485</v>
      </c>
      <c r="F304">
        <f>Table63[[#This Row],[Occurrences of model]]/Table63[[#This Row],[total no. of model ]]</f>
        <v>0.14432989690721648</v>
      </c>
      <c r="G304" t="s">
        <v>54</v>
      </c>
      <c r="H304" s="1">
        <v>115.9</v>
      </c>
      <c r="I304" s="57">
        <v>11999.4</v>
      </c>
      <c r="J304" s="57">
        <v>19999</v>
      </c>
      <c r="K304" s="57">
        <v>2317884.1</v>
      </c>
      <c r="L304" s="57">
        <v>231788.41000000003</v>
      </c>
      <c r="M304" s="57">
        <v>2086095.69</v>
      </c>
      <c r="N304" s="57">
        <v>1627154.6381999999</v>
      </c>
      <c r="O304" s="57">
        <v>458941.05180000002</v>
      </c>
      <c r="P304" s="56">
        <v>44105</v>
      </c>
      <c r="Q304">
        <v>10</v>
      </c>
      <c r="R304" t="s">
        <v>43</v>
      </c>
      <c r="S304">
        <v>2020</v>
      </c>
    </row>
    <row r="305" spans="1:19" hidden="1" x14ac:dyDescent="0.25">
      <c r="A305" t="s">
        <v>32</v>
      </c>
      <c r="B305" t="s">
        <v>27</v>
      </c>
      <c r="C305" t="s">
        <v>18</v>
      </c>
      <c r="D305">
        <f>COUNTIF(C305:C999, Table63[[#This Row],[Product]])</f>
        <v>63</v>
      </c>
      <c r="E305">
        <f t="shared" si="4"/>
        <v>484</v>
      </c>
      <c r="F305">
        <f>Table63[[#This Row],[Occurrences of model]]/Table63[[#This Row],[total no. of model ]]</f>
        <v>0.13016528925619836</v>
      </c>
      <c r="G305" t="s">
        <v>54</v>
      </c>
      <c r="H305" s="1">
        <v>186.5</v>
      </c>
      <c r="I305" s="57">
        <v>5579.4</v>
      </c>
      <c r="J305" s="57">
        <v>9299</v>
      </c>
      <c r="K305" s="57">
        <v>1734263.5</v>
      </c>
      <c r="L305" s="57">
        <v>173426.35</v>
      </c>
      <c r="M305" s="57">
        <v>1560837.15</v>
      </c>
      <c r="N305" s="57">
        <v>936502.28999999992</v>
      </c>
      <c r="O305" s="57">
        <v>624334.86</v>
      </c>
      <c r="P305" s="56">
        <v>44228</v>
      </c>
      <c r="Q305">
        <v>2</v>
      </c>
      <c r="R305" t="s">
        <v>45</v>
      </c>
      <c r="S305">
        <v>2021</v>
      </c>
    </row>
    <row r="306" spans="1:19" hidden="1" x14ac:dyDescent="0.25">
      <c r="A306" t="s">
        <v>32</v>
      </c>
      <c r="B306" t="s">
        <v>33</v>
      </c>
      <c r="C306" t="s">
        <v>18</v>
      </c>
      <c r="D306">
        <f>COUNTIF(C306:C1000, Table63[[#This Row],[Product]])</f>
        <v>62</v>
      </c>
      <c r="E306">
        <f t="shared" si="4"/>
        <v>483</v>
      </c>
      <c r="F306">
        <f>Table63[[#This Row],[Occurrences of model]]/Table63[[#This Row],[total no. of model ]]</f>
        <v>0.12836438923395446</v>
      </c>
      <c r="G306" t="s">
        <v>54</v>
      </c>
      <c r="H306" s="1">
        <v>111.60000000000001</v>
      </c>
      <c r="I306" s="57">
        <v>5579.4</v>
      </c>
      <c r="J306" s="57">
        <v>9299</v>
      </c>
      <c r="K306" s="57">
        <v>1037768.4</v>
      </c>
      <c r="L306" s="57">
        <v>103776.84000000001</v>
      </c>
      <c r="M306" s="57">
        <v>933991.56</v>
      </c>
      <c r="N306" s="57">
        <v>560394.93599999999</v>
      </c>
      <c r="O306" s="57">
        <v>373596.62400000007</v>
      </c>
      <c r="P306" s="56">
        <v>44228</v>
      </c>
      <c r="Q306">
        <v>2</v>
      </c>
      <c r="R306" t="s">
        <v>45</v>
      </c>
      <c r="S306">
        <v>2021</v>
      </c>
    </row>
    <row r="307" spans="1:19" hidden="1" x14ac:dyDescent="0.25">
      <c r="A307" t="s">
        <v>16</v>
      </c>
      <c r="B307" t="s">
        <v>26</v>
      </c>
      <c r="C307" t="s">
        <v>18</v>
      </c>
      <c r="D307">
        <f>COUNTIF(C307:C1001, Table63[[#This Row],[Product]])</f>
        <v>61</v>
      </c>
      <c r="E307">
        <f t="shared" si="4"/>
        <v>482</v>
      </c>
      <c r="F307">
        <f>Table63[[#This Row],[Occurrences of model]]/Table63[[#This Row],[total no. of model ]]</f>
        <v>0.12655601659751037</v>
      </c>
      <c r="G307" t="s">
        <v>54</v>
      </c>
      <c r="H307" s="1">
        <v>156.30000000000001</v>
      </c>
      <c r="I307" s="57">
        <v>5579.4</v>
      </c>
      <c r="J307" s="57">
        <v>9299</v>
      </c>
      <c r="K307" s="57">
        <v>1453433.7000000002</v>
      </c>
      <c r="L307" s="57">
        <v>145343.37000000002</v>
      </c>
      <c r="M307" s="57">
        <v>1308090.33</v>
      </c>
      <c r="N307" s="57">
        <v>1020310.4574000001</v>
      </c>
      <c r="O307" s="57">
        <v>287779.8726</v>
      </c>
      <c r="P307" s="56">
        <v>44317</v>
      </c>
      <c r="Q307">
        <v>5</v>
      </c>
      <c r="R307" t="s">
        <v>53</v>
      </c>
      <c r="S307">
        <v>2021</v>
      </c>
    </row>
    <row r="308" spans="1:19" hidden="1" x14ac:dyDescent="0.25">
      <c r="A308" t="s">
        <v>38</v>
      </c>
      <c r="B308" t="s">
        <v>34</v>
      </c>
      <c r="C308" t="s">
        <v>18</v>
      </c>
      <c r="D308">
        <f>COUNTIF(C308:C1002, Table63[[#This Row],[Product]])</f>
        <v>60</v>
      </c>
      <c r="E308">
        <f t="shared" ref="E308:E371" si="5">COUNTA(C308:C1002)</f>
        <v>481</v>
      </c>
      <c r="F308">
        <f>Table63[[#This Row],[Occurrences of model]]/Table63[[#This Row],[total no. of model ]]</f>
        <v>0.12474012474012475</v>
      </c>
      <c r="G308" t="s">
        <v>54</v>
      </c>
      <c r="H308" s="1">
        <v>99.100000000000009</v>
      </c>
      <c r="I308" s="57">
        <v>5579.4</v>
      </c>
      <c r="J308" s="57">
        <v>9299</v>
      </c>
      <c r="K308" s="57">
        <v>921530.9</v>
      </c>
      <c r="L308" s="57">
        <v>92153.090000000011</v>
      </c>
      <c r="M308" s="57">
        <v>829377.81</v>
      </c>
      <c r="N308" s="57">
        <v>597152.02320000005</v>
      </c>
      <c r="O308" s="57">
        <v>232225.7868</v>
      </c>
      <c r="P308" s="56">
        <v>44348</v>
      </c>
      <c r="Q308">
        <v>6</v>
      </c>
      <c r="R308" t="s">
        <v>24</v>
      </c>
      <c r="S308">
        <v>2021</v>
      </c>
    </row>
    <row r="309" spans="1:19" hidden="1" x14ac:dyDescent="0.25">
      <c r="A309" t="s">
        <v>16</v>
      </c>
      <c r="B309" t="s">
        <v>36</v>
      </c>
      <c r="C309" t="s">
        <v>18</v>
      </c>
      <c r="D309">
        <f>COUNTIF(C309:C1003, Table63[[#This Row],[Product]])</f>
        <v>59</v>
      </c>
      <c r="E309">
        <f t="shared" si="5"/>
        <v>480</v>
      </c>
      <c r="F309">
        <f>Table63[[#This Row],[Occurrences of model]]/Table63[[#This Row],[total no. of model ]]</f>
        <v>0.12291666666666666</v>
      </c>
      <c r="G309" t="s">
        <v>54</v>
      </c>
      <c r="H309" s="1">
        <v>101.60000000000001</v>
      </c>
      <c r="I309" s="57">
        <v>5579.4</v>
      </c>
      <c r="J309" s="57">
        <v>9299</v>
      </c>
      <c r="K309" s="57">
        <v>944778.4</v>
      </c>
      <c r="L309" s="57">
        <v>94477.840000000011</v>
      </c>
      <c r="M309" s="57">
        <v>850300.56</v>
      </c>
      <c r="N309" s="57">
        <v>663234.43680000002</v>
      </c>
      <c r="O309" s="57">
        <v>187066.12320000003</v>
      </c>
      <c r="P309" s="56">
        <v>44136</v>
      </c>
      <c r="Q309">
        <v>11</v>
      </c>
      <c r="R309" t="s">
        <v>47</v>
      </c>
      <c r="S309">
        <v>2020</v>
      </c>
    </row>
    <row r="310" spans="1:19" hidden="1" x14ac:dyDescent="0.25">
      <c r="A310" t="s">
        <v>22</v>
      </c>
      <c r="B310" t="s">
        <v>39</v>
      </c>
      <c r="C310" t="s">
        <v>18</v>
      </c>
      <c r="D310">
        <f>COUNTIF(C310:C1004, Table63[[#This Row],[Product]])</f>
        <v>58</v>
      </c>
      <c r="E310">
        <f t="shared" si="5"/>
        <v>479</v>
      </c>
      <c r="F310">
        <f>Table63[[#This Row],[Occurrences of model]]/Table63[[#This Row],[total no. of model ]]</f>
        <v>0.12108559498956159</v>
      </c>
      <c r="G310" t="s">
        <v>54</v>
      </c>
      <c r="H310" s="1">
        <v>279.10000000000002</v>
      </c>
      <c r="I310" s="57">
        <v>5579.4</v>
      </c>
      <c r="J310" s="57">
        <v>9299</v>
      </c>
      <c r="K310" s="57">
        <v>2595350.9000000004</v>
      </c>
      <c r="L310" s="57">
        <v>259535.09000000005</v>
      </c>
      <c r="M310" s="57">
        <v>2335815.8100000005</v>
      </c>
      <c r="N310" s="57">
        <v>1518280.2765000004</v>
      </c>
      <c r="O310" s="57">
        <v>817535.53350000014</v>
      </c>
      <c r="P310" s="56">
        <v>44501</v>
      </c>
      <c r="Q310">
        <v>11</v>
      </c>
      <c r="R310" t="s">
        <v>47</v>
      </c>
      <c r="S310">
        <v>2021</v>
      </c>
    </row>
    <row r="311" spans="1:19" hidden="1" x14ac:dyDescent="0.25">
      <c r="A311" t="s">
        <v>16</v>
      </c>
      <c r="B311" t="s">
        <v>23</v>
      </c>
      <c r="C311" t="s">
        <v>18</v>
      </c>
      <c r="D311">
        <f>COUNTIF(C311:C1005, Table63[[#This Row],[Product]])</f>
        <v>57</v>
      </c>
      <c r="E311">
        <f t="shared" si="5"/>
        <v>478</v>
      </c>
      <c r="F311">
        <f>Table63[[#This Row],[Occurrences of model]]/Table63[[#This Row],[total no. of model ]]</f>
        <v>0.1192468619246862</v>
      </c>
      <c r="G311" t="s">
        <v>54</v>
      </c>
      <c r="H311" s="1">
        <v>57</v>
      </c>
      <c r="I311" s="57">
        <v>5579.4</v>
      </c>
      <c r="J311" s="57">
        <v>9299</v>
      </c>
      <c r="K311" s="57">
        <v>530043</v>
      </c>
      <c r="L311" s="57">
        <v>53004.3</v>
      </c>
      <c r="M311" s="57">
        <v>477038.7</v>
      </c>
      <c r="N311" s="57">
        <v>372090.18600000005</v>
      </c>
      <c r="O311" s="57">
        <v>104948.51399999997</v>
      </c>
      <c r="P311" s="56">
        <v>44531</v>
      </c>
      <c r="Q311">
        <v>12</v>
      </c>
      <c r="R311" t="s">
        <v>28</v>
      </c>
      <c r="S311">
        <v>2021</v>
      </c>
    </row>
    <row r="312" spans="1:19" hidden="1" x14ac:dyDescent="0.25">
      <c r="A312" t="s">
        <v>16</v>
      </c>
      <c r="B312" t="s">
        <v>42</v>
      </c>
      <c r="C312" t="s">
        <v>18</v>
      </c>
      <c r="D312">
        <f>COUNTIF(C312:C1006, Table63[[#This Row],[Product]])</f>
        <v>56</v>
      </c>
      <c r="E312">
        <f t="shared" si="5"/>
        <v>477</v>
      </c>
      <c r="F312">
        <f>Table63[[#This Row],[Occurrences of model]]/Table63[[#This Row],[total no. of model ]]</f>
        <v>0.11740041928721175</v>
      </c>
      <c r="G312" t="s">
        <v>54</v>
      </c>
      <c r="H312" s="1">
        <v>248.70000000000002</v>
      </c>
      <c r="I312" s="57">
        <v>5579.4</v>
      </c>
      <c r="J312" s="57">
        <v>9299</v>
      </c>
      <c r="K312" s="57">
        <v>2312661.3000000003</v>
      </c>
      <c r="L312" s="57">
        <v>231266.13000000003</v>
      </c>
      <c r="M312" s="57">
        <v>2081395.1700000002</v>
      </c>
      <c r="N312" s="57">
        <v>1623488.2326000002</v>
      </c>
      <c r="O312" s="57">
        <v>457906.93739999994</v>
      </c>
      <c r="P312" s="56">
        <v>44531</v>
      </c>
      <c r="Q312">
        <v>12</v>
      </c>
      <c r="R312" t="s">
        <v>28</v>
      </c>
      <c r="S312">
        <v>2021</v>
      </c>
    </row>
    <row r="313" spans="1:19" x14ac:dyDescent="0.25">
      <c r="A313" t="s">
        <v>16</v>
      </c>
      <c r="B313" t="s">
        <v>36</v>
      </c>
      <c r="C313" t="s">
        <v>30</v>
      </c>
      <c r="D313">
        <f>COUNTIF(C313:C1007, Table63[[#This Row],[Product]])</f>
        <v>60</v>
      </c>
      <c r="E313">
        <f t="shared" si="5"/>
        <v>476</v>
      </c>
      <c r="F313" s="5">
        <f>Table63[[#This Row],[Occurrences of model]]/Table63[[#This Row],[total no. of model ]]</f>
        <v>0.12605042016806722</v>
      </c>
      <c r="G313" t="s">
        <v>54</v>
      </c>
      <c r="H313" s="1">
        <v>138.45000000000002</v>
      </c>
      <c r="I313" s="57">
        <v>8999.4</v>
      </c>
      <c r="J313" s="57">
        <v>14999</v>
      </c>
      <c r="K313" s="57">
        <v>2076611.5500000003</v>
      </c>
      <c r="L313" s="57">
        <v>207661.15500000003</v>
      </c>
      <c r="M313" s="57">
        <v>1868950.3950000003</v>
      </c>
      <c r="N313" s="57">
        <v>1457781.3081000003</v>
      </c>
      <c r="O313" s="57">
        <v>411169.08689999999</v>
      </c>
      <c r="P313" s="56">
        <v>44197</v>
      </c>
      <c r="Q313">
        <v>1</v>
      </c>
      <c r="R313" t="s">
        <v>20</v>
      </c>
      <c r="S313">
        <v>2021</v>
      </c>
    </row>
    <row r="314" spans="1:19" x14ac:dyDescent="0.25">
      <c r="A314" t="s">
        <v>35</v>
      </c>
      <c r="B314" t="s">
        <v>21</v>
      </c>
      <c r="C314" t="s">
        <v>30</v>
      </c>
      <c r="D314">
        <f>COUNTIF(C314:C1008, Table63[[#This Row],[Product]])</f>
        <v>59</v>
      </c>
      <c r="E314">
        <f t="shared" si="5"/>
        <v>475</v>
      </c>
      <c r="F314" s="5">
        <f>Table63[[#This Row],[Occurrences of model]]/Table63[[#This Row],[total no. of model ]]</f>
        <v>0.12421052631578948</v>
      </c>
      <c r="G314" t="s">
        <v>54</v>
      </c>
      <c r="H314" s="1">
        <v>362.70000000000005</v>
      </c>
      <c r="I314" s="57">
        <v>8999.4</v>
      </c>
      <c r="J314" s="57">
        <v>14999</v>
      </c>
      <c r="K314" s="57">
        <v>5440137.3000000007</v>
      </c>
      <c r="L314" s="57">
        <v>544013.7300000001</v>
      </c>
      <c r="M314" s="57">
        <v>4896123.57</v>
      </c>
      <c r="N314" s="57">
        <v>3818976.3846000005</v>
      </c>
      <c r="O314" s="57">
        <v>1077147.1853999998</v>
      </c>
      <c r="P314" s="56">
        <v>44378</v>
      </c>
      <c r="Q314">
        <v>7</v>
      </c>
      <c r="R314" t="s">
        <v>37</v>
      </c>
      <c r="S314">
        <v>2021</v>
      </c>
    </row>
    <row r="315" spans="1:19" x14ac:dyDescent="0.25">
      <c r="A315" t="s">
        <v>16</v>
      </c>
      <c r="B315" t="s">
        <v>46</v>
      </c>
      <c r="C315" t="s">
        <v>30</v>
      </c>
      <c r="D315">
        <f>COUNTIF(C315:C1009, Table63[[#This Row],[Product]])</f>
        <v>58</v>
      </c>
      <c r="E315">
        <f t="shared" si="5"/>
        <v>474</v>
      </c>
      <c r="F315" s="5">
        <f>Table63[[#This Row],[Occurrences of model]]/Table63[[#This Row],[total no. of model ]]</f>
        <v>0.12236286919831224</v>
      </c>
      <c r="G315" t="s">
        <v>54</v>
      </c>
      <c r="H315" s="1">
        <v>72</v>
      </c>
      <c r="I315" s="57">
        <v>8999.4</v>
      </c>
      <c r="J315" s="57">
        <v>14999</v>
      </c>
      <c r="K315" s="57">
        <v>1079928</v>
      </c>
      <c r="L315" s="57">
        <v>107992.8</v>
      </c>
      <c r="M315" s="57">
        <v>971935.2</v>
      </c>
      <c r="N315" s="57">
        <v>758109.45600000001</v>
      </c>
      <c r="O315" s="57">
        <v>213825.74399999995</v>
      </c>
      <c r="P315" s="56">
        <v>44075</v>
      </c>
      <c r="Q315">
        <v>9</v>
      </c>
      <c r="R315" t="s">
        <v>41</v>
      </c>
      <c r="S315">
        <v>2020</v>
      </c>
    </row>
    <row r="316" spans="1:19" x14ac:dyDescent="0.25">
      <c r="A316" t="s">
        <v>32</v>
      </c>
      <c r="B316" t="s">
        <v>17</v>
      </c>
      <c r="C316" t="s">
        <v>30</v>
      </c>
      <c r="D316">
        <f>COUNTIF(C316:C1010, Table63[[#This Row],[Product]])</f>
        <v>57</v>
      </c>
      <c r="E316">
        <f t="shared" si="5"/>
        <v>473</v>
      </c>
      <c r="F316" s="5">
        <f>Table63[[#This Row],[Occurrences of model]]/Table63[[#This Row],[total no. of model ]]</f>
        <v>0.12050739957716702</v>
      </c>
      <c r="G316" t="s">
        <v>54</v>
      </c>
      <c r="H316" s="1">
        <v>234.20000000000002</v>
      </c>
      <c r="I316" s="57">
        <v>8999.4</v>
      </c>
      <c r="J316" s="57">
        <v>14999</v>
      </c>
      <c r="K316" s="57">
        <v>3512765.8000000003</v>
      </c>
      <c r="L316" s="57">
        <v>351276.58000000007</v>
      </c>
      <c r="M316" s="57">
        <v>3161489.22</v>
      </c>
      <c r="N316" s="57">
        <v>1896893.5320000001</v>
      </c>
      <c r="O316" s="57">
        <v>1264595.6880000001</v>
      </c>
      <c r="P316" s="56">
        <v>44501</v>
      </c>
      <c r="Q316">
        <v>11</v>
      </c>
      <c r="R316" t="s">
        <v>47</v>
      </c>
      <c r="S316">
        <v>2021</v>
      </c>
    </row>
    <row r="317" spans="1:19" x14ac:dyDescent="0.25">
      <c r="A317" t="s">
        <v>38</v>
      </c>
      <c r="B317" t="s">
        <v>21</v>
      </c>
      <c r="C317" t="s">
        <v>30</v>
      </c>
      <c r="D317">
        <f>COUNTIF(C317:C1011, Table63[[#This Row],[Product]])</f>
        <v>56</v>
      </c>
      <c r="E317">
        <f t="shared" si="5"/>
        <v>472</v>
      </c>
      <c r="F317" s="5">
        <f>Table63[[#This Row],[Occurrences of model]]/Table63[[#This Row],[total no. of model ]]</f>
        <v>0.11864406779661017</v>
      </c>
      <c r="G317" t="s">
        <v>54</v>
      </c>
      <c r="H317" s="1">
        <v>110</v>
      </c>
      <c r="I317" s="57">
        <v>8999.4</v>
      </c>
      <c r="J317" s="57">
        <v>14999</v>
      </c>
      <c r="K317" s="57">
        <v>1649890</v>
      </c>
      <c r="L317" s="57">
        <v>164989</v>
      </c>
      <c r="M317" s="57">
        <v>1484901</v>
      </c>
      <c r="N317" s="57">
        <v>1069128.72</v>
      </c>
      <c r="O317" s="57">
        <v>415772.28</v>
      </c>
      <c r="P317" s="56">
        <v>44166</v>
      </c>
      <c r="Q317">
        <v>12</v>
      </c>
      <c r="R317" t="s">
        <v>28</v>
      </c>
      <c r="S317">
        <v>2020</v>
      </c>
    </row>
    <row r="318" spans="1:19" hidden="1" x14ac:dyDescent="0.25">
      <c r="A318" t="s">
        <v>16</v>
      </c>
      <c r="B318" t="s">
        <v>23</v>
      </c>
      <c r="C318" t="s">
        <v>44</v>
      </c>
      <c r="D318">
        <f>COUNTIF(C318:C1012, Table63[[#This Row],[Product]])</f>
        <v>129</v>
      </c>
      <c r="E318">
        <f t="shared" si="5"/>
        <v>471</v>
      </c>
      <c r="F318">
        <f>Table63[[#This Row],[Occurrences of model]]/Table63[[#This Row],[total no. of model ]]</f>
        <v>0.27388535031847133</v>
      </c>
      <c r="G318" t="s">
        <v>54</v>
      </c>
      <c r="H318" s="1">
        <v>130.30000000000001</v>
      </c>
      <c r="I318" s="57">
        <v>11999.4</v>
      </c>
      <c r="J318" s="57">
        <v>19999</v>
      </c>
      <c r="K318" s="57">
        <v>2605869.7000000002</v>
      </c>
      <c r="L318" s="57">
        <v>260586.97000000003</v>
      </c>
      <c r="M318" s="57">
        <v>2345282.73</v>
      </c>
      <c r="N318" s="57">
        <v>1829320.5294000001</v>
      </c>
      <c r="O318" s="57">
        <v>515962.20059999987</v>
      </c>
      <c r="P318" s="56">
        <v>44228</v>
      </c>
      <c r="Q318">
        <v>2</v>
      </c>
      <c r="R318" t="s">
        <v>45</v>
      </c>
      <c r="S318">
        <v>2021</v>
      </c>
    </row>
    <row r="319" spans="1:19" hidden="1" x14ac:dyDescent="0.25">
      <c r="A319" t="s">
        <v>35</v>
      </c>
      <c r="B319" t="s">
        <v>25</v>
      </c>
      <c r="C319" t="s">
        <v>44</v>
      </c>
      <c r="D319">
        <f>COUNTIF(C319:C1013, Table63[[#This Row],[Product]])</f>
        <v>128</v>
      </c>
      <c r="E319">
        <f t="shared" si="5"/>
        <v>470</v>
      </c>
      <c r="F319">
        <f>Table63[[#This Row],[Occurrences of model]]/Table63[[#This Row],[total no. of model ]]</f>
        <v>0.2723404255319149</v>
      </c>
      <c r="G319" t="s">
        <v>54</v>
      </c>
      <c r="H319" s="1">
        <v>299.2</v>
      </c>
      <c r="I319" s="57">
        <v>11999.4</v>
      </c>
      <c r="J319" s="57">
        <v>19999</v>
      </c>
      <c r="K319" s="57">
        <v>5983700.7999999998</v>
      </c>
      <c r="L319" s="57">
        <v>598370.07999999996</v>
      </c>
      <c r="M319" s="57">
        <v>5385330.7199999997</v>
      </c>
      <c r="N319" s="57">
        <v>4200557.9616</v>
      </c>
      <c r="O319" s="57">
        <v>1184772.7583999997</v>
      </c>
      <c r="P319" s="56">
        <v>44256</v>
      </c>
      <c r="Q319">
        <v>3</v>
      </c>
      <c r="R319" t="s">
        <v>31</v>
      </c>
      <c r="S319">
        <v>2021</v>
      </c>
    </row>
    <row r="320" spans="1:19" hidden="1" x14ac:dyDescent="0.25">
      <c r="A320" t="s">
        <v>35</v>
      </c>
      <c r="B320" t="s">
        <v>26</v>
      </c>
      <c r="C320" t="s">
        <v>44</v>
      </c>
      <c r="D320">
        <f>COUNTIF(C320:C1014, Table63[[#This Row],[Product]])</f>
        <v>127</v>
      </c>
      <c r="E320">
        <f t="shared" si="5"/>
        <v>469</v>
      </c>
      <c r="F320">
        <f>Table63[[#This Row],[Occurrences of model]]/Table63[[#This Row],[total no. of model ]]</f>
        <v>0.27078891257995735</v>
      </c>
      <c r="G320" t="s">
        <v>54</v>
      </c>
      <c r="H320" s="1">
        <v>238.5</v>
      </c>
      <c r="I320" s="57">
        <v>11999.4</v>
      </c>
      <c r="J320" s="57">
        <v>19999</v>
      </c>
      <c r="K320" s="57">
        <v>4769761.5</v>
      </c>
      <c r="L320" s="57">
        <v>476976.15</v>
      </c>
      <c r="M320" s="57">
        <v>4292785.3499999996</v>
      </c>
      <c r="N320" s="57">
        <v>3348372.5729999999</v>
      </c>
      <c r="O320" s="57">
        <v>944412.77699999977</v>
      </c>
      <c r="P320" s="56">
        <v>44256</v>
      </c>
      <c r="Q320">
        <v>3</v>
      </c>
      <c r="R320" t="s">
        <v>31</v>
      </c>
      <c r="S320">
        <v>2021</v>
      </c>
    </row>
    <row r="321" spans="1:19" hidden="1" x14ac:dyDescent="0.25">
      <c r="A321" t="s">
        <v>38</v>
      </c>
      <c r="B321" t="s">
        <v>27</v>
      </c>
      <c r="C321" t="s">
        <v>44</v>
      </c>
      <c r="D321">
        <f>COUNTIF(C321:C1015, Table63[[#This Row],[Product]])</f>
        <v>126</v>
      </c>
      <c r="E321">
        <f t="shared" si="5"/>
        <v>468</v>
      </c>
      <c r="F321">
        <f>Table63[[#This Row],[Occurrences of model]]/Table63[[#This Row],[total no. of model ]]</f>
        <v>0.26923076923076922</v>
      </c>
      <c r="G321" t="s">
        <v>54</v>
      </c>
      <c r="H321" s="1">
        <v>160.70000000000002</v>
      </c>
      <c r="I321" s="57">
        <v>11999.4</v>
      </c>
      <c r="J321" s="57">
        <v>19999</v>
      </c>
      <c r="K321" s="57">
        <v>3213839.3000000003</v>
      </c>
      <c r="L321" s="57">
        <v>321383.93000000005</v>
      </c>
      <c r="M321" s="57">
        <v>2892455.37</v>
      </c>
      <c r="N321" s="57">
        <v>2082567.8663999999</v>
      </c>
      <c r="O321" s="57">
        <v>809887.50360000017</v>
      </c>
      <c r="P321" s="56">
        <v>44287</v>
      </c>
      <c r="Q321">
        <v>4</v>
      </c>
      <c r="R321" t="s">
        <v>50</v>
      </c>
      <c r="S321">
        <v>2021</v>
      </c>
    </row>
    <row r="322" spans="1:19" hidden="1" x14ac:dyDescent="0.25">
      <c r="A322" t="s">
        <v>16</v>
      </c>
      <c r="B322" t="s">
        <v>29</v>
      </c>
      <c r="C322" t="s">
        <v>44</v>
      </c>
      <c r="D322">
        <f>COUNTIF(C322:C1016, Table63[[#This Row],[Product]])</f>
        <v>125</v>
      </c>
      <c r="E322">
        <f t="shared" si="5"/>
        <v>467</v>
      </c>
      <c r="F322">
        <f>Table63[[#This Row],[Occurrences of model]]/Table63[[#This Row],[total no. of model ]]</f>
        <v>0.26766595289079231</v>
      </c>
      <c r="G322" t="s">
        <v>54</v>
      </c>
      <c r="H322" s="1">
        <v>232.70000000000002</v>
      </c>
      <c r="I322" s="57">
        <v>11999.4</v>
      </c>
      <c r="J322" s="57">
        <v>19999</v>
      </c>
      <c r="K322" s="57">
        <v>4653767.3000000007</v>
      </c>
      <c r="L322" s="57">
        <v>465376.7300000001</v>
      </c>
      <c r="M322" s="57">
        <v>4188390.5700000008</v>
      </c>
      <c r="N322" s="57">
        <v>3266944.6446000007</v>
      </c>
      <c r="O322" s="57">
        <v>921445.92540000007</v>
      </c>
      <c r="P322" s="56">
        <v>44317</v>
      </c>
      <c r="Q322">
        <v>5</v>
      </c>
      <c r="R322" t="s">
        <v>53</v>
      </c>
      <c r="S322">
        <v>2021</v>
      </c>
    </row>
    <row r="323" spans="1:19" hidden="1" x14ac:dyDescent="0.25">
      <c r="A323" t="s">
        <v>38</v>
      </c>
      <c r="B323" t="s">
        <v>27</v>
      </c>
      <c r="C323" t="s">
        <v>44</v>
      </c>
      <c r="D323">
        <f>COUNTIF(C323:C1017, Table63[[#This Row],[Product]])</f>
        <v>124</v>
      </c>
      <c r="E323">
        <f t="shared" si="5"/>
        <v>466</v>
      </c>
      <c r="F323">
        <f>Table63[[#This Row],[Occurrences of model]]/Table63[[#This Row],[total no. of model ]]</f>
        <v>0.26609442060085836</v>
      </c>
      <c r="G323" t="s">
        <v>54</v>
      </c>
      <c r="H323" s="1">
        <v>99.100000000000009</v>
      </c>
      <c r="I323" s="57">
        <v>11999.4</v>
      </c>
      <c r="J323" s="57">
        <v>19999</v>
      </c>
      <c r="K323" s="57">
        <v>1981900.9000000001</v>
      </c>
      <c r="L323" s="57">
        <v>198190.09000000003</v>
      </c>
      <c r="M323" s="57">
        <v>1783710.81</v>
      </c>
      <c r="N323" s="57">
        <v>1284271.7831999999</v>
      </c>
      <c r="O323" s="57">
        <v>499439.02680000011</v>
      </c>
      <c r="P323" s="56">
        <v>44348</v>
      </c>
      <c r="Q323">
        <v>6</v>
      </c>
      <c r="R323" t="s">
        <v>24</v>
      </c>
      <c r="S323">
        <v>2021</v>
      </c>
    </row>
    <row r="324" spans="1:19" hidden="1" x14ac:dyDescent="0.25">
      <c r="A324" t="s">
        <v>16</v>
      </c>
      <c r="B324" t="s">
        <v>33</v>
      </c>
      <c r="C324" t="s">
        <v>44</v>
      </c>
      <c r="D324">
        <f>COUNTIF(C324:C1018, Table63[[#This Row],[Product]])</f>
        <v>123</v>
      </c>
      <c r="E324">
        <f t="shared" si="5"/>
        <v>465</v>
      </c>
      <c r="F324">
        <f>Table63[[#This Row],[Occurrences of model]]/Table63[[#This Row],[total no. of model ]]</f>
        <v>0.26451612903225807</v>
      </c>
      <c r="G324" t="s">
        <v>54</v>
      </c>
      <c r="H324" s="1">
        <v>60.2</v>
      </c>
      <c r="I324" s="57">
        <v>11999.4</v>
      </c>
      <c r="J324" s="57">
        <v>19999</v>
      </c>
      <c r="K324" s="57">
        <v>1203939.8</v>
      </c>
      <c r="L324" s="57">
        <v>120393.98000000001</v>
      </c>
      <c r="M324" s="57">
        <v>1083545.82</v>
      </c>
      <c r="N324" s="57">
        <v>845165.73960000009</v>
      </c>
      <c r="O324" s="57">
        <v>238380.08039999998</v>
      </c>
      <c r="P324" s="56">
        <v>44348</v>
      </c>
      <c r="Q324">
        <v>6</v>
      </c>
      <c r="R324" t="s">
        <v>24</v>
      </c>
      <c r="S324">
        <v>2021</v>
      </c>
    </row>
    <row r="325" spans="1:19" hidden="1" x14ac:dyDescent="0.25">
      <c r="A325" t="s">
        <v>22</v>
      </c>
      <c r="B325" t="s">
        <v>26</v>
      </c>
      <c r="C325" t="s">
        <v>44</v>
      </c>
      <c r="D325">
        <f>COUNTIF(C325:C1019, Table63[[#This Row],[Product]])</f>
        <v>122</v>
      </c>
      <c r="E325">
        <f t="shared" si="5"/>
        <v>464</v>
      </c>
      <c r="F325">
        <f>Table63[[#This Row],[Occurrences of model]]/Table63[[#This Row],[total no. of model ]]</f>
        <v>0.26293103448275862</v>
      </c>
      <c r="G325" t="s">
        <v>54</v>
      </c>
      <c r="H325" s="1">
        <v>262</v>
      </c>
      <c r="I325" s="57">
        <v>11999.4</v>
      </c>
      <c r="J325" s="57">
        <v>19999</v>
      </c>
      <c r="K325" s="57">
        <v>5239738</v>
      </c>
      <c r="L325" s="57">
        <v>523973.80000000005</v>
      </c>
      <c r="M325" s="57">
        <v>4715764.2</v>
      </c>
      <c r="N325" s="57">
        <v>3065246.7300000004</v>
      </c>
      <c r="O325" s="57">
        <v>1650517.4699999997</v>
      </c>
      <c r="P325" s="56">
        <v>44440</v>
      </c>
      <c r="Q325">
        <v>9</v>
      </c>
      <c r="R325" t="s">
        <v>41</v>
      </c>
      <c r="S325">
        <v>2021</v>
      </c>
    </row>
    <row r="326" spans="1:19" hidden="1" x14ac:dyDescent="0.25">
      <c r="A326" t="s">
        <v>16</v>
      </c>
      <c r="B326" t="s">
        <v>34</v>
      </c>
      <c r="C326" t="s">
        <v>44</v>
      </c>
      <c r="D326">
        <f>COUNTIF(C326:C1020, Table63[[#This Row],[Product]])</f>
        <v>121</v>
      </c>
      <c r="E326">
        <f t="shared" si="5"/>
        <v>463</v>
      </c>
      <c r="F326">
        <f>Table63[[#This Row],[Occurrences of model]]/Table63[[#This Row],[total no. of model ]]</f>
        <v>0.26133909287257018</v>
      </c>
      <c r="G326" t="s">
        <v>54</v>
      </c>
      <c r="H326" s="1">
        <v>122.80000000000001</v>
      </c>
      <c r="I326" s="57">
        <v>11999.4</v>
      </c>
      <c r="J326" s="57">
        <v>19999</v>
      </c>
      <c r="K326" s="57">
        <v>2455877.2000000002</v>
      </c>
      <c r="L326" s="57">
        <v>245587.72000000003</v>
      </c>
      <c r="M326" s="57">
        <v>2210289.48</v>
      </c>
      <c r="N326" s="57">
        <v>1724025.7944</v>
      </c>
      <c r="O326" s="57">
        <v>486263.68559999997</v>
      </c>
      <c r="P326" s="56">
        <v>44105</v>
      </c>
      <c r="Q326">
        <v>10</v>
      </c>
      <c r="R326" t="s">
        <v>43</v>
      </c>
      <c r="S326">
        <v>2020</v>
      </c>
    </row>
    <row r="327" spans="1:19" hidden="1" x14ac:dyDescent="0.25">
      <c r="A327" t="s">
        <v>16</v>
      </c>
      <c r="B327" t="s">
        <v>36</v>
      </c>
      <c r="C327" t="s">
        <v>44</v>
      </c>
      <c r="D327">
        <f>COUNTIF(C327:C1021, Table63[[#This Row],[Product]])</f>
        <v>120</v>
      </c>
      <c r="E327">
        <f t="shared" si="5"/>
        <v>462</v>
      </c>
      <c r="F327">
        <f>Table63[[#This Row],[Occurrences of model]]/Table63[[#This Row],[total no. of model ]]</f>
        <v>0.25974025974025972</v>
      </c>
      <c r="G327" t="s">
        <v>54</v>
      </c>
      <c r="H327" s="1">
        <v>138.9</v>
      </c>
      <c r="I327" s="57">
        <v>11999.4</v>
      </c>
      <c r="J327" s="57">
        <v>19999</v>
      </c>
      <c r="K327" s="57">
        <v>2777861.1</v>
      </c>
      <c r="L327" s="57">
        <v>277786.11000000004</v>
      </c>
      <c r="M327" s="57">
        <v>2500074.9900000002</v>
      </c>
      <c r="N327" s="57">
        <v>1950058.4922000002</v>
      </c>
      <c r="O327" s="57">
        <v>550016.49780000001</v>
      </c>
      <c r="P327" s="56">
        <v>44105</v>
      </c>
      <c r="Q327">
        <v>10</v>
      </c>
      <c r="R327" t="s">
        <v>43</v>
      </c>
      <c r="S327">
        <v>2020</v>
      </c>
    </row>
    <row r="328" spans="1:19" hidden="1" x14ac:dyDescent="0.25">
      <c r="A328" t="s">
        <v>35</v>
      </c>
      <c r="B328" t="s">
        <v>39</v>
      </c>
      <c r="C328" t="s">
        <v>44</v>
      </c>
      <c r="D328">
        <f>COUNTIF(C328:C1022, Table63[[#This Row],[Product]])</f>
        <v>119</v>
      </c>
      <c r="E328">
        <f t="shared" si="5"/>
        <v>461</v>
      </c>
      <c r="F328">
        <f>Table63[[#This Row],[Occurrences of model]]/Table63[[#This Row],[total no. of model ]]</f>
        <v>0.25813449023861174</v>
      </c>
      <c r="G328" t="s">
        <v>54</v>
      </c>
      <c r="H328" s="1">
        <v>86.100000000000009</v>
      </c>
      <c r="I328" s="57">
        <v>11999.4</v>
      </c>
      <c r="J328" s="57">
        <v>19999</v>
      </c>
      <c r="K328" s="57">
        <v>1721913.9000000001</v>
      </c>
      <c r="L328" s="57">
        <v>172191.39</v>
      </c>
      <c r="M328" s="57">
        <v>1549722.5100000002</v>
      </c>
      <c r="N328" s="57">
        <v>1208783.5578000003</v>
      </c>
      <c r="O328" s="57">
        <v>340938.95219999994</v>
      </c>
      <c r="P328" s="56">
        <v>44470</v>
      </c>
      <c r="Q328">
        <v>10</v>
      </c>
      <c r="R328" t="s">
        <v>43</v>
      </c>
      <c r="S328">
        <v>2021</v>
      </c>
    </row>
    <row r="329" spans="1:19" hidden="1" x14ac:dyDescent="0.25">
      <c r="A329" t="s">
        <v>35</v>
      </c>
      <c r="B329" t="s">
        <v>23</v>
      </c>
      <c r="C329" t="s">
        <v>44</v>
      </c>
      <c r="D329">
        <f>COUNTIF(C329:C1023, Table63[[#This Row],[Product]])</f>
        <v>118</v>
      </c>
      <c r="E329">
        <f t="shared" si="5"/>
        <v>460</v>
      </c>
      <c r="F329">
        <f>Table63[[#This Row],[Occurrences of model]]/Table63[[#This Row],[total no. of model ]]</f>
        <v>0.2565217391304348</v>
      </c>
      <c r="G329" t="s">
        <v>54</v>
      </c>
      <c r="H329" s="1">
        <v>70.400000000000006</v>
      </c>
      <c r="I329" s="57">
        <v>11999.4</v>
      </c>
      <c r="J329" s="57">
        <v>19999</v>
      </c>
      <c r="K329" s="57">
        <v>1407929.6</v>
      </c>
      <c r="L329" s="57">
        <v>140792.96000000002</v>
      </c>
      <c r="M329" s="57">
        <v>1267136.6400000001</v>
      </c>
      <c r="N329" s="57">
        <v>988366.57920000015</v>
      </c>
      <c r="O329" s="57">
        <v>278770.06079999998</v>
      </c>
      <c r="P329" s="56">
        <v>44105</v>
      </c>
      <c r="Q329">
        <v>10</v>
      </c>
      <c r="R329" t="s">
        <v>43</v>
      </c>
      <c r="S329">
        <v>2020</v>
      </c>
    </row>
    <row r="330" spans="1:19" hidden="1" x14ac:dyDescent="0.25">
      <c r="A330" t="s">
        <v>16</v>
      </c>
      <c r="B330" t="s">
        <v>42</v>
      </c>
      <c r="C330" t="s">
        <v>44</v>
      </c>
      <c r="D330">
        <f>COUNTIF(C330:C1024, Table63[[#This Row],[Product]])</f>
        <v>117</v>
      </c>
      <c r="E330">
        <f t="shared" si="5"/>
        <v>459</v>
      </c>
      <c r="F330">
        <f>Table63[[#This Row],[Occurrences of model]]/Table63[[#This Row],[total no. of model ]]</f>
        <v>0.25490196078431371</v>
      </c>
      <c r="G330" t="s">
        <v>54</v>
      </c>
      <c r="H330" s="1">
        <v>180.20000000000002</v>
      </c>
      <c r="I330" s="57">
        <v>11999.4</v>
      </c>
      <c r="J330" s="57">
        <v>19999</v>
      </c>
      <c r="K330" s="57">
        <v>3603819.8000000003</v>
      </c>
      <c r="L330" s="57">
        <v>360381.98000000004</v>
      </c>
      <c r="M330" s="57">
        <v>3243437.8200000003</v>
      </c>
      <c r="N330" s="57">
        <v>2529881.4996000002</v>
      </c>
      <c r="O330" s="57">
        <v>713556.32040000008</v>
      </c>
      <c r="P330" s="56">
        <v>44166</v>
      </c>
      <c r="Q330">
        <v>12</v>
      </c>
      <c r="R330" t="s">
        <v>28</v>
      </c>
      <c r="S330">
        <v>2020</v>
      </c>
    </row>
    <row r="331" spans="1:19" hidden="1" x14ac:dyDescent="0.25">
      <c r="A331" t="s">
        <v>16</v>
      </c>
      <c r="B331" t="s">
        <v>36</v>
      </c>
      <c r="C331" t="s">
        <v>44</v>
      </c>
      <c r="D331">
        <f>COUNTIF(C331:C1025, Table63[[#This Row],[Product]])</f>
        <v>116</v>
      </c>
      <c r="E331">
        <f t="shared" si="5"/>
        <v>458</v>
      </c>
      <c r="F331">
        <f>Table63[[#This Row],[Occurrences of model]]/Table63[[#This Row],[total no. of model ]]</f>
        <v>0.25327510917030566</v>
      </c>
      <c r="G331" t="s">
        <v>54</v>
      </c>
      <c r="H331" s="1">
        <v>266.3</v>
      </c>
      <c r="I331" s="57">
        <v>11999.4</v>
      </c>
      <c r="J331" s="57">
        <v>19999</v>
      </c>
      <c r="K331" s="57">
        <v>5325733.7</v>
      </c>
      <c r="L331" s="57">
        <v>532573.37</v>
      </c>
      <c r="M331" s="57">
        <v>4793160.33</v>
      </c>
      <c r="N331" s="57">
        <v>3738665.0574000003</v>
      </c>
      <c r="O331" s="57">
        <v>1054495.2725999998</v>
      </c>
      <c r="P331" s="56">
        <v>44531</v>
      </c>
      <c r="Q331">
        <v>12</v>
      </c>
      <c r="R331" t="s">
        <v>28</v>
      </c>
      <c r="S331">
        <v>2021</v>
      </c>
    </row>
    <row r="332" spans="1:19" hidden="1" x14ac:dyDescent="0.25">
      <c r="A332" t="s">
        <v>16</v>
      </c>
      <c r="B332" t="s">
        <v>21</v>
      </c>
      <c r="C332" t="s">
        <v>44</v>
      </c>
      <c r="D332">
        <f>COUNTIF(C332:C1026, Table63[[#This Row],[Product]])</f>
        <v>115</v>
      </c>
      <c r="E332">
        <f t="shared" si="5"/>
        <v>457</v>
      </c>
      <c r="F332">
        <f>Table63[[#This Row],[Occurrences of model]]/Table63[[#This Row],[total no. of model ]]</f>
        <v>0.25164113785557984</v>
      </c>
      <c r="G332" t="s">
        <v>54</v>
      </c>
      <c r="H332" s="1">
        <v>213.60000000000002</v>
      </c>
      <c r="I332" s="57">
        <v>11999.4</v>
      </c>
      <c r="J332" s="57">
        <v>19999</v>
      </c>
      <c r="K332" s="57">
        <v>4271786.4000000004</v>
      </c>
      <c r="L332" s="57">
        <v>427178.64000000007</v>
      </c>
      <c r="M332" s="57">
        <v>3844607.7600000002</v>
      </c>
      <c r="N332" s="57">
        <v>2998794.0528000002</v>
      </c>
      <c r="O332" s="57">
        <v>845813.70720000006</v>
      </c>
      <c r="P332" s="56">
        <v>44166</v>
      </c>
      <c r="Q332">
        <v>12</v>
      </c>
      <c r="R332" t="s">
        <v>28</v>
      </c>
      <c r="S332">
        <v>2020</v>
      </c>
    </row>
    <row r="333" spans="1:19" hidden="1" x14ac:dyDescent="0.25">
      <c r="A333" t="s">
        <v>22</v>
      </c>
      <c r="B333" t="s">
        <v>46</v>
      </c>
      <c r="C333" t="s">
        <v>44</v>
      </c>
      <c r="D333">
        <f>COUNTIF(C333:C1027, Table63[[#This Row],[Product]])</f>
        <v>114</v>
      </c>
      <c r="E333">
        <f t="shared" si="5"/>
        <v>456</v>
      </c>
      <c r="F333">
        <f>Table63[[#This Row],[Occurrences of model]]/Table63[[#This Row],[total no. of model ]]</f>
        <v>0.25</v>
      </c>
      <c r="G333" t="s">
        <v>54</v>
      </c>
      <c r="H333" s="1">
        <v>211.60000000000002</v>
      </c>
      <c r="I333" s="57">
        <v>11999.4</v>
      </c>
      <c r="J333" s="57">
        <v>19999</v>
      </c>
      <c r="K333" s="57">
        <v>4231788.4000000004</v>
      </c>
      <c r="L333" s="57">
        <v>423178.84000000008</v>
      </c>
      <c r="M333" s="57">
        <v>3808609.5600000005</v>
      </c>
      <c r="N333" s="57">
        <v>2475596.2140000006</v>
      </c>
      <c r="O333" s="57">
        <v>1333013.3459999999</v>
      </c>
      <c r="P333" s="56">
        <v>44166</v>
      </c>
      <c r="Q333">
        <v>12</v>
      </c>
      <c r="R333" t="s">
        <v>28</v>
      </c>
      <c r="S333">
        <v>2020</v>
      </c>
    </row>
    <row r="334" spans="1:19" hidden="1" x14ac:dyDescent="0.25">
      <c r="A334" t="s">
        <v>22</v>
      </c>
      <c r="B334" t="s">
        <v>17</v>
      </c>
      <c r="C334" t="s">
        <v>48</v>
      </c>
      <c r="D334">
        <f>COUNTIF(C334:C1028, Table63[[#This Row],[Product]])</f>
        <v>81</v>
      </c>
      <c r="E334">
        <f t="shared" si="5"/>
        <v>455</v>
      </c>
      <c r="F334">
        <f>Table63[[#This Row],[Occurrences of model]]/Table63[[#This Row],[total no. of model ]]</f>
        <v>0.17802197802197803</v>
      </c>
      <c r="G334" t="s">
        <v>54</v>
      </c>
      <c r="H334" s="1">
        <v>55.5</v>
      </c>
      <c r="I334" s="57">
        <v>19794</v>
      </c>
      <c r="J334" s="57">
        <v>32990</v>
      </c>
      <c r="K334" s="57">
        <v>1830945</v>
      </c>
      <c r="L334" s="57">
        <v>183094.5</v>
      </c>
      <c r="M334" s="57">
        <v>1647850.5</v>
      </c>
      <c r="N334" s="57">
        <v>1071102.825</v>
      </c>
      <c r="O334" s="57">
        <v>576747.67500000005</v>
      </c>
      <c r="P334" s="56">
        <v>44197</v>
      </c>
      <c r="Q334">
        <v>1</v>
      </c>
      <c r="R334" t="s">
        <v>20</v>
      </c>
      <c r="S334">
        <v>2021</v>
      </c>
    </row>
    <row r="335" spans="1:19" hidden="1" x14ac:dyDescent="0.25">
      <c r="A335" t="s">
        <v>22</v>
      </c>
      <c r="B335" t="s">
        <v>21</v>
      </c>
      <c r="C335" t="s">
        <v>48</v>
      </c>
      <c r="D335">
        <f>COUNTIF(C335:C1029, Table63[[#This Row],[Product]])</f>
        <v>80</v>
      </c>
      <c r="E335">
        <f t="shared" si="5"/>
        <v>454</v>
      </c>
      <c r="F335">
        <f>Table63[[#This Row],[Occurrences of model]]/Table63[[#This Row],[total no. of model ]]</f>
        <v>0.1762114537444934</v>
      </c>
      <c r="G335" t="s">
        <v>54</v>
      </c>
      <c r="H335" s="1">
        <v>286.10000000000002</v>
      </c>
      <c r="I335" s="57">
        <v>19794</v>
      </c>
      <c r="J335" s="57">
        <v>32990</v>
      </c>
      <c r="K335" s="57">
        <v>9438439</v>
      </c>
      <c r="L335" s="57">
        <v>943843.9</v>
      </c>
      <c r="M335" s="57">
        <v>8494595.0999999996</v>
      </c>
      <c r="N335" s="57">
        <v>5521486.8150000004</v>
      </c>
      <c r="O335" s="57">
        <v>2973108.2849999992</v>
      </c>
      <c r="P335" s="56">
        <v>44197</v>
      </c>
      <c r="Q335">
        <v>1</v>
      </c>
      <c r="R335" t="s">
        <v>20</v>
      </c>
      <c r="S335">
        <v>2021</v>
      </c>
    </row>
    <row r="336" spans="1:19" hidden="1" x14ac:dyDescent="0.25">
      <c r="A336" t="s">
        <v>35</v>
      </c>
      <c r="B336" t="s">
        <v>23</v>
      </c>
      <c r="C336" t="s">
        <v>48</v>
      </c>
      <c r="D336">
        <f>COUNTIF(C336:C1030, Table63[[#This Row],[Product]])</f>
        <v>79</v>
      </c>
      <c r="E336">
        <f t="shared" si="5"/>
        <v>453</v>
      </c>
      <c r="F336">
        <f>Table63[[#This Row],[Occurrences of model]]/Table63[[#This Row],[total no. of model ]]</f>
        <v>0.17439293598233996</v>
      </c>
      <c r="G336" t="s">
        <v>54</v>
      </c>
      <c r="H336" s="1">
        <v>80.7</v>
      </c>
      <c r="I336" s="57">
        <v>19794</v>
      </c>
      <c r="J336" s="57">
        <v>32990</v>
      </c>
      <c r="K336" s="57">
        <v>2662293</v>
      </c>
      <c r="L336" s="57">
        <v>266229.3</v>
      </c>
      <c r="M336" s="57">
        <v>2396063.7000000002</v>
      </c>
      <c r="N336" s="57">
        <v>1868929.6860000002</v>
      </c>
      <c r="O336" s="57">
        <v>527134.01399999997</v>
      </c>
      <c r="P336" s="56">
        <v>44228</v>
      </c>
      <c r="Q336">
        <v>2</v>
      </c>
      <c r="R336" t="s">
        <v>45</v>
      </c>
      <c r="S336">
        <v>2021</v>
      </c>
    </row>
    <row r="337" spans="1:19" hidden="1" x14ac:dyDescent="0.25">
      <c r="A337" t="s">
        <v>16</v>
      </c>
      <c r="B337" t="s">
        <v>25</v>
      </c>
      <c r="C337" t="s">
        <v>48</v>
      </c>
      <c r="D337">
        <f>COUNTIF(C337:C1031, Table63[[#This Row],[Product]])</f>
        <v>78</v>
      </c>
      <c r="E337">
        <f t="shared" si="5"/>
        <v>452</v>
      </c>
      <c r="F337">
        <f>Table63[[#This Row],[Occurrences of model]]/Table63[[#This Row],[total no. of model ]]</f>
        <v>0.17256637168141592</v>
      </c>
      <c r="G337" t="s">
        <v>54</v>
      </c>
      <c r="H337" s="1">
        <v>60.2</v>
      </c>
      <c r="I337" s="57">
        <v>19794</v>
      </c>
      <c r="J337" s="57">
        <v>32990</v>
      </c>
      <c r="K337" s="57">
        <v>1985998</v>
      </c>
      <c r="L337" s="57">
        <v>198599.80000000002</v>
      </c>
      <c r="M337" s="57">
        <v>1787398.2</v>
      </c>
      <c r="N337" s="57">
        <v>1394170.5959999999</v>
      </c>
      <c r="O337" s="57">
        <v>393227.60400000005</v>
      </c>
      <c r="P337" s="56">
        <v>44348</v>
      </c>
      <c r="Q337">
        <v>6</v>
      </c>
      <c r="R337" t="s">
        <v>24</v>
      </c>
      <c r="S337">
        <v>2021</v>
      </c>
    </row>
    <row r="338" spans="1:19" hidden="1" x14ac:dyDescent="0.25">
      <c r="A338" t="s">
        <v>16</v>
      </c>
      <c r="B338" t="s">
        <v>26</v>
      </c>
      <c r="C338" t="s">
        <v>48</v>
      </c>
      <c r="D338">
        <f>COUNTIF(C338:C1032, Table63[[#This Row],[Product]])</f>
        <v>77</v>
      </c>
      <c r="E338">
        <f t="shared" si="5"/>
        <v>451</v>
      </c>
      <c r="F338">
        <f>Table63[[#This Row],[Occurrences of model]]/Table63[[#This Row],[total no. of model ]]</f>
        <v>0.17073170731707318</v>
      </c>
      <c r="G338" t="s">
        <v>54</v>
      </c>
      <c r="H338" s="1">
        <v>283.2</v>
      </c>
      <c r="I338" s="57">
        <v>19794</v>
      </c>
      <c r="J338" s="57">
        <v>32990</v>
      </c>
      <c r="K338" s="57">
        <v>9342768</v>
      </c>
      <c r="L338" s="57">
        <v>934276.8</v>
      </c>
      <c r="M338" s="57">
        <v>8408491.1999999993</v>
      </c>
      <c r="N338" s="57">
        <v>6558623.1359999999</v>
      </c>
      <c r="O338" s="57">
        <v>1849868.0639999993</v>
      </c>
      <c r="P338" s="56">
        <v>44409</v>
      </c>
      <c r="Q338">
        <v>8</v>
      </c>
      <c r="R338" t="s">
        <v>40</v>
      </c>
      <c r="S338">
        <v>2021</v>
      </c>
    </row>
    <row r="339" spans="1:19" hidden="1" x14ac:dyDescent="0.25">
      <c r="A339" t="s">
        <v>16</v>
      </c>
      <c r="B339" t="s">
        <v>27</v>
      </c>
      <c r="C339" t="s">
        <v>48</v>
      </c>
      <c r="D339">
        <f>COUNTIF(C339:C1033, Table63[[#This Row],[Product]])</f>
        <v>76</v>
      </c>
      <c r="E339">
        <f t="shared" si="5"/>
        <v>450</v>
      </c>
      <c r="F339">
        <f>Table63[[#This Row],[Occurrences of model]]/Table63[[#This Row],[total no. of model ]]</f>
        <v>0.16888888888888889</v>
      </c>
      <c r="G339" t="s">
        <v>54</v>
      </c>
      <c r="H339" s="1">
        <v>157.9</v>
      </c>
      <c r="I339" s="57">
        <v>19794</v>
      </c>
      <c r="J339" s="57">
        <v>32990</v>
      </c>
      <c r="K339" s="57">
        <v>5209121</v>
      </c>
      <c r="L339" s="57">
        <v>520912.10000000003</v>
      </c>
      <c r="M339" s="57">
        <v>4688208.9000000004</v>
      </c>
      <c r="N339" s="57">
        <v>3656802.9420000003</v>
      </c>
      <c r="O339" s="57">
        <v>1031405.9580000001</v>
      </c>
      <c r="P339" s="56">
        <v>44409</v>
      </c>
      <c r="Q339">
        <v>8</v>
      </c>
      <c r="R339" t="s">
        <v>40</v>
      </c>
      <c r="S339">
        <v>2021</v>
      </c>
    </row>
    <row r="340" spans="1:19" hidden="1" x14ac:dyDescent="0.25">
      <c r="A340" t="s">
        <v>35</v>
      </c>
      <c r="B340" t="s">
        <v>29</v>
      </c>
      <c r="C340" t="s">
        <v>48</v>
      </c>
      <c r="D340">
        <f>COUNTIF(C340:C1034, Table63[[#This Row],[Product]])</f>
        <v>75</v>
      </c>
      <c r="E340">
        <f t="shared" si="5"/>
        <v>449</v>
      </c>
      <c r="F340">
        <f>Table63[[#This Row],[Occurrences of model]]/Table63[[#This Row],[total no. of model ]]</f>
        <v>0.16703786191536749</v>
      </c>
      <c r="G340" t="s">
        <v>54</v>
      </c>
      <c r="H340" s="1">
        <v>86.100000000000009</v>
      </c>
      <c r="I340" s="57">
        <v>19794</v>
      </c>
      <c r="J340" s="57">
        <v>32990</v>
      </c>
      <c r="K340" s="57">
        <v>2840439.0000000005</v>
      </c>
      <c r="L340" s="57">
        <v>284043.90000000008</v>
      </c>
      <c r="M340" s="57">
        <v>2556395.1000000006</v>
      </c>
      <c r="N340" s="57">
        <v>1993988.1780000005</v>
      </c>
      <c r="O340" s="57">
        <v>562406.92200000002</v>
      </c>
      <c r="P340" s="56">
        <v>44470</v>
      </c>
      <c r="Q340">
        <v>10</v>
      </c>
      <c r="R340" t="s">
        <v>43</v>
      </c>
      <c r="S340">
        <v>2021</v>
      </c>
    </row>
    <row r="341" spans="1:19" hidden="1" x14ac:dyDescent="0.25">
      <c r="A341" t="s">
        <v>35</v>
      </c>
      <c r="B341" t="s">
        <v>55</v>
      </c>
      <c r="C341" t="s">
        <v>48</v>
      </c>
      <c r="D341">
        <f>COUNTIF(C341:C1035, Table63[[#This Row],[Product]])</f>
        <v>74</v>
      </c>
      <c r="E341">
        <f t="shared" si="5"/>
        <v>448</v>
      </c>
      <c r="F341">
        <f>Table63[[#This Row],[Occurrences of model]]/Table63[[#This Row],[total no. of model ]]</f>
        <v>0.16517857142857142</v>
      </c>
      <c r="G341" t="s">
        <v>54</v>
      </c>
      <c r="H341" s="1">
        <v>70.400000000000006</v>
      </c>
      <c r="I341" s="57">
        <v>19794</v>
      </c>
      <c r="J341" s="57">
        <v>32990</v>
      </c>
      <c r="K341" s="57">
        <v>2322496</v>
      </c>
      <c r="L341" s="57">
        <v>232249.60000000001</v>
      </c>
      <c r="M341" s="57">
        <v>2090246.4</v>
      </c>
      <c r="N341" s="57">
        <v>1630392.192</v>
      </c>
      <c r="O341" s="57">
        <v>459854.20799999987</v>
      </c>
      <c r="P341" s="56">
        <v>44105</v>
      </c>
      <c r="Q341">
        <v>10</v>
      </c>
      <c r="R341" t="s">
        <v>43</v>
      </c>
      <c r="S341">
        <v>2020</v>
      </c>
    </row>
    <row r="342" spans="1:19" hidden="1" x14ac:dyDescent="0.25">
      <c r="A342" t="s">
        <v>16</v>
      </c>
      <c r="B342" t="s">
        <v>33</v>
      </c>
      <c r="C342" t="s">
        <v>48</v>
      </c>
      <c r="D342">
        <f>COUNTIF(C342:C1036, Table63[[#This Row],[Product]])</f>
        <v>73</v>
      </c>
      <c r="E342">
        <f t="shared" si="5"/>
        <v>447</v>
      </c>
      <c r="F342">
        <f>Table63[[#This Row],[Occurrences of model]]/Table63[[#This Row],[total no. of model ]]</f>
        <v>0.16331096196868009</v>
      </c>
      <c r="G342" t="s">
        <v>54</v>
      </c>
      <c r="H342" s="1">
        <v>103.30000000000001</v>
      </c>
      <c r="I342" s="57">
        <v>19794</v>
      </c>
      <c r="J342" s="57">
        <v>32990</v>
      </c>
      <c r="K342" s="57">
        <v>3407867.0000000005</v>
      </c>
      <c r="L342" s="57">
        <v>340786.70000000007</v>
      </c>
      <c r="M342" s="57">
        <v>3067080.3000000003</v>
      </c>
      <c r="N342" s="57">
        <v>2392322.6340000001</v>
      </c>
      <c r="O342" s="57">
        <v>674757.6660000002</v>
      </c>
      <c r="P342" s="56">
        <v>44166</v>
      </c>
      <c r="Q342">
        <v>12</v>
      </c>
      <c r="R342" t="s">
        <v>28</v>
      </c>
      <c r="S342">
        <v>2020</v>
      </c>
    </row>
    <row r="343" spans="1:19" hidden="1" x14ac:dyDescent="0.25">
      <c r="A343" t="s">
        <v>38</v>
      </c>
      <c r="B343" t="s">
        <v>26</v>
      </c>
      <c r="C343" t="s">
        <v>48</v>
      </c>
      <c r="D343">
        <f>COUNTIF(C343:C1037, Table63[[#This Row],[Product]])</f>
        <v>72</v>
      </c>
      <c r="E343">
        <f t="shared" si="5"/>
        <v>446</v>
      </c>
      <c r="F343">
        <f>Table63[[#This Row],[Occurrences of model]]/Table63[[#This Row],[total no. of model ]]</f>
        <v>0.16143497757847533</v>
      </c>
      <c r="G343" t="s">
        <v>54</v>
      </c>
      <c r="H343" s="1">
        <v>125</v>
      </c>
      <c r="I343" s="57">
        <v>19794</v>
      </c>
      <c r="J343" s="57">
        <v>32990</v>
      </c>
      <c r="K343" s="57">
        <v>4123750</v>
      </c>
      <c r="L343" s="57">
        <v>412375</v>
      </c>
      <c r="M343" s="57">
        <v>3711375</v>
      </c>
      <c r="N343" s="57">
        <v>2672190</v>
      </c>
      <c r="O343" s="57">
        <v>1039185</v>
      </c>
      <c r="P343" s="56">
        <v>44531</v>
      </c>
      <c r="Q343">
        <v>12</v>
      </c>
      <c r="R343" t="s">
        <v>28</v>
      </c>
      <c r="S343">
        <v>2021</v>
      </c>
    </row>
    <row r="344" spans="1:19" hidden="1" x14ac:dyDescent="0.25">
      <c r="A344" t="s">
        <v>16</v>
      </c>
      <c r="B344" t="s">
        <v>34</v>
      </c>
      <c r="C344" t="s">
        <v>49</v>
      </c>
      <c r="D344">
        <f>COUNTIF(C344:C1038, Table63[[#This Row],[Product]])</f>
        <v>75</v>
      </c>
      <c r="E344">
        <f t="shared" si="5"/>
        <v>445</v>
      </c>
      <c r="F344">
        <f>Table63[[#This Row],[Occurrences of model]]/Table63[[#This Row],[total no. of model ]]</f>
        <v>0.16853932584269662</v>
      </c>
      <c r="G344" t="s">
        <v>54</v>
      </c>
      <c r="H344" s="1">
        <v>138.9</v>
      </c>
      <c r="I344" s="57">
        <v>13938</v>
      </c>
      <c r="J344" s="57">
        <v>23230</v>
      </c>
      <c r="K344" s="57">
        <v>3226647</v>
      </c>
      <c r="L344" s="57">
        <v>322664.7</v>
      </c>
      <c r="M344" s="57">
        <v>2903982.3</v>
      </c>
      <c r="N344" s="57">
        <v>2265106.1940000001</v>
      </c>
      <c r="O344" s="57">
        <v>638876.10599999968</v>
      </c>
      <c r="P344" s="56">
        <v>44105</v>
      </c>
      <c r="Q344">
        <v>10</v>
      </c>
      <c r="R344" t="s">
        <v>43</v>
      </c>
      <c r="S344">
        <v>2020</v>
      </c>
    </row>
    <row r="345" spans="1:19" hidden="1" x14ac:dyDescent="0.25">
      <c r="A345" t="s">
        <v>16</v>
      </c>
      <c r="B345" t="s">
        <v>36</v>
      </c>
      <c r="C345" t="s">
        <v>49</v>
      </c>
      <c r="D345">
        <f>COUNTIF(C345:C1039, Table63[[#This Row],[Product]])</f>
        <v>74</v>
      </c>
      <c r="E345">
        <f t="shared" si="5"/>
        <v>444</v>
      </c>
      <c r="F345">
        <f>Table63[[#This Row],[Occurrences of model]]/Table63[[#This Row],[total no. of model ]]</f>
        <v>0.16666666666666666</v>
      </c>
      <c r="G345" t="s">
        <v>54</v>
      </c>
      <c r="H345" s="1">
        <v>126.5</v>
      </c>
      <c r="I345" s="57">
        <v>13938</v>
      </c>
      <c r="J345" s="57">
        <v>23230</v>
      </c>
      <c r="K345" s="57">
        <v>2938595</v>
      </c>
      <c r="L345" s="57">
        <v>293859.5</v>
      </c>
      <c r="M345" s="57">
        <v>2644735.5</v>
      </c>
      <c r="N345" s="57">
        <v>2062893.6900000002</v>
      </c>
      <c r="O345" s="57">
        <v>581841.80999999982</v>
      </c>
      <c r="P345" s="56">
        <v>44136</v>
      </c>
      <c r="Q345">
        <v>11</v>
      </c>
      <c r="R345" t="s">
        <v>47</v>
      </c>
      <c r="S345">
        <v>2020</v>
      </c>
    </row>
    <row r="346" spans="1:19" hidden="1" x14ac:dyDescent="0.25">
      <c r="A346" t="s">
        <v>16</v>
      </c>
      <c r="B346" t="s">
        <v>39</v>
      </c>
      <c r="C346" t="s">
        <v>49</v>
      </c>
      <c r="D346">
        <f>COUNTIF(C346:C1040, Table63[[#This Row],[Product]])</f>
        <v>73</v>
      </c>
      <c r="E346">
        <f t="shared" si="5"/>
        <v>443</v>
      </c>
      <c r="F346">
        <f>Table63[[#This Row],[Occurrences of model]]/Table63[[#This Row],[total no. of model ]]</f>
        <v>0.16478555304740405</v>
      </c>
      <c r="G346" t="s">
        <v>54</v>
      </c>
      <c r="H346" s="1">
        <v>229.70000000000002</v>
      </c>
      <c r="I346" s="57">
        <v>13938</v>
      </c>
      <c r="J346" s="57">
        <v>23230</v>
      </c>
      <c r="K346" s="57">
        <v>5335931</v>
      </c>
      <c r="L346" s="57">
        <v>533593.1</v>
      </c>
      <c r="M346" s="57">
        <v>4802337.9000000004</v>
      </c>
      <c r="N346" s="57">
        <v>3745823.5620000004</v>
      </c>
      <c r="O346" s="57">
        <v>1056514.338</v>
      </c>
      <c r="P346" s="56">
        <v>44136</v>
      </c>
      <c r="Q346">
        <v>11</v>
      </c>
      <c r="R346" t="s">
        <v>47</v>
      </c>
      <c r="S346">
        <v>2020</v>
      </c>
    </row>
    <row r="347" spans="1:19" hidden="1" x14ac:dyDescent="0.25">
      <c r="A347" t="s">
        <v>16</v>
      </c>
      <c r="B347" t="s">
        <v>23</v>
      </c>
      <c r="C347" t="s">
        <v>49</v>
      </c>
      <c r="D347">
        <f>COUNTIF(C347:C1041, Table63[[#This Row],[Product]])</f>
        <v>72</v>
      </c>
      <c r="E347">
        <f t="shared" si="5"/>
        <v>442</v>
      </c>
      <c r="F347">
        <f>Table63[[#This Row],[Occurrences of model]]/Table63[[#This Row],[total no. of model ]]</f>
        <v>0.16289592760180996</v>
      </c>
      <c r="G347" t="s">
        <v>54</v>
      </c>
      <c r="H347" s="1">
        <v>266.3</v>
      </c>
      <c r="I347" s="57">
        <v>13938</v>
      </c>
      <c r="J347" s="57">
        <v>23230</v>
      </c>
      <c r="K347" s="57">
        <v>6186149</v>
      </c>
      <c r="L347" s="57">
        <v>618614.9</v>
      </c>
      <c r="M347" s="57">
        <v>5567534.0999999996</v>
      </c>
      <c r="N347" s="57">
        <v>4342676.5980000002</v>
      </c>
      <c r="O347" s="57">
        <v>1224857.5019999994</v>
      </c>
      <c r="P347" s="56">
        <v>44531</v>
      </c>
      <c r="Q347">
        <v>12</v>
      </c>
      <c r="R347" t="s">
        <v>28</v>
      </c>
      <c r="S347">
        <v>2021</v>
      </c>
    </row>
    <row r="348" spans="1:19" hidden="1" x14ac:dyDescent="0.25">
      <c r="A348" t="s">
        <v>16</v>
      </c>
      <c r="B348" t="s">
        <v>42</v>
      </c>
      <c r="C348" t="s">
        <v>49</v>
      </c>
      <c r="D348">
        <f>COUNTIF(C348:C1042, Table63[[#This Row],[Product]])</f>
        <v>71</v>
      </c>
      <c r="E348">
        <f t="shared" si="5"/>
        <v>441</v>
      </c>
      <c r="F348">
        <f>Table63[[#This Row],[Occurrences of model]]/Table63[[#This Row],[total no. of model ]]</f>
        <v>0.16099773242630386</v>
      </c>
      <c r="G348" t="s">
        <v>54</v>
      </c>
      <c r="H348" s="1">
        <v>57</v>
      </c>
      <c r="I348" s="57">
        <v>13938</v>
      </c>
      <c r="J348" s="57">
        <v>23230</v>
      </c>
      <c r="K348" s="57">
        <v>1324110</v>
      </c>
      <c r="L348" s="57">
        <v>132411</v>
      </c>
      <c r="M348" s="57">
        <v>1191699</v>
      </c>
      <c r="N348" s="57">
        <v>929525.22000000009</v>
      </c>
      <c r="O348" s="57">
        <v>262173.77999999991</v>
      </c>
      <c r="P348" s="56">
        <v>44531</v>
      </c>
      <c r="Q348">
        <v>12</v>
      </c>
      <c r="R348" t="s">
        <v>28</v>
      </c>
      <c r="S348">
        <v>2021</v>
      </c>
    </row>
    <row r="349" spans="1:19" hidden="1" x14ac:dyDescent="0.25">
      <c r="A349" t="s">
        <v>16</v>
      </c>
      <c r="B349" t="s">
        <v>36</v>
      </c>
      <c r="C349" t="s">
        <v>49</v>
      </c>
      <c r="D349">
        <f>COUNTIF(C349:C1043, Table63[[#This Row],[Product]])</f>
        <v>70</v>
      </c>
      <c r="E349">
        <f t="shared" si="5"/>
        <v>440</v>
      </c>
      <c r="F349">
        <f>Table63[[#This Row],[Occurrences of model]]/Table63[[#This Row],[total no. of model ]]</f>
        <v>0.15909090909090909</v>
      </c>
      <c r="G349" t="s">
        <v>54</v>
      </c>
      <c r="H349" s="1">
        <v>248.70000000000002</v>
      </c>
      <c r="I349" s="57">
        <v>13938</v>
      </c>
      <c r="J349" s="57">
        <v>23230</v>
      </c>
      <c r="K349" s="57">
        <v>5777301</v>
      </c>
      <c r="L349" s="57">
        <v>577730.1</v>
      </c>
      <c r="M349" s="57">
        <v>5199570.9000000004</v>
      </c>
      <c r="N349" s="57">
        <v>4055665.3020000006</v>
      </c>
      <c r="O349" s="57">
        <v>1143905.5979999998</v>
      </c>
      <c r="P349" s="56">
        <v>44531</v>
      </c>
      <c r="Q349">
        <v>12</v>
      </c>
      <c r="R349" t="s">
        <v>28</v>
      </c>
      <c r="S349">
        <v>2021</v>
      </c>
    </row>
    <row r="350" spans="1:19" hidden="1" x14ac:dyDescent="0.25">
      <c r="A350" t="s">
        <v>16</v>
      </c>
      <c r="B350" t="s">
        <v>21</v>
      </c>
      <c r="C350" t="s">
        <v>51</v>
      </c>
      <c r="D350">
        <f>COUNTIF(C350:C1044, Table63[[#This Row],[Product]])</f>
        <v>69</v>
      </c>
      <c r="E350">
        <f t="shared" si="5"/>
        <v>439</v>
      </c>
      <c r="F350">
        <f>Table63[[#This Row],[Occurrences of model]]/Table63[[#This Row],[total no. of model ]]</f>
        <v>0.15717539863325741</v>
      </c>
      <c r="G350" t="s">
        <v>54</v>
      </c>
      <c r="H350" s="1">
        <v>135</v>
      </c>
      <c r="I350" s="57">
        <v>11999.4</v>
      </c>
      <c r="J350" s="57">
        <v>19999</v>
      </c>
      <c r="K350" s="57">
        <v>2699865</v>
      </c>
      <c r="L350" s="57">
        <v>269986.5</v>
      </c>
      <c r="M350" s="57">
        <v>2429878.5</v>
      </c>
      <c r="N350" s="57">
        <v>1895305.23</v>
      </c>
      <c r="O350" s="57">
        <v>534573.27</v>
      </c>
      <c r="P350" s="56">
        <v>44228</v>
      </c>
      <c r="Q350">
        <v>2</v>
      </c>
      <c r="R350" t="s">
        <v>45</v>
      </c>
      <c r="S350">
        <v>2021</v>
      </c>
    </row>
    <row r="351" spans="1:19" hidden="1" x14ac:dyDescent="0.25">
      <c r="A351" t="s">
        <v>16</v>
      </c>
      <c r="B351" t="s">
        <v>46</v>
      </c>
      <c r="C351" t="s">
        <v>51</v>
      </c>
      <c r="D351">
        <f>COUNTIF(C351:C1045, Table63[[#This Row],[Product]])</f>
        <v>68</v>
      </c>
      <c r="E351">
        <f t="shared" si="5"/>
        <v>438</v>
      </c>
      <c r="F351">
        <f>Table63[[#This Row],[Occurrences of model]]/Table63[[#This Row],[total no. of model ]]</f>
        <v>0.15525114155251141</v>
      </c>
      <c r="G351" t="s">
        <v>54</v>
      </c>
      <c r="H351" s="1">
        <v>55.2</v>
      </c>
      <c r="I351" s="57">
        <v>11999.4</v>
      </c>
      <c r="J351" s="57">
        <v>19999</v>
      </c>
      <c r="K351" s="57">
        <v>1103944.8</v>
      </c>
      <c r="L351" s="57">
        <v>110394.48000000001</v>
      </c>
      <c r="M351" s="57">
        <v>993550.32000000007</v>
      </c>
      <c r="N351" s="57">
        <v>774969.2496000001</v>
      </c>
      <c r="O351" s="57">
        <v>218581.07039999997</v>
      </c>
      <c r="P351" s="56">
        <v>44409</v>
      </c>
      <c r="Q351">
        <v>8</v>
      </c>
      <c r="R351" t="s">
        <v>40</v>
      </c>
      <c r="S351">
        <v>2021</v>
      </c>
    </row>
    <row r="352" spans="1:19" hidden="1" x14ac:dyDescent="0.25">
      <c r="A352" t="s">
        <v>16</v>
      </c>
      <c r="B352" t="s">
        <v>17</v>
      </c>
      <c r="C352" t="s">
        <v>51</v>
      </c>
      <c r="D352">
        <f>COUNTIF(C352:C1046, Table63[[#This Row],[Product]])</f>
        <v>67</v>
      </c>
      <c r="E352">
        <f t="shared" si="5"/>
        <v>437</v>
      </c>
      <c r="F352">
        <f>Table63[[#This Row],[Occurrences of model]]/Table63[[#This Row],[total no. of model ]]</f>
        <v>0.15331807780320367</v>
      </c>
      <c r="G352" t="s">
        <v>54</v>
      </c>
      <c r="H352" s="1">
        <v>122.80000000000001</v>
      </c>
      <c r="I352" s="57">
        <v>11999.4</v>
      </c>
      <c r="J352" s="57">
        <v>19999</v>
      </c>
      <c r="K352" s="57">
        <v>2455877.2000000002</v>
      </c>
      <c r="L352" s="57">
        <v>245587.72000000003</v>
      </c>
      <c r="M352" s="57">
        <v>2210289.48</v>
      </c>
      <c r="N352" s="57">
        <v>1724025.7944</v>
      </c>
      <c r="O352" s="57">
        <v>486263.68559999997</v>
      </c>
      <c r="P352" s="56">
        <v>44105</v>
      </c>
      <c r="Q352">
        <v>10</v>
      </c>
      <c r="R352" t="s">
        <v>43</v>
      </c>
      <c r="S352">
        <v>2020</v>
      </c>
    </row>
    <row r="353" spans="1:19" hidden="1" x14ac:dyDescent="0.25">
      <c r="A353" t="s">
        <v>38</v>
      </c>
      <c r="B353" t="s">
        <v>21</v>
      </c>
      <c r="C353" t="s">
        <v>51</v>
      </c>
      <c r="D353">
        <f>COUNTIF(C353:C1047, Table63[[#This Row],[Product]])</f>
        <v>66</v>
      </c>
      <c r="E353">
        <f t="shared" si="5"/>
        <v>436</v>
      </c>
      <c r="F353">
        <f>Table63[[#This Row],[Occurrences of model]]/Table63[[#This Row],[total no. of model ]]</f>
        <v>0.15137614678899083</v>
      </c>
      <c r="G353" t="s">
        <v>54</v>
      </c>
      <c r="H353" s="1">
        <v>125</v>
      </c>
      <c r="I353" s="57">
        <v>11999.4</v>
      </c>
      <c r="J353" s="57">
        <v>19999</v>
      </c>
      <c r="K353" s="57">
        <v>2499875</v>
      </c>
      <c r="L353" s="57">
        <v>249987.5</v>
      </c>
      <c r="M353" s="57">
        <v>2249887.5</v>
      </c>
      <c r="N353" s="57">
        <v>1619919</v>
      </c>
      <c r="O353" s="57">
        <v>629968.5</v>
      </c>
      <c r="P353" s="56">
        <v>44531</v>
      </c>
      <c r="Q353">
        <v>12</v>
      </c>
      <c r="R353" t="s">
        <v>28</v>
      </c>
      <c r="S353">
        <v>2021</v>
      </c>
    </row>
    <row r="354" spans="1:19" hidden="1" x14ac:dyDescent="0.25">
      <c r="A354" t="s">
        <v>22</v>
      </c>
      <c r="B354" t="s">
        <v>23</v>
      </c>
      <c r="C354" t="s">
        <v>44</v>
      </c>
      <c r="D354">
        <f>COUNTIF(C354:C1048, Table63[[#This Row],[Product]])</f>
        <v>113</v>
      </c>
      <c r="E354">
        <f t="shared" si="5"/>
        <v>435</v>
      </c>
      <c r="F354">
        <f>Table63[[#This Row],[Occurrences of model]]/Table63[[#This Row],[total no. of model ]]</f>
        <v>0.25977011494252872</v>
      </c>
      <c r="G354" t="s">
        <v>54</v>
      </c>
      <c r="H354" s="1">
        <v>380.1</v>
      </c>
      <c r="I354" s="57">
        <v>11999.4</v>
      </c>
      <c r="J354" s="57">
        <v>19999</v>
      </c>
      <c r="K354" s="57">
        <v>7601619.9000000004</v>
      </c>
      <c r="L354" s="57">
        <v>760161.99000000011</v>
      </c>
      <c r="M354" s="57">
        <v>6841457.9100000001</v>
      </c>
      <c r="N354" s="57">
        <v>4446947.6414999999</v>
      </c>
      <c r="O354" s="57">
        <v>2394510.2685000002</v>
      </c>
      <c r="P354" s="56">
        <v>44287</v>
      </c>
      <c r="Q354">
        <v>4</v>
      </c>
      <c r="R354" t="s">
        <v>50</v>
      </c>
      <c r="S354">
        <v>2021</v>
      </c>
    </row>
    <row r="355" spans="1:19" hidden="1" x14ac:dyDescent="0.25">
      <c r="A355" t="s">
        <v>16</v>
      </c>
      <c r="B355" t="s">
        <v>25</v>
      </c>
      <c r="C355" t="s">
        <v>18</v>
      </c>
      <c r="D355">
        <f>COUNTIF(C355:C1049, Table63[[#This Row],[Product]])</f>
        <v>55</v>
      </c>
      <c r="E355">
        <f t="shared" si="5"/>
        <v>434</v>
      </c>
      <c r="F355">
        <f>Table63[[#This Row],[Occurrences of model]]/Table63[[#This Row],[total no. of model ]]</f>
        <v>0.12672811059907835</v>
      </c>
      <c r="G355" t="s">
        <v>54</v>
      </c>
      <c r="H355" s="1">
        <v>111.75</v>
      </c>
      <c r="I355" s="57">
        <v>5579.4</v>
      </c>
      <c r="J355" s="57">
        <v>9299</v>
      </c>
      <c r="K355" s="57">
        <v>1039163.25</v>
      </c>
      <c r="L355" s="57">
        <v>103916.32500000001</v>
      </c>
      <c r="M355" s="57">
        <v>935246.92500000005</v>
      </c>
      <c r="N355" s="57">
        <v>729492.60150000011</v>
      </c>
      <c r="O355" s="57">
        <v>205754.32349999994</v>
      </c>
      <c r="P355" s="56">
        <v>44197</v>
      </c>
      <c r="Q355">
        <v>1</v>
      </c>
      <c r="R355" t="s">
        <v>20</v>
      </c>
      <c r="S355">
        <v>2021</v>
      </c>
    </row>
    <row r="356" spans="1:19" hidden="1" x14ac:dyDescent="0.25">
      <c r="A356" t="s">
        <v>22</v>
      </c>
      <c r="B356" t="s">
        <v>26</v>
      </c>
      <c r="C356" t="s">
        <v>18</v>
      </c>
      <c r="D356">
        <f>COUNTIF(C356:C1050, Table63[[#This Row],[Product]])</f>
        <v>54</v>
      </c>
      <c r="E356">
        <f t="shared" si="5"/>
        <v>433</v>
      </c>
      <c r="F356">
        <f>Table63[[#This Row],[Occurrences of model]]/Table63[[#This Row],[total no. of model ]]</f>
        <v>0.12471131639722864</v>
      </c>
      <c r="G356" t="s">
        <v>54</v>
      </c>
      <c r="H356" s="1">
        <v>284.40000000000003</v>
      </c>
      <c r="I356" s="57">
        <v>5579.4</v>
      </c>
      <c r="J356" s="57">
        <v>9299</v>
      </c>
      <c r="K356" s="57">
        <v>2644635.6</v>
      </c>
      <c r="L356" s="57">
        <v>264463.56</v>
      </c>
      <c r="M356" s="57">
        <v>2380172.04</v>
      </c>
      <c r="N356" s="57">
        <v>1547111.8260000001</v>
      </c>
      <c r="O356" s="57">
        <v>833060.21399999992</v>
      </c>
      <c r="P356" s="56">
        <v>44348</v>
      </c>
      <c r="Q356">
        <v>6</v>
      </c>
      <c r="R356" t="s">
        <v>24</v>
      </c>
      <c r="S356">
        <v>2021</v>
      </c>
    </row>
    <row r="357" spans="1:19" hidden="1" x14ac:dyDescent="0.25">
      <c r="A357" t="s">
        <v>32</v>
      </c>
      <c r="B357" t="s">
        <v>27</v>
      </c>
      <c r="C357" t="s">
        <v>18</v>
      </c>
      <c r="D357">
        <f>COUNTIF(C357:C1051, Table63[[#This Row],[Product]])</f>
        <v>53</v>
      </c>
      <c r="E357">
        <f t="shared" si="5"/>
        <v>432</v>
      </c>
      <c r="F357">
        <f>Table63[[#This Row],[Occurrences of model]]/Table63[[#This Row],[total no. of model ]]</f>
        <v>0.12268518518518519</v>
      </c>
      <c r="G357" t="s">
        <v>54</v>
      </c>
      <c r="H357" s="1">
        <v>56.2</v>
      </c>
      <c r="I357" s="57">
        <v>5579.4</v>
      </c>
      <c r="J357" s="57">
        <v>9299</v>
      </c>
      <c r="K357" s="57">
        <v>522603.80000000005</v>
      </c>
      <c r="L357" s="57">
        <v>52260.380000000005</v>
      </c>
      <c r="M357" s="57">
        <v>470343.42000000004</v>
      </c>
      <c r="N357" s="57">
        <v>282206.05200000003</v>
      </c>
      <c r="O357" s="57">
        <v>188137.36800000002</v>
      </c>
      <c r="P357" s="56">
        <v>44440</v>
      </c>
      <c r="Q357">
        <v>9</v>
      </c>
      <c r="R357" t="s">
        <v>41</v>
      </c>
      <c r="S357">
        <v>2021</v>
      </c>
    </row>
    <row r="358" spans="1:19" hidden="1" x14ac:dyDescent="0.25">
      <c r="A358" t="s">
        <v>32</v>
      </c>
      <c r="B358" t="s">
        <v>29</v>
      </c>
      <c r="C358" t="s">
        <v>18</v>
      </c>
      <c r="D358">
        <f>COUNTIF(C358:C1052, Table63[[#This Row],[Product]])</f>
        <v>52</v>
      </c>
      <c r="E358">
        <f t="shared" si="5"/>
        <v>431</v>
      </c>
      <c r="F358">
        <f>Table63[[#This Row],[Occurrences of model]]/Table63[[#This Row],[total no. of model ]]</f>
        <v>0.12064965197215777</v>
      </c>
      <c r="G358" t="s">
        <v>54</v>
      </c>
      <c r="H358" s="1">
        <v>229.9</v>
      </c>
      <c r="I358" s="57">
        <v>5579.4</v>
      </c>
      <c r="J358" s="57">
        <v>9299</v>
      </c>
      <c r="K358" s="57">
        <v>2137840.1</v>
      </c>
      <c r="L358" s="57">
        <v>213784.01</v>
      </c>
      <c r="M358" s="57">
        <v>1924056.09</v>
      </c>
      <c r="N358" s="57">
        <v>1154433.6540000001</v>
      </c>
      <c r="O358" s="57">
        <v>769622.43599999999</v>
      </c>
      <c r="P358" s="56">
        <v>44105</v>
      </c>
      <c r="Q358">
        <v>10</v>
      </c>
      <c r="R358" t="s">
        <v>43</v>
      </c>
      <c r="S358">
        <v>2020</v>
      </c>
    </row>
    <row r="359" spans="1:19" hidden="1" x14ac:dyDescent="0.25">
      <c r="A359" t="s">
        <v>22</v>
      </c>
      <c r="B359" t="s">
        <v>55</v>
      </c>
      <c r="C359" t="s">
        <v>18</v>
      </c>
      <c r="D359">
        <f>COUNTIF(C359:C1053, Table63[[#This Row],[Product]])</f>
        <v>51</v>
      </c>
      <c r="E359">
        <f t="shared" si="5"/>
        <v>430</v>
      </c>
      <c r="F359">
        <f>Table63[[#This Row],[Occurrences of model]]/Table63[[#This Row],[total no. of model ]]</f>
        <v>0.1186046511627907</v>
      </c>
      <c r="G359" t="s">
        <v>54</v>
      </c>
      <c r="H359" s="1">
        <v>203</v>
      </c>
      <c r="I359" s="57">
        <v>5579.4</v>
      </c>
      <c r="J359" s="57">
        <v>9299</v>
      </c>
      <c r="K359" s="57">
        <v>1887697</v>
      </c>
      <c r="L359" s="57">
        <v>188769.7</v>
      </c>
      <c r="M359" s="57">
        <v>1698927.3</v>
      </c>
      <c r="N359" s="57">
        <v>1104302.7450000001</v>
      </c>
      <c r="O359" s="57">
        <v>594624.55499999993</v>
      </c>
      <c r="P359" s="56">
        <v>44501</v>
      </c>
      <c r="Q359">
        <v>11</v>
      </c>
      <c r="R359" t="s">
        <v>47</v>
      </c>
      <c r="S359">
        <v>2021</v>
      </c>
    </row>
    <row r="360" spans="1:19" hidden="1" x14ac:dyDescent="0.25">
      <c r="A360" t="s">
        <v>16</v>
      </c>
      <c r="B360" t="s">
        <v>33</v>
      </c>
      <c r="C360" t="s">
        <v>18</v>
      </c>
      <c r="D360">
        <f>COUNTIF(C360:C1054, Table63[[#This Row],[Product]])</f>
        <v>50</v>
      </c>
      <c r="E360">
        <f t="shared" si="5"/>
        <v>429</v>
      </c>
      <c r="F360">
        <f>Table63[[#This Row],[Occurrences of model]]/Table63[[#This Row],[total no. of model ]]</f>
        <v>0.11655011655011654</v>
      </c>
      <c r="G360" t="s">
        <v>54</v>
      </c>
      <c r="H360" s="1">
        <v>26.3</v>
      </c>
      <c r="I360" s="57">
        <v>5579.4</v>
      </c>
      <c r="J360" s="57">
        <v>9299</v>
      </c>
      <c r="K360" s="57">
        <v>244563.7</v>
      </c>
      <c r="L360" s="57">
        <v>24456.370000000003</v>
      </c>
      <c r="M360" s="57">
        <v>220107.33000000002</v>
      </c>
      <c r="N360" s="57">
        <v>171683.71740000002</v>
      </c>
      <c r="O360" s="57">
        <v>48423.612599999993</v>
      </c>
      <c r="P360" s="56">
        <v>44136</v>
      </c>
      <c r="Q360">
        <v>11</v>
      </c>
      <c r="R360" t="s">
        <v>47</v>
      </c>
      <c r="S360">
        <v>2020</v>
      </c>
    </row>
    <row r="361" spans="1:19" hidden="1" x14ac:dyDescent="0.25">
      <c r="A361" t="s">
        <v>35</v>
      </c>
      <c r="B361" t="s">
        <v>26</v>
      </c>
      <c r="C361" t="s">
        <v>18</v>
      </c>
      <c r="D361">
        <f>COUNTIF(C361:C1055, Table63[[#This Row],[Product]])</f>
        <v>49</v>
      </c>
      <c r="E361">
        <f t="shared" si="5"/>
        <v>428</v>
      </c>
      <c r="F361">
        <f>Table63[[#This Row],[Occurrences of model]]/Table63[[#This Row],[total no. of model ]]</f>
        <v>0.11448598130841121</v>
      </c>
      <c r="G361" t="s">
        <v>54</v>
      </c>
      <c r="H361" s="1">
        <v>88.7</v>
      </c>
      <c r="I361" s="57">
        <v>5579.4</v>
      </c>
      <c r="J361" s="57">
        <v>9299</v>
      </c>
      <c r="K361" s="57">
        <v>824821.3</v>
      </c>
      <c r="L361" s="57">
        <v>82482.13</v>
      </c>
      <c r="M361" s="57">
        <v>742339.17</v>
      </c>
      <c r="N361" s="57">
        <v>579024.55260000005</v>
      </c>
      <c r="O361" s="57">
        <v>163314.61739999999</v>
      </c>
      <c r="P361" s="56">
        <v>44166</v>
      </c>
      <c r="Q361">
        <v>12</v>
      </c>
      <c r="R361" t="s">
        <v>28</v>
      </c>
      <c r="S361">
        <v>2020</v>
      </c>
    </row>
    <row r="362" spans="1:19" x14ac:dyDescent="0.25">
      <c r="A362" t="s">
        <v>16</v>
      </c>
      <c r="B362" t="s">
        <v>34</v>
      </c>
      <c r="C362" t="s">
        <v>30</v>
      </c>
      <c r="D362">
        <f>COUNTIF(C362:C1056, Table63[[#This Row],[Product]])</f>
        <v>55</v>
      </c>
      <c r="E362">
        <f t="shared" si="5"/>
        <v>427</v>
      </c>
      <c r="F362" s="5">
        <f>Table63[[#This Row],[Occurrences of model]]/Table63[[#This Row],[total no. of model ]]</f>
        <v>0.1288056206088993</v>
      </c>
      <c r="G362" t="s">
        <v>54</v>
      </c>
      <c r="H362" s="1">
        <v>98</v>
      </c>
      <c r="I362" s="57">
        <v>8999.4</v>
      </c>
      <c r="J362" s="57">
        <v>14999</v>
      </c>
      <c r="K362" s="57">
        <v>1469902</v>
      </c>
      <c r="L362" s="57">
        <v>146990.20000000001</v>
      </c>
      <c r="M362" s="57">
        <v>1322911.8</v>
      </c>
      <c r="N362" s="57">
        <v>1031871.204</v>
      </c>
      <c r="O362" s="57">
        <v>291040.59600000002</v>
      </c>
      <c r="P362" s="56">
        <v>44287</v>
      </c>
      <c r="Q362">
        <v>4</v>
      </c>
      <c r="R362" t="s">
        <v>50</v>
      </c>
      <c r="S362">
        <v>2021</v>
      </c>
    </row>
    <row r="363" spans="1:19" x14ac:dyDescent="0.25">
      <c r="A363" t="s">
        <v>16</v>
      </c>
      <c r="B363" t="s">
        <v>36</v>
      </c>
      <c r="C363" t="s">
        <v>30</v>
      </c>
      <c r="D363">
        <f>COUNTIF(C363:C1057, Table63[[#This Row],[Product]])</f>
        <v>54</v>
      </c>
      <c r="E363">
        <f t="shared" si="5"/>
        <v>426</v>
      </c>
      <c r="F363" s="5">
        <f>Table63[[#This Row],[Occurrences of model]]/Table63[[#This Row],[total no. of model ]]</f>
        <v>0.12676056338028169</v>
      </c>
      <c r="G363" t="s">
        <v>54</v>
      </c>
      <c r="H363" s="1">
        <v>146</v>
      </c>
      <c r="I363" s="57">
        <v>8999.4</v>
      </c>
      <c r="J363" s="57">
        <v>14999</v>
      </c>
      <c r="K363" s="57">
        <v>2189854</v>
      </c>
      <c r="L363" s="57">
        <v>218985.40000000002</v>
      </c>
      <c r="M363" s="57">
        <v>1970868.6</v>
      </c>
      <c r="N363" s="57">
        <v>1537277.5080000001</v>
      </c>
      <c r="O363" s="57">
        <v>433591.09199999995</v>
      </c>
      <c r="P363" s="56">
        <v>44317</v>
      </c>
      <c r="Q363">
        <v>5</v>
      </c>
      <c r="R363" t="s">
        <v>53</v>
      </c>
      <c r="S363">
        <v>2021</v>
      </c>
    </row>
    <row r="364" spans="1:19" x14ac:dyDescent="0.25">
      <c r="A364" t="s">
        <v>16</v>
      </c>
      <c r="B364" t="s">
        <v>39</v>
      </c>
      <c r="C364" t="s">
        <v>30</v>
      </c>
      <c r="D364">
        <f>COUNTIF(C364:C1058, Table63[[#This Row],[Product]])</f>
        <v>53</v>
      </c>
      <c r="E364">
        <f t="shared" si="5"/>
        <v>425</v>
      </c>
      <c r="F364" s="5">
        <f>Table63[[#This Row],[Occurrences of model]]/Table63[[#This Row],[total no. of model ]]</f>
        <v>0.12470588235294118</v>
      </c>
      <c r="G364" t="s">
        <v>54</v>
      </c>
      <c r="H364" s="1">
        <v>140.30000000000001</v>
      </c>
      <c r="I364" s="57">
        <v>8999.4</v>
      </c>
      <c r="J364" s="57">
        <v>14999</v>
      </c>
      <c r="K364" s="57">
        <v>2104359.7000000002</v>
      </c>
      <c r="L364" s="57">
        <v>210435.97000000003</v>
      </c>
      <c r="M364" s="57">
        <v>1893923.7300000002</v>
      </c>
      <c r="N364" s="57">
        <v>1477260.5094000003</v>
      </c>
      <c r="O364" s="57">
        <v>416663.22059999988</v>
      </c>
      <c r="P364" s="56">
        <v>44105</v>
      </c>
      <c r="Q364">
        <v>10</v>
      </c>
      <c r="R364" t="s">
        <v>43</v>
      </c>
      <c r="S364">
        <v>2020</v>
      </c>
    </row>
    <row r="365" spans="1:19" x14ac:dyDescent="0.25">
      <c r="A365" t="s">
        <v>32</v>
      </c>
      <c r="B365" t="s">
        <v>23</v>
      </c>
      <c r="C365" t="s">
        <v>30</v>
      </c>
      <c r="D365">
        <f>COUNTIF(C365:C1059, Table63[[#This Row],[Product]])</f>
        <v>52</v>
      </c>
      <c r="E365">
        <f t="shared" si="5"/>
        <v>424</v>
      </c>
      <c r="F365" s="5">
        <f>Table63[[#This Row],[Occurrences of model]]/Table63[[#This Row],[total no. of model ]]</f>
        <v>0.12264150943396226</v>
      </c>
      <c r="G365" t="s">
        <v>54</v>
      </c>
      <c r="H365" s="1">
        <v>272.3</v>
      </c>
      <c r="I365" s="57">
        <v>8999.4</v>
      </c>
      <c r="J365" s="57">
        <v>14999</v>
      </c>
      <c r="K365" s="57">
        <v>4084227.7</v>
      </c>
      <c r="L365" s="57">
        <v>408422.77</v>
      </c>
      <c r="M365" s="57">
        <v>3675804.93</v>
      </c>
      <c r="N365" s="57">
        <v>2205482.9580000001</v>
      </c>
      <c r="O365" s="57">
        <v>1470321.9720000001</v>
      </c>
      <c r="P365" s="56">
        <v>44501</v>
      </c>
      <c r="Q365">
        <v>11</v>
      </c>
      <c r="R365" t="s">
        <v>47</v>
      </c>
      <c r="S365">
        <v>2021</v>
      </c>
    </row>
    <row r="366" spans="1:19" hidden="1" x14ac:dyDescent="0.25">
      <c r="A366" t="s">
        <v>16</v>
      </c>
      <c r="B366" t="s">
        <v>42</v>
      </c>
      <c r="C366" t="s">
        <v>44</v>
      </c>
      <c r="D366">
        <f>COUNTIF(C366:C1060, Table63[[#This Row],[Product]])</f>
        <v>112</v>
      </c>
      <c r="E366">
        <f t="shared" si="5"/>
        <v>423</v>
      </c>
      <c r="F366">
        <f>Table63[[#This Row],[Occurrences of model]]/Table63[[#This Row],[total no. of model ]]</f>
        <v>0.26477541371158392</v>
      </c>
      <c r="G366" t="s">
        <v>54</v>
      </c>
      <c r="H366" s="1">
        <v>149.6</v>
      </c>
      <c r="I366" s="57">
        <v>11999.4</v>
      </c>
      <c r="J366" s="57">
        <v>19999</v>
      </c>
      <c r="K366" s="57">
        <v>2991850.4</v>
      </c>
      <c r="L366" s="57">
        <v>299185.03999999998</v>
      </c>
      <c r="M366" s="57">
        <v>2692665.36</v>
      </c>
      <c r="N366" s="57">
        <v>2100278.9808</v>
      </c>
      <c r="O366" s="57">
        <v>592386.37919999985</v>
      </c>
      <c r="P366" s="56">
        <v>44348</v>
      </c>
      <c r="Q366">
        <v>6</v>
      </c>
      <c r="R366" t="s">
        <v>24</v>
      </c>
      <c r="S366">
        <v>2021</v>
      </c>
    </row>
    <row r="367" spans="1:19" hidden="1" x14ac:dyDescent="0.25">
      <c r="A367" t="s">
        <v>32</v>
      </c>
      <c r="B367" t="s">
        <v>36</v>
      </c>
      <c r="C367" t="s">
        <v>44</v>
      </c>
      <c r="D367">
        <f>COUNTIF(C367:C1061, Table63[[#This Row],[Product]])</f>
        <v>111</v>
      </c>
      <c r="E367">
        <f t="shared" si="5"/>
        <v>422</v>
      </c>
      <c r="F367">
        <f>Table63[[#This Row],[Occurrences of model]]/Table63[[#This Row],[total no. of model ]]</f>
        <v>0.26303317535545023</v>
      </c>
      <c r="G367" t="s">
        <v>54</v>
      </c>
      <c r="H367" s="1">
        <v>229.9</v>
      </c>
      <c r="I367" s="57">
        <v>11999.4</v>
      </c>
      <c r="J367" s="57">
        <v>19999</v>
      </c>
      <c r="K367" s="57">
        <v>4597770.1000000006</v>
      </c>
      <c r="L367" s="57">
        <v>459777.01000000007</v>
      </c>
      <c r="M367" s="57">
        <v>4137993.0900000003</v>
      </c>
      <c r="N367" s="57">
        <v>2482795.8540000003</v>
      </c>
      <c r="O367" s="57">
        <v>1655197.236</v>
      </c>
      <c r="P367" s="56">
        <v>44105</v>
      </c>
      <c r="Q367">
        <v>10</v>
      </c>
      <c r="R367" t="s">
        <v>43</v>
      </c>
      <c r="S367">
        <v>2020</v>
      </c>
    </row>
    <row r="368" spans="1:19" hidden="1" x14ac:dyDescent="0.25">
      <c r="A368" t="s">
        <v>16</v>
      </c>
      <c r="B368" t="s">
        <v>21</v>
      </c>
      <c r="C368" t="s">
        <v>44</v>
      </c>
      <c r="D368">
        <f>COUNTIF(C368:C1062, Table63[[#This Row],[Product]])</f>
        <v>110</v>
      </c>
      <c r="E368">
        <f t="shared" si="5"/>
        <v>421</v>
      </c>
      <c r="F368">
        <f>Table63[[#This Row],[Occurrences of model]]/Table63[[#This Row],[total no. of model ]]</f>
        <v>0.26128266033254155</v>
      </c>
      <c r="G368" t="s">
        <v>54</v>
      </c>
      <c r="H368" s="1">
        <v>72.7</v>
      </c>
      <c r="I368" s="57">
        <v>11999.4</v>
      </c>
      <c r="J368" s="57">
        <v>19999</v>
      </c>
      <c r="K368" s="57">
        <v>1453927.3</v>
      </c>
      <c r="L368" s="57">
        <v>145392.73000000001</v>
      </c>
      <c r="M368" s="57">
        <v>1308534.57</v>
      </c>
      <c r="N368" s="57">
        <v>1020656.9646000001</v>
      </c>
      <c r="O368" s="57">
        <v>287877.6054</v>
      </c>
      <c r="P368" s="56">
        <v>44105</v>
      </c>
      <c r="Q368">
        <v>10</v>
      </c>
      <c r="R368" t="s">
        <v>43</v>
      </c>
      <c r="S368">
        <v>2020</v>
      </c>
    </row>
    <row r="369" spans="1:19" hidden="1" x14ac:dyDescent="0.25">
      <c r="A369" t="s">
        <v>35</v>
      </c>
      <c r="B369" t="s">
        <v>46</v>
      </c>
      <c r="C369" t="s">
        <v>48</v>
      </c>
      <c r="D369">
        <f>COUNTIF(C369:C1063, Table63[[#This Row],[Product]])</f>
        <v>71</v>
      </c>
      <c r="E369">
        <f t="shared" si="5"/>
        <v>420</v>
      </c>
      <c r="F369">
        <f>Table63[[#This Row],[Occurrences of model]]/Table63[[#This Row],[total no. of model ]]</f>
        <v>0.16904761904761906</v>
      </c>
      <c r="G369" t="s">
        <v>54</v>
      </c>
      <c r="H369" s="1">
        <v>95.2</v>
      </c>
      <c r="I369" s="57">
        <v>19794</v>
      </c>
      <c r="J369" s="57">
        <v>32990</v>
      </c>
      <c r="K369" s="57">
        <v>3140648</v>
      </c>
      <c r="L369" s="57">
        <v>314064.8</v>
      </c>
      <c r="M369" s="57">
        <v>2826583.2</v>
      </c>
      <c r="N369" s="57">
        <v>2204734.8960000002</v>
      </c>
      <c r="O369" s="57">
        <v>621848.304</v>
      </c>
      <c r="P369" s="56">
        <v>44228</v>
      </c>
      <c r="Q369">
        <v>2</v>
      </c>
      <c r="R369" t="s">
        <v>45</v>
      </c>
      <c r="S369">
        <v>2021</v>
      </c>
    </row>
    <row r="370" spans="1:19" hidden="1" x14ac:dyDescent="0.25">
      <c r="A370" t="s">
        <v>35</v>
      </c>
      <c r="B370" t="s">
        <v>17</v>
      </c>
      <c r="C370" t="s">
        <v>48</v>
      </c>
      <c r="D370">
        <f>COUNTIF(C370:C1064, Table63[[#This Row],[Product]])</f>
        <v>70</v>
      </c>
      <c r="E370">
        <f t="shared" si="5"/>
        <v>419</v>
      </c>
      <c r="F370">
        <f>Table63[[#This Row],[Occurrences of model]]/Table63[[#This Row],[total no. of model ]]</f>
        <v>0.16706443914081145</v>
      </c>
      <c r="G370" t="s">
        <v>54</v>
      </c>
      <c r="H370" s="1">
        <v>275.5</v>
      </c>
      <c r="I370" s="57">
        <v>19794</v>
      </c>
      <c r="J370" s="57">
        <v>32990</v>
      </c>
      <c r="K370" s="57">
        <v>9088745</v>
      </c>
      <c r="L370" s="57">
        <v>908874.5</v>
      </c>
      <c r="M370" s="57">
        <v>8179870.5</v>
      </c>
      <c r="N370" s="57">
        <v>6380298.9900000002</v>
      </c>
      <c r="O370" s="57">
        <v>1799571.5099999998</v>
      </c>
      <c r="P370" s="56">
        <v>44228</v>
      </c>
      <c r="Q370">
        <v>2</v>
      </c>
      <c r="R370" t="s">
        <v>45</v>
      </c>
      <c r="S370">
        <v>2021</v>
      </c>
    </row>
    <row r="371" spans="1:19" hidden="1" x14ac:dyDescent="0.25">
      <c r="A371" t="s">
        <v>22</v>
      </c>
      <c r="B371" t="s">
        <v>21</v>
      </c>
      <c r="C371" t="s">
        <v>48</v>
      </c>
      <c r="D371">
        <f>COUNTIF(C371:C1065, Table63[[#This Row],[Product]])</f>
        <v>69</v>
      </c>
      <c r="E371">
        <f t="shared" si="5"/>
        <v>418</v>
      </c>
      <c r="F371">
        <f>Table63[[#This Row],[Occurrences of model]]/Table63[[#This Row],[total no. of model ]]</f>
        <v>0.16507177033492823</v>
      </c>
      <c r="G371" t="s">
        <v>54</v>
      </c>
      <c r="H371" s="1">
        <v>153</v>
      </c>
      <c r="I371" s="57">
        <v>19794</v>
      </c>
      <c r="J371" s="57">
        <v>32990</v>
      </c>
      <c r="K371" s="57">
        <v>5047470</v>
      </c>
      <c r="L371" s="57">
        <v>504747</v>
      </c>
      <c r="M371" s="57">
        <v>4542723</v>
      </c>
      <c r="N371" s="57">
        <v>2952769.95</v>
      </c>
      <c r="O371" s="57">
        <v>1589953.0499999998</v>
      </c>
      <c r="P371" s="56">
        <v>44317</v>
      </c>
      <c r="Q371">
        <v>5</v>
      </c>
      <c r="R371" t="s">
        <v>53</v>
      </c>
      <c r="S371">
        <v>2021</v>
      </c>
    </row>
    <row r="372" spans="1:19" hidden="1" x14ac:dyDescent="0.25">
      <c r="A372" t="s">
        <v>16</v>
      </c>
      <c r="B372" t="s">
        <v>23</v>
      </c>
      <c r="C372" t="s">
        <v>48</v>
      </c>
      <c r="D372">
        <f>COUNTIF(C372:C1066, Table63[[#This Row],[Product]])</f>
        <v>68</v>
      </c>
      <c r="E372">
        <f t="shared" ref="E372:E435" si="6">COUNTA(C372:C1066)</f>
        <v>417</v>
      </c>
      <c r="F372">
        <f>Table63[[#This Row],[Occurrences of model]]/Table63[[#This Row],[total no. of model ]]</f>
        <v>0.16306954436450841</v>
      </c>
      <c r="G372" t="s">
        <v>54</v>
      </c>
      <c r="H372" s="1">
        <v>149.6</v>
      </c>
      <c r="I372" s="57">
        <v>19794</v>
      </c>
      <c r="J372" s="57">
        <v>32990</v>
      </c>
      <c r="K372" s="57">
        <v>4935304</v>
      </c>
      <c r="L372" s="57">
        <v>493530.4</v>
      </c>
      <c r="M372" s="57">
        <v>4441773.5999999996</v>
      </c>
      <c r="N372" s="57">
        <v>3464583.4079999998</v>
      </c>
      <c r="O372" s="57">
        <v>977190.19199999981</v>
      </c>
      <c r="P372" s="56">
        <v>44348</v>
      </c>
      <c r="Q372">
        <v>6</v>
      </c>
      <c r="R372" t="s">
        <v>24</v>
      </c>
      <c r="S372">
        <v>2021</v>
      </c>
    </row>
    <row r="373" spans="1:19" hidden="1" x14ac:dyDescent="0.25">
      <c r="A373" t="s">
        <v>16</v>
      </c>
      <c r="B373" t="s">
        <v>25</v>
      </c>
      <c r="C373" t="s">
        <v>48</v>
      </c>
      <c r="D373">
        <f>COUNTIF(C373:C1067, Table63[[#This Row],[Product]])</f>
        <v>67</v>
      </c>
      <c r="E373">
        <f t="shared" si="6"/>
        <v>416</v>
      </c>
      <c r="F373">
        <f>Table63[[#This Row],[Occurrences of model]]/Table63[[#This Row],[total no. of model ]]</f>
        <v>0.16105769230769232</v>
      </c>
      <c r="G373" t="s">
        <v>54</v>
      </c>
      <c r="H373" s="1">
        <v>149.80000000000001</v>
      </c>
      <c r="I373" s="57">
        <v>19794</v>
      </c>
      <c r="J373" s="57">
        <v>32990</v>
      </c>
      <c r="K373" s="57">
        <v>4941902</v>
      </c>
      <c r="L373" s="57">
        <v>494190.2</v>
      </c>
      <c r="M373" s="57">
        <v>4447711.8</v>
      </c>
      <c r="N373" s="57">
        <v>3469215.2039999999</v>
      </c>
      <c r="O373" s="57">
        <v>978496.5959999999</v>
      </c>
      <c r="P373" s="56">
        <v>44348</v>
      </c>
      <c r="Q373">
        <v>6</v>
      </c>
      <c r="R373" t="s">
        <v>24</v>
      </c>
      <c r="S373">
        <v>2021</v>
      </c>
    </row>
    <row r="374" spans="1:19" hidden="1" x14ac:dyDescent="0.25">
      <c r="A374" t="s">
        <v>38</v>
      </c>
      <c r="B374" t="s">
        <v>26</v>
      </c>
      <c r="C374" t="s">
        <v>48</v>
      </c>
      <c r="D374">
        <f>COUNTIF(C374:C1068, Table63[[#This Row],[Product]])</f>
        <v>66</v>
      </c>
      <c r="E374">
        <f t="shared" si="6"/>
        <v>415</v>
      </c>
      <c r="F374">
        <f>Table63[[#This Row],[Occurrences of model]]/Table63[[#This Row],[total no. of model ]]</f>
        <v>0.15903614457831325</v>
      </c>
      <c r="G374" t="s">
        <v>54</v>
      </c>
      <c r="H374" s="1">
        <v>122.10000000000001</v>
      </c>
      <c r="I374" s="57">
        <v>19794</v>
      </c>
      <c r="J374" s="57">
        <v>32990</v>
      </c>
      <c r="K374" s="57">
        <v>4028079.0000000005</v>
      </c>
      <c r="L374" s="57">
        <v>402807.90000000008</v>
      </c>
      <c r="M374" s="57">
        <v>3625271.1000000006</v>
      </c>
      <c r="N374" s="57">
        <v>2610195.1920000003</v>
      </c>
      <c r="O374" s="57">
        <v>1015075.9080000003</v>
      </c>
      <c r="P374" s="56">
        <v>44105</v>
      </c>
      <c r="Q374">
        <v>10</v>
      </c>
      <c r="R374" t="s">
        <v>43</v>
      </c>
      <c r="S374">
        <v>2020</v>
      </c>
    </row>
    <row r="375" spans="1:19" hidden="1" x14ac:dyDescent="0.25">
      <c r="A375" t="s">
        <v>16</v>
      </c>
      <c r="B375" t="s">
        <v>27</v>
      </c>
      <c r="C375" t="s">
        <v>48</v>
      </c>
      <c r="D375">
        <f>COUNTIF(C375:C1069, Table63[[#This Row],[Product]])</f>
        <v>65</v>
      </c>
      <c r="E375">
        <f t="shared" si="6"/>
        <v>414</v>
      </c>
      <c r="F375">
        <f>Table63[[#This Row],[Occurrences of model]]/Table63[[#This Row],[total no. of model ]]</f>
        <v>0.1570048309178744</v>
      </c>
      <c r="G375" t="s">
        <v>54</v>
      </c>
      <c r="H375" s="1">
        <v>207.60000000000002</v>
      </c>
      <c r="I375" s="57">
        <v>19794</v>
      </c>
      <c r="J375" s="57">
        <v>32990</v>
      </c>
      <c r="K375" s="57">
        <v>6848724.0000000009</v>
      </c>
      <c r="L375" s="57">
        <v>684872.40000000014</v>
      </c>
      <c r="M375" s="57">
        <v>6163851.6000000006</v>
      </c>
      <c r="N375" s="57">
        <v>4807804.2480000006</v>
      </c>
      <c r="O375" s="57">
        <v>1356047.352</v>
      </c>
      <c r="P375" s="56">
        <v>44105</v>
      </c>
      <c r="Q375">
        <v>10</v>
      </c>
      <c r="R375" t="s">
        <v>43</v>
      </c>
      <c r="S375">
        <v>2020</v>
      </c>
    </row>
    <row r="376" spans="1:19" hidden="1" x14ac:dyDescent="0.25">
      <c r="A376" t="s">
        <v>22</v>
      </c>
      <c r="B376" t="s">
        <v>29</v>
      </c>
      <c r="C376" t="s">
        <v>49</v>
      </c>
      <c r="D376">
        <f>COUNTIF(C376:C1070, Table63[[#This Row],[Product]])</f>
        <v>69</v>
      </c>
      <c r="E376">
        <f t="shared" si="6"/>
        <v>413</v>
      </c>
      <c r="F376">
        <f>Table63[[#This Row],[Occurrences of model]]/Table63[[#This Row],[total no. of model ]]</f>
        <v>0.16707021791767554</v>
      </c>
      <c r="G376" t="s">
        <v>54</v>
      </c>
      <c r="H376" s="1">
        <v>284.40000000000003</v>
      </c>
      <c r="I376" s="57">
        <v>13938</v>
      </c>
      <c r="J376" s="57">
        <v>23230</v>
      </c>
      <c r="K376" s="57">
        <v>6606612.0000000009</v>
      </c>
      <c r="L376" s="57">
        <v>660661.20000000019</v>
      </c>
      <c r="M376" s="57">
        <v>5945950.8000000007</v>
      </c>
      <c r="N376" s="57">
        <v>3864868.0200000005</v>
      </c>
      <c r="O376" s="57">
        <v>2081082.7800000003</v>
      </c>
      <c r="P376" s="56">
        <v>44348</v>
      </c>
      <c r="Q376">
        <v>6</v>
      </c>
      <c r="R376" t="s">
        <v>24</v>
      </c>
      <c r="S376">
        <v>2021</v>
      </c>
    </row>
    <row r="377" spans="1:19" hidden="1" x14ac:dyDescent="0.25">
      <c r="A377" t="s">
        <v>16</v>
      </c>
      <c r="B377" t="s">
        <v>55</v>
      </c>
      <c r="C377" t="s">
        <v>49</v>
      </c>
      <c r="D377">
        <f>COUNTIF(C377:C1071, Table63[[#This Row],[Product]])</f>
        <v>68</v>
      </c>
      <c r="E377">
        <f t="shared" si="6"/>
        <v>412</v>
      </c>
      <c r="F377">
        <f>Table63[[#This Row],[Occurrences of model]]/Table63[[#This Row],[total no. of model ]]</f>
        <v>0.1650485436893204</v>
      </c>
      <c r="G377" t="s">
        <v>54</v>
      </c>
      <c r="H377" s="1">
        <v>149.80000000000001</v>
      </c>
      <c r="I377" s="57">
        <v>13938</v>
      </c>
      <c r="J377" s="57">
        <v>23230</v>
      </c>
      <c r="K377" s="57">
        <v>3479854.0000000005</v>
      </c>
      <c r="L377" s="57">
        <v>347985.40000000008</v>
      </c>
      <c r="M377" s="57">
        <v>3131868.6000000006</v>
      </c>
      <c r="N377" s="57">
        <v>2442857.5080000004</v>
      </c>
      <c r="O377" s="57">
        <v>689011.09200000018</v>
      </c>
      <c r="P377" s="56">
        <v>44348</v>
      </c>
      <c r="Q377">
        <v>6</v>
      </c>
      <c r="R377" t="s">
        <v>24</v>
      </c>
      <c r="S377">
        <v>2021</v>
      </c>
    </row>
    <row r="378" spans="1:19" hidden="1" x14ac:dyDescent="0.25">
      <c r="A378" t="s">
        <v>38</v>
      </c>
      <c r="B378" t="s">
        <v>33</v>
      </c>
      <c r="C378" t="s">
        <v>49</v>
      </c>
      <c r="D378">
        <f>COUNTIF(C378:C1072, Table63[[#This Row],[Product]])</f>
        <v>67</v>
      </c>
      <c r="E378">
        <f t="shared" si="6"/>
        <v>411</v>
      </c>
      <c r="F378">
        <f>Table63[[#This Row],[Occurrences of model]]/Table63[[#This Row],[total no. of model ]]</f>
        <v>0.16301703163017031</v>
      </c>
      <c r="G378" t="s">
        <v>54</v>
      </c>
      <c r="H378" s="1">
        <v>122.10000000000001</v>
      </c>
      <c r="I378" s="57">
        <v>13938</v>
      </c>
      <c r="J378" s="57">
        <v>23230</v>
      </c>
      <c r="K378" s="57">
        <v>2836383</v>
      </c>
      <c r="L378" s="57">
        <v>283638.3</v>
      </c>
      <c r="M378" s="57">
        <v>2552744.7000000002</v>
      </c>
      <c r="N378" s="57">
        <v>1837976.1840000001</v>
      </c>
      <c r="O378" s="57">
        <v>714768.51600000006</v>
      </c>
      <c r="P378" s="56">
        <v>44105</v>
      </c>
      <c r="Q378">
        <v>10</v>
      </c>
      <c r="R378" t="s">
        <v>43</v>
      </c>
      <c r="S378">
        <v>2020</v>
      </c>
    </row>
    <row r="379" spans="1:19" hidden="1" x14ac:dyDescent="0.25">
      <c r="A379" t="s">
        <v>16</v>
      </c>
      <c r="B379" t="s">
        <v>26</v>
      </c>
      <c r="C379" t="s">
        <v>49</v>
      </c>
      <c r="D379">
        <f>COUNTIF(C379:C1073, Table63[[#This Row],[Product]])</f>
        <v>66</v>
      </c>
      <c r="E379">
        <f t="shared" si="6"/>
        <v>410</v>
      </c>
      <c r="F379">
        <f>Table63[[#This Row],[Occurrences of model]]/Table63[[#This Row],[total no. of model ]]</f>
        <v>0.16097560975609757</v>
      </c>
      <c r="G379" t="s">
        <v>54</v>
      </c>
      <c r="H379" s="1">
        <v>112.30000000000001</v>
      </c>
      <c r="I379" s="57">
        <v>13938</v>
      </c>
      <c r="J379" s="57">
        <v>23230</v>
      </c>
      <c r="K379" s="57">
        <v>2608729.0000000005</v>
      </c>
      <c r="L379" s="57">
        <v>260872.90000000005</v>
      </c>
      <c r="M379" s="57">
        <v>2347856.1000000006</v>
      </c>
      <c r="N379" s="57">
        <v>1831327.7580000006</v>
      </c>
      <c r="O379" s="57">
        <v>516528.34199999995</v>
      </c>
      <c r="P379" s="56">
        <v>44136</v>
      </c>
      <c r="Q379">
        <v>11</v>
      </c>
      <c r="R379" t="s">
        <v>47</v>
      </c>
      <c r="S379">
        <v>2020</v>
      </c>
    </row>
    <row r="380" spans="1:19" hidden="1" x14ac:dyDescent="0.25">
      <c r="A380" t="s">
        <v>38</v>
      </c>
      <c r="B380" t="s">
        <v>34</v>
      </c>
      <c r="C380" t="s">
        <v>49</v>
      </c>
      <c r="D380">
        <f>COUNTIF(C380:C1074, Table63[[#This Row],[Product]])</f>
        <v>65</v>
      </c>
      <c r="E380">
        <f t="shared" si="6"/>
        <v>409</v>
      </c>
      <c r="F380">
        <f>Table63[[#This Row],[Occurrences of model]]/Table63[[#This Row],[total no. of model ]]</f>
        <v>0.15892420537897312</v>
      </c>
      <c r="G380" t="s">
        <v>54</v>
      </c>
      <c r="H380" s="1">
        <v>243.60000000000002</v>
      </c>
      <c r="I380" s="57">
        <v>13938</v>
      </c>
      <c r="J380" s="57">
        <v>23230</v>
      </c>
      <c r="K380" s="57">
        <v>5658828.0000000009</v>
      </c>
      <c r="L380" s="57">
        <v>565882.80000000016</v>
      </c>
      <c r="M380" s="57">
        <v>5092945.2000000011</v>
      </c>
      <c r="N380" s="57">
        <v>3666920.5440000007</v>
      </c>
      <c r="O380" s="57">
        <v>1426024.6560000004</v>
      </c>
      <c r="P380" s="56">
        <v>44166</v>
      </c>
      <c r="Q380">
        <v>12</v>
      </c>
      <c r="R380" t="s">
        <v>28</v>
      </c>
      <c r="S380">
        <v>2020</v>
      </c>
    </row>
    <row r="381" spans="1:19" hidden="1" x14ac:dyDescent="0.25">
      <c r="A381" t="s">
        <v>35</v>
      </c>
      <c r="B381" t="s">
        <v>36</v>
      </c>
      <c r="C381" t="s">
        <v>51</v>
      </c>
      <c r="D381">
        <f>COUNTIF(C381:C1075, Table63[[#This Row],[Product]])</f>
        <v>65</v>
      </c>
      <c r="E381">
        <f t="shared" si="6"/>
        <v>408</v>
      </c>
      <c r="F381">
        <f>Table63[[#This Row],[Occurrences of model]]/Table63[[#This Row],[total no. of model ]]</f>
        <v>0.15931372549019607</v>
      </c>
      <c r="G381" t="s">
        <v>54</v>
      </c>
      <c r="H381" s="1">
        <v>198.75</v>
      </c>
      <c r="I381" s="57">
        <v>11999.4</v>
      </c>
      <c r="J381" s="57">
        <v>19999</v>
      </c>
      <c r="K381" s="57">
        <v>3974801.25</v>
      </c>
      <c r="L381" s="57">
        <v>397480.125</v>
      </c>
      <c r="M381" s="57">
        <v>3577321.125</v>
      </c>
      <c r="N381" s="57">
        <v>2790310.4775</v>
      </c>
      <c r="O381" s="57">
        <v>787010.64749999996</v>
      </c>
      <c r="P381" s="56">
        <v>44197</v>
      </c>
      <c r="Q381">
        <v>1</v>
      </c>
      <c r="R381" t="s">
        <v>20</v>
      </c>
      <c r="S381">
        <v>2021</v>
      </c>
    </row>
    <row r="382" spans="1:19" hidden="1" x14ac:dyDescent="0.25">
      <c r="A382" t="s">
        <v>16</v>
      </c>
      <c r="B382" t="s">
        <v>39</v>
      </c>
      <c r="C382" t="s">
        <v>51</v>
      </c>
      <c r="D382">
        <f>COUNTIF(C382:C1076, Table63[[#This Row],[Product]])</f>
        <v>64</v>
      </c>
      <c r="E382">
        <f t="shared" si="6"/>
        <v>407</v>
      </c>
      <c r="F382">
        <f>Table63[[#This Row],[Occurrences of model]]/Table63[[#This Row],[total no. of model ]]</f>
        <v>0.15724815724815724</v>
      </c>
      <c r="G382" t="s">
        <v>54</v>
      </c>
      <c r="H382" s="1">
        <v>167.9</v>
      </c>
      <c r="I382" s="57">
        <v>11999.4</v>
      </c>
      <c r="J382" s="57">
        <v>19999</v>
      </c>
      <c r="K382" s="57">
        <v>3357832.1</v>
      </c>
      <c r="L382" s="57">
        <v>335783.21</v>
      </c>
      <c r="M382" s="57">
        <v>3022048.89</v>
      </c>
      <c r="N382" s="57">
        <v>2357198.1342000002</v>
      </c>
      <c r="O382" s="57">
        <v>664850.75579999993</v>
      </c>
      <c r="P382" s="56">
        <v>44440</v>
      </c>
      <c r="Q382">
        <v>9</v>
      </c>
      <c r="R382" t="s">
        <v>41</v>
      </c>
      <c r="S382">
        <v>2021</v>
      </c>
    </row>
    <row r="383" spans="1:19" hidden="1" x14ac:dyDescent="0.25">
      <c r="A383" t="s">
        <v>16</v>
      </c>
      <c r="B383" t="s">
        <v>23</v>
      </c>
      <c r="C383" t="s">
        <v>51</v>
      </c>
      <c r="D383">
        <f>COUNTIF(C383:C1077, Table63[[#This Row],[Product]])</f>
        <v>63</v>
      </c>
      <c r="E383">
        <f t="shared" si="6"/>
        <v>406</v>
      </c>
      <c r="F383">
        <f>Table63[[#This Row],[Occurrences of model]]/Table63[[#This Row],[total no. of model ]]</f>
        <v>0.15517241379310345</v>
      </c>
      <c r="G383" t="s">
        <v>54</v>
      </c>
      <c r="H383" s="1">
        <v>72.7</v>
      </c>
      <c r="I383" s="57">
        <v>11999.4</v>
      </c>
      <c r="J383" s="57">
        <v>19999</v>
      </c>
      <c r="K383" s="57">
        <v>1453927.3</v>
      </c>
      <c r="L383" s="57">
        <v>145392.73000000001</v>
      </c>
      <c r="M383" s="57">
        <v>1308534.57</v>
      </c>
      <c r="N383" s="57">
        <v>1020656.9646000001</v>
      </c>
      <c r="O383" s="57">
        <v>287877.6054</v>
      </c>
      <c r="P383" s="56">
        <v>44105</v>
      </c>
      <c r="Q383">
        <v>10</v>
      </c>
      <c r="R383" t="s">
        <v>43</v>
      </c>
      <c r="S383">
        <v>2020</v>
      </c>
    </row>
    <row r="384" spans="1:19" hidden="1" x14ac:dyDescent="0.25">
      <c r="A384" t="s">
        <v>16</v>
      </c>
      <c r="B384" t="s">
        <v>42</v>
      </c>
      <c r="C384" t="s">
        <v>51</v>
      </c>
      <c r="D384">
        <f>COUNTIF(C384:C1078, Table63[[#This Row],[Product]])</f>
        <v>62</v>
      </c>
      <c r="E384">
        <f t="shared" si="6"/>
        <v>405</v>
      </c>
      <c r="F384">
        <f>Table63[[#This Row],[Occurrences of model]]/Table63[[#This Row],[total no. of model ]]</f>
        <v>0.15308641975308643</v>
      </c>
      <c r="G384" t="s">
        <v>54</v>
      </c>
      <c r="H384" s="1">
        <v>140.30000000000001</v>
      </c>
      <c r="I384" s="57">
        <v>11999.4</v>
      </c>
      <c r="J384" s="57">
        <v>19999</v>
      </c>
      <c r="K384" s="57">
        <v>2805859.7</v>
      </c>
      <c r="L384" s="57">
        <v>280585.97000000003</v>
      </c>
      <c r="M384" s="57">
        <v>2525273.73</v>
      </c>
      <c r="N384" s="57">
        <v>1969713.5094000001</v>
      </c>
      <c r="O384" s="57">
        <v>555560.22059999988</v>
      </c>
      <c r="P384" s="56">
        <v>44105</v>
      </c>
      <c r="Q384">
        <v>10</v>
      </c>
      <c r="R384" t="s">
        <v>43</v>
      </c>
      <c r="S384">
        <v>2020</v>
      </c>
    </row>
    <row r="385" spans="1:19" hidden="1" x14ac:dyDescent="0.25">
      <c r="A385" t="s">
        <v>16</v>
      </c>
      <c r="B385" t="s">
        <v>36</v>
      </c>
      <c r="C385" t="s">
        <v>51</v>
      </c>
      <c r="D385">
        <f>COUNTIF(C385:C1079, Table63[[#This Row],[Product]])</f>
        <v>61</v>
      </c>
      <c r="E385">
        <f t="shared" si="6"/>
        <v>404</v>
      </c>
      <c r="F385">
        <f>Table63[[#This Row],[Occurrences of model]]/Table63[[#This Row],[total no. of model ]]</f>
        <v>0.15099009900990099</v>
      </c>
      <c r="G385" t="s">
        <v>54</v>
      </c>
      <c r="H385" s="1">
        <v>207.60000000000002</v>
      </c>
      <c r="I385" s="57">
        <v>11999.4</v>
      </c>
      <c r="J385" s="57">
        <v>19999</v>
      </c>
      <c r="K385" s="57">
        <v>4151792.4000000004</v>
      </c>
      <c r="L385" s="57">
        <v>415179.24000000005</v>
      </c>
      <c r="M385" s="57">
        <v>3736613.16</v>
      </c>
      <c r="N385" s="57">
        <v>2914558.2648</v>
      </c>
      <c r="O385" s="57">
        <v>822054.89520000014</v>
      </c>
      <c r="P385" s="56">
        <v>44105</v>
      </c>
      <c r="Q385">
        <v>10</v>
      </c>
      <c r="R385" t="s">
        <v>43</v>
      </c>
      <c r="S385">
        <v>2020</v>
      </c>
    </row>
    <row r="386" spans="1:19" x14ac:dyDescent="0.25">
      <c r="A386" t="s">
        <v>16</v>
      </c>
      <c r="B386" t="s">
        <v>21</v>
      </c>
      <c r="C386" t="s">
        <v>30</v>
      </c>
      <c r="D386">
        <f>COUNTIF(C386:C1080, Table63[[#This Row],[Product]])</f>
        <v>51</v>
      </c>
      <c r="E386">
        <f t="shared" si="6"/>
        <v>403</v>
      </c>
      <c r="F386" s="5">
        <f>Table63[[#This Row],[Occurrences of model]]/Table63[[#This Row],[total no. of model ]]</f>
        <v>0.12655086848635236</v>
      </c>
      <c r="G386" t="s">
        <v>54</v>
      </c>
      <c r="H386" s="1">
        <v>175.70000000000002</v>
      </c>
      <c r="I386" s="57">
        <v>8999.4</v>
      </c>
      <c r="J386" s="57">
        <v>14999</v>
      </c>
      <c r="K386" s="57">
        <v>2635324.3000000003</v>
      </c>
      <c r="L386" s="57">
        <v>263532.43000000005</v>
      </c>
      <c r="M386" s="57">
        <v>2371791.87</v>
      </c>
      <c r="N386" s="57">
        <v>1849997.6586000002</v>
      </c>
      <c r="O386" s="57">
        <v>521794.21139999991</v>
      </c>
      <c r="P386" s="56">
        <v>44105</v>
      </c>
      <c r="Q386">
        <v>10</v>
      </c>
      <c r="R386" t="s">
        <v>43</v>
      </c>
      <c r="S386">
        <v>2020</v>
      </c>
    </row>
    <row r="387" spans="1:19" hidden="1" x14ac:dyDescent="0.25">
      <c r="A387" t="s">
        <v>22</v>
      </c>
      <c r="B387" t="s">
        <v>46</v>
      </c>
      <c r="C387" t="s">
        <v>44</v>
      </c>
      <c r="D387">
        <f>COUNTIF(C387:C1081, Table63[[#This Row],[Product]])</f>
        <v>109</v>
      </c>
      <c r="E387">
        <f t="shared" si="6"/>
        <v>402</v>
      </c>
      <c r="F387">
        <f>Table63[[#This Row],[Occurrences of model]]/Table63[[#This Row],[total no. of model ]]</f>
        <v>0.27114427860696516</v>
      </c>
      <c r="G387" t="s">
        <v>54</v>
      </c>
      <c r="H387" s="1">
        <v>219.8</v>
      </c>
      <c r="I387" s="57">
        <v>11999.4</v>
      </c>
      <c r="J387" s="57">
        <v>19999</v>
      </c>
      <c r="K387" s="57">
        <v>4395780.2</v>
      </c>
      <c r="L387" s="57">
        <v>439578.02</v>
      </c>
      <c r="M387" s="57">
        <v>3956202.18</v>
      </c>
      <c r="N387" s="57">
        <v>2571531.4170000004</v>
      </c>
      <c r="O387" s="57">
        <v>1384670.7629999998</v>
      </c>
      <c r="P387" s="56">
        <v>44409</v>
      </c>
      <c r="Q387">
        <v>8</v>
      </c>
      <c r="R387" t="s">
        <v>40</v>
      </c>
      <c r="S387">
        <v>2021</v>
      </c>
    </row>
    <row r="388" spans="1:19" hidden="1" x14ac:dyDescent="0.25">
      <c r="A388" t="s">
        <v>22</v>
      </c>
      <c r="B388" t="s">
        <v>17</v>
      </c>
      <c r="C388" t="s">
        <v>44</v>
      </c>
      <c r="D388">
        <f>COUNTIF(C388:C1082, Table63[[#This Row],[Product]])</f>
        <v>108</v>
      </c>
      <c r="E388">
        <f t="shared" si="6"/>
        <v>401</v>
      </c>
      <c r="F388">
        <f>Table63[[#This Row],[Occurrences of model]]/Table63[[#This Row],[total no. of model ]]</f>
        <v>0.26932668329177056</v>
      </c>
      <c r="G388" t="s">
        <v>54</v>
      </c>
      <c r="H388" s="1">
        <v>174.3</v>
      </c>
      <c r="I388" s="57">
        <v>11999.4</v>
      </c>
      <c r="J388" s="57">
        <v>19999</v>
      </c>
      <c r="K388" s="57">
        <v>3485825.7</v>
      </c>
      <c r="L388" s="57">
        <v>348582.57000000007</v>
      </c>
      <c r="M388" s="57">
        <v>3137243.13</v>
      </c>
      <c r="N388" s="57">
        <v>2039208.0345000001</v>
      </c>
      <c r="O388" s="57">
        <v>1098035.0954999998</v>
      </c>
      <c r="P388" s="56">
        <v>44409</v>
      </c>
      <c r="Q388">
        <v>8</v>
      </c>
      <c r="R388" t="s">
        <v>40</v>
      </c>
      <c r="S388">
        <v>2021</v>
      </c>
    </row>
    <row r="389" spans="1:19" hidden="1" x14ac:dyDescent="0.25">
      <c r="A389" t="s">
        <v>22</v>
      </c>
      <c r="B389" t="s">
        <v>21</v>
      </c>
      <c r="C389" t="s">
        <v>44</v>
      </c>
      <c r="D389">
        <f>COUNTIF(C389:C1083, Table63[[#This Row],[Product]])</f>
        <v>107</v>
      </c>
      <c r="E389">
        <f t="shared" si="6"/>
        <v>400</v>
      </c>
      <c r="F389">
        <f>Table63[[#This Row],[Occurrences of model]]/Table63[[#This Row],[total no. of model ]]</f>
        <v>0.26750000000000002</v>
      </c>
      <c r="G389" t="s">
        <v>54</v>
      </c>
      <c r="H389" s="1">
        <v>115.30000000000001</v>
      </c>
      <c r="I389" s="57">
        <v>11999.4</v>
      </c>
      <c r="J389" s="57">
        <v>19999</v>
      </c>
      <c r="K389" s="57">
        <v>2305884.7000000002</v>
      </c>
      <c r="L389" s="57">
        <v>230588.47000000003</v>
      </c>
      <c r="M389" s="57">
        <v>2075296.2300000002</v>
      </c>
      <c r="N389" s="57">
        <v>1348942.5495000002</v>
      </c>
      <c r="O389" s="57">
        <v>726353.68050000002</v>
      </c>
      <c r="P389" s="56">
        <v>44470</v>
      </c>
      <c r="Q389">
        <v>10</v>
      </c>
      <c r="R389" t="s">
        <v>43</v>
      </c>
      <c r="S389">
        <v>2021</v>
      </c>
    </row>
    <row r="390" spans="1:19" hidden="1" x14ac:dyDescent="0.25">
      <c r="A390" t="s">
        <v>16</v>
      </c>
      <c r="B390" t="s">
        <v>23</v>
      </c>
      <c r="C390" t="s">
        <v>44</v>
      </c>
      <c r="D390">
        <f>COUNTIF(C390:C1084, Table63[[#This Row],[Product]])</f>
        <v>106</v>
      </c>
      <c r="E390">
        <f t="shared" si="6"/>
        <v>399</v>
      </c>
      <c r="F390">
        <f>Table63[[#This Row],[Occurrences of model]]/Table63[[#This Row],[total no. of model ]]</f>
        <v>0.26566416040100249</v>
      </c>
      <c r="G390" t="s">
        <v>54</v>
      </c>
      <c r="H390" s="1">
        <v>175.70000000000002</v>
      </c>
      <c r="I390" s="57">
        <v>11999.4</v>
      </c>
      <c r="J390" s="57">
        <v>19999</v>
      </c>
      <c r="K390" s="57">
        <v>3513824.3000000003</v>
      </c>
      <c r="L390" s="57">
        <v>351382.43000000005</v>
      </c>
      <c r="M390" s="57">
        <v>3162441.87</v>
      </c>
      <c r="N390" s="57">
        <v>2466704.6586000002</v>
      </c>
      <c r="O390" s="57">
        <v>695737.21139999991</v>
      </c>
      <c r="P390" s="56">
        <v>44105</v>
      </c>
      <c r="Q390">
        <v>10</v>
      </c>
      <c r="R390" t="s">
        <v>43</v>
      </c>
      <c r="S390">
        <v>2020</v>
      </c>
    </row>
    <row r="391" spans="1:19" hidden="1" x14ac:dyDescent="0.25">
      <c r="A391" t="s">
        <v>16</v>
      </c>
      <c r="B391" t="s">
        <v>25</v>
      </c>
      <c r="C391" t="s">
        <v>48</v>
      </c>
      <c r="D391">
        <f>COUNTIF(C391:C1085, Table63[[#This Row],[Product]])</f>
        <v>64</v>
      </c>
      <c r="E391">
        <f t="shared" si="6"/>
        <v>398</v>
      </c>
      <c r="F391">
        <f>Table63[[#This Row],[Occurrences of model]]/Table63[[#This Row],[total no. of model ]]</f>
        <v>0.16080402010050251</v>
      </c>
      <c r="G391" t="s">
        <v>54</v>
      </c>
      <c r="H391" s="1">
        <v>100.10000000000001</v>
      </c>
      <c r="I391" s="57">
        <v>19794</v>
      </c>
      <c r="J391" s="57">
        <v>32990</v>
      </c>
      <c r="K391" s="57">
        <v>3302299.0000000005</v>
      </c>
      <c r="L391" s="57">
        <v>330229.90000000008</v>
      </c>
      <c r="M391" s="57">
        <v>2972069.1000000006</v>
      </c>
      <c r="N391" s="57">
        <v>2318213.8980000005</v>
      </c>
      <c r="O391" s="57">
        <v>653855.20200000005</v>
      </c>
      <c r="P391" s="56">
        <v>44409</v>
      </c>
      <c r="Q391">
        <v>8</v>
      </c>
      <c r="R391" t="s">
        <v>40</v>
      </c>
      <c r="S391">
        <v>2021</v>
      </c>
    </row>
    <row r="392" spans="1:19" hidden="1" x14ac:dyDescent="0.25">
      <c r="A392" t="s">
        <v>16</v>
      </c>
      <c r="B392" t="s">
        <v>42</v>
      </c>
      <c r="C392" t="s">
        <v>48</v>
      </c>
      <c r="D392">
        <f>COUNTIF(C392:C1086, Table63[[#This Row],[Product]])</f>
        <v>63</v>
      </c>
      <c r="E392">
        <f t="shared" si="6"/>
        <v>397</v>
      </c>
      <c r="F392">
        <f>Table63[[#This Row],[Occurrences of model]]/Table63[[#This Row],[total no. of model ]]</f>
        <v>0.15869017632241814</v>
      </c>
      <c r="G392" t="s">
        <v>54</v>
      </c>
      <c r="H392" s="1">
        <v>133.30000000000001</v>
      </c>
      <c r="I392" s="57">
        <v>19794</v>
      </c>
      <c r="J392" s="57">
        <v>32990</v>
      </c>
      <c r="K392" s="57">
        <v>4397567</v>
      </c>
      <c r="L392" s="57">
        <v>439756.7</v>
      </c>
      <c r="M392" s="57">
        <v>3957810.3</v>
      </c>
      <c r="N392" s="57">
        <v>3087092.034</v>
      </c>
      <c r="O392" s="57">
        <v>870718.26599999983</v>
      </c>
      <c r="P392" s="56">
        <v>44501</v>
      </c>
      <c r="Q392">
        <v>11</v>
      </c>
      <c r="R392" t="s">
        <v>47</v>
      </c>
      <c r="S392">
        <v>2021</v>
      </c>
    </row>
    <row r="393" spans="1:19" hidden="1" x14ac:dyDescent="0.25">
      <c r="A393" t="s">
        <v>22</v>
      </c>
      <c r="B393" t="s">
        <v>27</v>
      </c>
      <c r="C393" t="s">
        <v>49</v>
      </c>
      <c r="D393">
        <f>COUNTIF(C393:C1087, Table63[[#This Row],[Product]])</f>
        <v>64</v>
      </c>
      <c r="E393">
        <f t="shared" si="6"/>
        <v>396</v>
      </c>
      <c r="F393">
        <f>Table63[[#This Row],[Occurrences of model]]/Table63[[#This Row],[total no. of model ]]</f>
        <v>0.16161616161616163</v>
      </c>
      <c r="G393" t="s">
        <v>54</v>
      </c>
      <c r="H393" s="1">
        <v>115.30000000000001</v>
      </c>
      <c r="I393" s="57">
        <v>13938</v>
      </c>
      <c r="J393" s="57">
        <v>23230</v>
      </c>
      <c r="K393" s="57">
        <v>2678419.0000000005</v>
      </c>
      <c r="L393" s="57">
        <v>267841.90000000008</v>
      </c>
      <c r="M393" s="57">
        <v>2410577.1000000006</v>
      </c>
      <c r="N393" s="57">
        <v>1566875.1150000005</v>
      </c>
      <c r="O393" s="57">
        <v>843701.9850000001</v>
      </c>
      <c r="P393" s="56">
        <v>44470</v>
      </c>
      <c r="Q393">
        <v>10</v>
      </c>
      <c r="R393" t="s">
        <v>43</v>
      </c>
      <c r="S393">
        <v>2021</v>
      </c>
    </row>
    <row r="394" spans="1:19" hidden="1" x14ac:dyDescent="0.25">
      <c r="A394" t="s">
        <v>32</v>
      </c>
      <c r="B394" t="s">
        <v>29</v>
      </c>
      <c r="C394" t="s">
        <v>18</v>
      </c>
      <c r="D394">
        <f>COUNTIF(C394:C1088, Table63[[#This Row],[Product]])</f>
        <v>48</v>
      </c>
      <c r="E394">
        <f t="shared" si="6"/>
        <v>395</v>
      </c>
      <c r="F394">
        <f>Table63[[#This Row],[Occurrences of model]]/Table63[[#This Row],[total no. of model ]]</f>
        <v>0.12151898734177215</v>
      </c>
      <c r="G394" t="s">
        <v>54</v>
      </c>
      <c r="H394" s="1">
        <v>72.7</v>
      </c>
      <c r="I394" s="57">
        <v>5579.4</v>
      </c>
      <c r="J394" s="57">
        <v>9299</v>
      </c>
      <c r="K394" s="57">
        <v>676037.3</v>
      </c>
      <c r="L394" s="57">
        <v>67603.73000000001</v>
      </c>
      <c r="M394" s="57">
        <v>608433.57000000007</v>
      </c>
      <c r="N394" s="57">
        <v>365060.14200000005</v>
      </c>
      <c r="O394" s="57">
        <v>243373.42800000001</v>
      </c>
      <c r="P394" s="56">
        <v>44228</v>
      </c>
      <c r="Q394">
        <v>2</v>
      </c>
      <c r="R394" t="s">
        <v>45</v>
      </c>
      <c r="S394">
        <v>2021</v>
      </c>
    </row>
    <row r="395" spans="1:19" hidden="1" x14ac:dyDescent="0.25">
      <c r="A395" t="s">
        <v>32</v>
      </c>
      <c r="B395" t="s">
        <v>55</v>
      </c>
      <c r="C395" t="s">
        <v>18</v>
      </c>
      <c r="D395">
        <f>COUNTIF(C395:C1089, Table63[[#This Row],[Product]])</f>
        <v>47</v>
      </c>
      <c r="E395">
        <f t="shared" si="6"/>
        <v>394</v>
      </c>
      <c r="F395">
        <f>Table63[[#This Row],[Occurrences of model]]/Table63[[#This Row],[total no. of model ]]</f>
        <v>0.11928934010152284</v>
      </c>
      <c r="G395" t="s">
        <v>54</v>
      </c>
      <c r="H395" s="1">
        <v>188.4</v>
      </c>
      <c r="I395" s="57">
        <v>5579.4</v>
      </c>
      <c r="J395" s="57">
        <v>9299</v>
      </c>
      <c r="K395" s="57">
        <v>1751931.6</v>
      </c>
      <c r="L395" s="57">
        <v>175193.16000000003</v>
      </c>
      <c r="M395" s="57">
        <v>1576738.44</v>
      </c>
      <c r="N395" s="57">
        <v>946043.0639999999</v>
      </c>
      <c r="O395" s="57">
        <v>630695.37600000005</v>
      </c>
      <c r="P395" s="56">
        <v>44409</v>
      </c>
      <c r="Q395">
        <v>8</v>
      </c>
      <c r="R395" t="s">
        <v>40</v>
      </c>
      <c r="S395">
        <v>2021</v>
      </c>
    </row>
    <row r="396" spans="1:19" hidden="1" x14ac:dyDescent="0.25">
      <c r="A396" t="s">
        <v>16</v>
      </c>
      <c r="B396" t="s">
        <v>33</v>
      </c>
      <c r="C396" t="s">
        <v>18</v>
      </c>
      <c r="D396">
        <f>COUNTIF(C396:C1090, Table63[[#This Row],[Product]])</f>
        <v>46</v>
      </c>
      <c r="E396">
        <f t="shared" si="6"/>
        <v>393</v>
      </c>
      <c r="F396">
        <f>Table63[[#This Row],[Occurrences of model]]/Table63[[#This Row],[total no. of model ]]</f>
        <v>0.11704834605597965</v>
      </c>
      <c r="G396" t="s">
        <v>54</v>
      </c>
      <c r="H396" s="1">
        <v>183.4</v>
      </c>
      <c r="I396" s="57">
        <v>5579.4</v>
      </c>
      <c r="J396" s="57">
        <v>9299</v>
      </c>
      <c r="K396" s="57">
        <v>1705436.6</v>
      </c>
      <c r="L396" s="57">
        <v>170543.66000000003</v>
      </c>
      <c r="M396" s="57">
        <v>1534892.94</v>
      </c>
      <c r="N396" s="57">
        <v>1197216.4931999999</v>
      </c>
      <c r="O396" s="57">
        <v>337676.44680000003</v>
      </c>
      <c r="P396" s="56">
        <v>44075</v>
      </c>
      <c r="Q396">
        <v>9</v>
      </c>
      <c r="R396" t="s">
        <v>41</v>
      </c>
      <c r="S396">
        <v>2020</v>
      </c>
    </row>
    <row r="397" spans="1:19" x14ac:dyDescent="0.25">
      <c r="A397" t="s">
        <v>32</v>
      </c>
      <c r="B397" t="s">
        <v>26</v>
      </c>
      <c r="C397" t="s">
        <v>30</v>
      </c>
      <c r="D397">
        <f>COUNTIF(C397:C1091, Table63[[#This Row],[Product]])</f>
        <v>50</v>
      </c>
      <c r="E397">
        <f t="shared" si="6"/>
        <v>392</v>
      </c>
      <c r="F397" s="5">
        <f>Table63[[#This Row],[Occurrences of model]]/Table63[[#This Row],[total no. of model ]]</f>
        <v>0.12755102040816327</v>
      </c>
      <c r="G397" t="s">
        <v>54</v>
      </c>
      <c r="H397" s="1">
        <v>234</v>
      </c>
      <c r="I397" s="57">
        <v>8999.4</v>
      </c>
      <c r="J397" s="57">
        <v>14999</v>
      </c>
      <c r="K397" s="57">
        <v>3509766</v>
      </c>
      <c r="L397" s="57">
        <v>350976.60000000003</v>
      </c>
      <c r="M397" s="57">
        <v>3158789.4</v>
      </c>
      <c r="N397" s="57">
        <v>1895273.64</v>
      </c>
      <c r="O397" s="57">
        <v>1263515.76</v>
      </c>
      <c r="P397" s="56">
        <v>44197</v>
      </c>
      <c r="Q397">
        <v>1</v>
      </c>
      <c r="R397" t="s">
        <v>20</v>
      </c>
      <c r="S397">
        <v>2021</v>
      </c>
    </row>
    <row r="398" spans="1:19" x14ac:dyDescent="0.25">
      <c r="A398" t="s">
        <v>32</v>
      </c>
      <c r="B398" t="s">
        <v>34</v>
      </c>
      <c r="C398" t="s">
        <v>30</v>
      </c>
      <c r="D398">
        <f>COUNTIF(C398:C1092, Table63[[#This Row],[Product]])</f>
        <v>49</v>
      </c>
      <c r="E398">
        <f t="shared" si="6"/>
        <v>391</v>
      </c>
      <c r="F398" s="5">
        <f>Table63[[#This Row],[Occurrences of model]]/Table63[[#This Row],[total no. of model ]]</f>
        <v>0.12531969309462915</v>
      </c>
      <c r="G398" t="s">
        <v>54</v>
      </c>
      <c r="H398" s="1">
        <v>234.20000000000002</v>
      </c>
      <c r="I398" s="57">
        <v>8999.4</v>
      </c>
      <c r="J398" s="57">
        <v>14999</v>
      </c>
      <c r="K398" s="57">
        <v>3512765.8000000003</v>
      </c>
      <c r="L398" s="57">
        <v>351276.58000000007</v>
      </c>
      <c r="M398" s="57">
        <v>3161489.22</v>
      </c>
      <c r="N398" s="57">
        <v>1896893.5320000001</v>
      </c>
      <c r="O398" s="57">
        <v>1264595.6880000001</v>
      </c>
      <c r="P398" s="56">
        <v>44501</v>
      </c>
      <c r="Q398">
        <v>11</v>
      </c>
      <c r="R398" t="s">
        <v>47</v>
      </c>
      <c r="S398">
        <v>2021</v>
      </c>
    </row>
    <row r="399" spans="1:19" hidden="1" x14ac:dyDescent="0.25">
      <c r="A399" t="s">
        <v>16</v>
      </c>
      <c r="B399" t="s">
        <v>36</v>
      </c>
      <c r="C399" t="s">
        <v>44</v>
      </c>
      <c r="D399">
        <f>COUNTIF(C399:C1093, Table63[[#This Row],[Product]])</f>
        <v>105</v>
      </c>
      <c r="E399">
        <f t="shared" si="6"/>
        <v>390</v>
      </c>
      <c r="F399">
        <f>Table63[[#This Row],[Occurrences of model]]/Table63[[#This Row],[total no. of model ]]</f>
        <v>0.26923076923076922</v>
      </c>
      <c r="G399" t="s">
        <v>54</v>
      </c>
      <c r="H399" s="1">
        <v>103.10000000000001</v>
      </c>
      <c r="I399" s="57">
        <v>11999.4</v>
      </c>
      <c r="J399" s="57">
        <v>19999</v>
      </c>
      <c r="K399" s="57">
        <v>2061896.9000000001</v>
      </c>
      <c r="L399" s="57">
        <v>206189.69000000003</v>
      </c>
      <c r="M399" s="57">
        <v>1855707.2100000002</v>
      </c>
      <c r="N399" s="57">
        <v>1447451.6238000002</v>
      </c>
      <c r="O399" s="57">
        <v>408255.58620000002</v>
      </c>
      <c r="P399" s="56">
        <v>44075</v>
      </c>
      <c r="Q399">
        <v>9</v>
      </c>
      <c r="R399" t="s">
        <v>41</v>
      </c>
      <c r="S399">
        <v>2020</v>
      </c>
    </row>
    <row r="400" spans="1:19" hidden="1" x14ac:dyDescent="0.25">
      <c r="A400" t="s">
        <v>22</v>
      </c>
      <c r="B400" t="s">
        <v>39</v>
      </c>
      <c r="C400" t="s">
        <v>48</v>
      </c>
      <c r="D400">
        <f>COUNTIF(C400:C1094, Table63[[#This Row],[Product]])</f>
        <v>62</v>
      </c>
      <c r="E400">
        <f t="shared" si="6"/>
        <v>389</v>
      </c>
      <c r="F400">
        <f>Table63[[#This Row],[Occurrences of model]]/Table63[[#This Row],[total no. of model ]]</f>
        <v>0.15938303341902313</v>
      </c>
      <c r="G400" t="s">
        <v>54</v>
      </c>
      <c r="H400" s="1">
        <v>126.2</v>
      </c>
      <c r="I400" s="57">
        <v>19794</v>
      </c>
      <c r="J400" s="57">
        <v>32990</v>
      </c>
      <c r="K400" s="57">
        <v>4163338</v>
      </c>
      <c r="L400" s="57">
        <v>416333.80000000005</v>
      </c>
      <c r="M400" s="57">
        <v>3747004.2</v>
      </c>
      <c r="N400" s="57">
        <v>2435552.73</v>
      </c>
      <c r="O400" s="57">
        <v>1311451.4700000002</v>
      </c>
      <c r="P400" s="56">
        <v>44317</v>
      </c>
      <c r="Q400">
        <v>5</v>
      </c>
      <c r="R400" t="s">
        <v>53</v>
      </c>
      <c r="S400">
        <v>2021</v>
      </c>
    </row>
    <row r="401" spans="1:19" hidden="1" x14ac:dyDescent="0.25">
      <c r="A401" t="s">
        <v>16</v>
      </c>
      <c r="B401" t="s">
        <v>23</v>
      </c>
      <c r="C401" t="s">
        <v>48</v>
      </c>
      <c r="D401">
        <f>COUNTIF(C401:C1095, Table63[[#This Row],[Product]])</f>
        <v>61</v>
      </c>
      <c r="E401">
        <f t="shared" si="6"/>
        <v>388</v>
      </c>
      <c r="F401">
        <f>Table63[[#This Row],[Occurrences of model]]/Table63[[#This Row],[total no. of model ]]</f>
        <v>0.15721649484536082</v>
      </c>
      <c r="G401" t="s">
        <v>54</v>
      </c>
      <c r="H401" s="1">
        <v>113.5</v>
      </c>
      <c r="I401" s="57">
        <v>19794</v>
      </c>
      <c r="J401" s="57">
        <v>32990</v>
      </c>
      <c r="K401" s="57">
        <v>3744365</v>
      </c>
      <c r="L401" s="57">
        <v>374436.5</v>
      </c>
      <c r="M401" s="57">
        <v>3369928.5</v>
      </c>
      <c r="N401" s="57">
        <v>2628544.23</v>
      </c>
      <c r="O401" s="57">
        <v>741384.27</v>
      </c>
      <c r="P401" s="56">
        <v>44348</v>
      </c>
      <c r="Q401">
        <v>6</v>
      </c>
      <c r="R401" t="s">
        <v>24</v>
      </c>
      <c r="S401">
        <v>2021</v>
      </c>
    </row>
    <row r="402" spans="1:19" hidden="1" x14ac:dyDescent="0.25">
      <c r="A402" t="s">
        <v>16</v>
      </c>
      <c r="B402" t="s">
        <v>42</v>
      </c>
      <c r="C402" t="s">
        <v>48</v>
      </c>
      <c r="D402">
        <f>COUNTIF(C402:C1096, Table63[[#This Row],[Product]])</f>
        <v>60</v>
      </c>
      <c r="E402">
        <f t="shared" si="6"/>
        <v>387</v>
      </c>
      <c r="F402">
        <f>Table63[[#This Row],[Occurrences of model]]/Table63[[#This Row],[total no. of model ]]</f>
        <v>0.15503875968992248</v>
      </c>
      <c r="G402" t="s">
        <v>54</v>
      </c>
      <c r="H402" s="1">
        <v>54.7</v>
      </c>
      <c r="I402" s="57">
        <v>19794</v>
      </c>
      <c r="J402" s="57">
        <v>32990</v>
      </c>
      <c r="K402" s="57">
        <v>1804553</v>
      </c>
      <c r="L402" s="57">
        <v>180455.30000000002</v>
      </c>
      <c r="M402" s="57">
        <v>1624097.7</v>
      </c>
      <c r="N402" s="57">
        <v>1266796.206</v>
      </c>
      <c r="O402" s="57">
        <v>357301.49399999995</v>
      </c>
      <c r="P402" s="56">
        <v>44501</v>
      </c>
      <c r="Q402">
        <v>11</v>
      </c>
      <c r="R402" t="s">
        <v>47</v>
      </c>
      <c r="S402">
        <v>2021</v>
      </c>
    </row>
    <row r="403" spans="1:19" hidden="1" x14ac:dyDescent="0.25">
      <c r="A403" t="s">
        <v>16</v>
      </c>
      <c r="B403" t="s">
        <v>36</v>
      </c>
      <c r="C403" t="s">
        <v>48</v>
      </c>
      <c r="D403">
        <f>COUNTIF(C403:C1097, Table63[[#This Row],[Product]])</f>
        <v>59</v>
      </c>
      <c r="E403">
        <f t="shared" si="6"/>
        <v>386</v>
      </c>
      <c r="F403">
        <f>Table63[[#This Row],[Occurrences of model]]/Table63[[#This Row],[total no. of model ]]</f>
        <v>0.15284974093264247</v>
      </c>
      <c r="G403" t="s">
        <v>54</v>
      </c>
      <c r="H403" s="1">
        <v>158.20000000000002</v>
      </c>
      <c r="I403" s="57">
        <v>19794</v>
      </c>
      <c r="J403" s="57">
        <v>32990</v>
      </c>
      <c r="K403" s="57">
        <v>5219018.0000000009</v>
      </c>
      <c r="L403" s="57">
        <v>521901.8000000001</v>
      </c>
      <c r="M403" s="57">
        <v>4697116.2000000011</v>
      </c>
      <c r="N403" s="57">
        <v>3663750.6360000009</v>
      </c>
      <c r="O403" s="57">
        <v>1033365.5640000002</v>
      </c>
      <c r="P403" s="56">
        <v>44531</v>
      </c>
      <c r="Q403">
        <v>12</v>
      </c>
      <c r="R403" t="s">
        <v>28</v>
      </c>
      <c r="S403">
        <v>2021</v>
      </c>
    </row>
    <row r="404" spans="1:19" hidden="1" x14ac:dyDescent="0.25">
      <c r="A404" t="s">
        <v>32</v>
      </c>
      <c r="B404" t="s">
        <v>21</v>
      </c>
      <c r="C404" t="s">
        <v>49</v>
      </c>
      <c r="D404">
        <f>COUNTIF(C404:C1098, Table63[[#This Row],[Product]])</f>
        <v>63</v>
      </c>
      <c r="E404">
        <f t="shared" si="6"/>
        <v>385</v>
      </c>
      <c r="F404">
        <f>Table63[[#This Row],[Occurrences of model]]/Table63[[#This Row],[total no. of model ]]</f>
        <v>0.16363636363636364</v>
      </c>
      <c r="G404" t="s">
        <v>54</v>
      </c>
      <c r="H404" s="1">
        <v>173.85000000000002</v>
      </c>
      <c r="I404" s="57">
        <v>13938</v>
      </c>
      <c r="J404" s="57">
        <v>23230</v>
      </c>
      <c r="K404" s="57">
        <v>4038535.5000000005</v>
      </c>
      <c r="L404" s="57">
        <v>403853.55000000005</v>
      </c>
      <c r="M404" s="57">
        <v>3634681.95</v>
      </c>
      <c r="N404" s="57">
        <v>2180809.17</v>
      </c>
      <c r="O404" s="57">
        <v>1453872.7800000003</v>
      </c>
      <c r="P404" s="56">
        <v>44287</v>
      </c>
      <c r="Q404">
        <v>4</v>
      </c>
      <c r="R404" t="s">
        <v>50</v>
      </c>
      <c r="S404">
        <v>2021</v>
      </c>
    </row>
    <row r="405" spans="1:19" hidden="1" x14ac:dyDescent="0.25">
      <c r="A405" t="s">
        <v>32</v>
      </c>
      <c r="B405" t="s">
        <v>46</v>
      </c>
      <c r="C405" t="s">
        <v>49</v>
      </c>
      <c r="D405">
        <f>COUNTIF(C405:C1099, Table63[[#This Row],[Product]])</f>
        <v>62</v>
      </c>
      <c r="E405">
        <f t="shared" si="6"/>
        <v>384</v>
      </c>
      <c r="F405">
        <f>Table63[[#This Row],[Occurrences of model]]/Table63[[#This Row],[total no. of model ]]</f>
        <v>0.16145833333333334</v>
      </c>
      <c r="G405" t="s">
        <v>54</v>
      </c>
      <c r="H405" s="1">
        <v>221.5</v>
      </c>
      <c r="I405" s="57">
        <v>13938</v>
      </c>
      <c r="J405" s="57">
        <v>23230</v>
      </c>
      <c r="K405" s="57">
        <v>5145445</v>
      </c>
      <c r="L405" s="57">
        <v>514544.5</v>
      </c>
      <c r="M405" s="57">
        <v>4630900.5</v>
      </c>
      <c r="N405" s="57">
        <v>2778540.3</v>
      </c>
      <c r="O405" s="57">
        <v>1852360.2000000002</v>
      </c>
      <c r="P405" s="56">
        <v>44075</v>
      </c>
      <c r="Q405">
        <v>9</v>
      </c>
      <c r="R405" t="s">
        <v>41</v>
      </c>
      <c r="S405">
        <v>2020</v>
      </c>
    </row>
    <row r="406" spans="1:19" hidden="1" x14ac:dyDescent="0.25">
      <c r="A406" t="s">
        <v>16</v>
      </c>
      <c r="B406" t="s">
        <v>17</v>
      </c>
      <c r="C406" t="s">
        <v>49</v>
      </c>
      <c r="D406">
        <f>COUNTIF(C406:C1100, Table63[[#This Row],[Product]])</f>
        <v>61</v>
      </c>
      <c r="E406">
        <f t="shared" si="6"/>
        <v>383</v>
      </c>
      <c r="F406">
        <f>Table63[[#This Row],[Occurrences of model]]/Table63[[#This Row],[total no. of model ]]</f>
        <v>0.15926892950391644</v>
      </c>
      <c r="G406" t="s">
        <v>54</v>
      </c>
      <c r="H406" s="1">
        <v>158.20000000000002</v>
      </c>
      <c r="I406" s="57">
        <v>13938</v>
      </c>
      <c r="J406" s="57">
        <v>23230</v>
      </c>
      <c r="K406" s="57">
        <v>3674986.0000000005</v>
      </c>
      <c r="L406" s="57">
        <v>367498.60000000009</v>
      </c>
      <c r="M406" s="57">
        <v>3307487.4000000004</v>
      </c>
      <c r="N406" s="57">
        <v>2579840.1720000003</v>
      </c>
      <c r="O406" s="57">
        <v>727647.22800000012</v>
      </c>
      <c r="P406" s="56">
        <v>44531</v>
      </c>
      <c r="Q406">
        <v>12</v>
      </c>
      <c r="R406" t="s">
        <v>28</v>
      </c>
      <c r="S406">
        <v>2021</v>
      </c>
    </row>
    <row r="407" spans="1:19" hidden="1" x14ac:dyDescent="0.25">
      <c r="A407" t="s">
        <v>16</v>
      </c>
      <c r="B407" t="s">
        <v>21</v>
      </c>
      <c r="C407" t="s">
        <v>51</v>
      </c>
      <c r="D407">
        <f>COUNTIF(C407:C1101, Table63[[#This Row],[Product]])</f>
        <v>60</v>
      </c>
      <c r="E407">
        <f t="shared" si="6"/>
        <v>382</v>
      </c>
      <c r="F407">
        <f>Table63[[#This Row],[Occurrences of model]]/Table63[[#This Row],[total no. of model ]]</f>
        <v>0.15706806282722513</v>
      </c>
      <c r="G407" t="s">
        <v>54</v>
      </c>
      <c r="H407" s="1">
        <v>113.5</v>
      </c>
      <c r="I407" s="57">
        <v>11999.4</v>
      </c>
      <c r="J407" s="57">
        <v>19999</v>
      </c>
      <c r="K407" s="57">
        <v>2269886.5</v>
      </c>
      <c r="L407" s="57">
        <v>226988.65000000002</v>
      </c>
      <c r="M407" s="57">
        <v>2042897.85</v>
      </c>
      <c r="N407" s="57">
        <v>1593460.3230000001</v>
      </c>
      <c r="O407" s="57">
        <v>449437.527</v>
      </c>
      <c r="P407" s="56">
        <v>44348</v>
      </c>
      <c r="Q407">
        <v>6</v>
      </c>
      <c r="R407" t="s">
        <v>24</v>
      </c>
      <c r="S407">
        <v>2021</v>
      </c>
    </row>
    <row r="408" spans="1:19" hidden="1" x14ac:dyDescent="0.25">
      <c r="A408" t="s">
        <v>16</v>
      </c>
      <c r="B408" t="s">
        <v>23</v>
      </c>
      <c r="C408" t="s">
        <v>18</v>
      </c>
      <c r="D408">
        <f>COUNTIF(C408:C1102, Table63[[#This Row],[Product]])</f>
        <v>45</v>
      </c>
      <c r="E408">
        <f t="shared" si="6"/>
        <v>381</v>
      </c>
      <c r="F408">
        <f>Table63[[#This Row],[Occurrences of model]]/Table63[[#This Row],[total no. of model ]]</f>
        <v>0.11811023622047244</v>
      </c>
      <c r="G408" t="s">
        <v>54</v>
      </c>
      <c r="H408" s="1">
        <v>176.10000000000002</v>
      </c>
      <c r="I408" s="57">
        <v>5579.4</v>
      </c>
      <c r="J408" s="57">
        <v>9299</v>
      </c>
      <c r="K408" s="57">
        <v>1637553.9000000001</v>
      </c>
      <c r="L408" s="57">
        <v>163755.39000000001</v>
      </c>
      <c r="M408" s="57">
        <v>1473798.5100000002</v>
      </c>
      <c r="N408" s="57">
        <v>1149562.8378000003</v>
      </c>
      <c r="O408" s="57">
        <v>324235.67219999991</v>
      </c>
      <c r="P408" s="56">
        <v>44256</v>
      </c>
      <c r="Q408">
        <v>3</v>
      </c>
      <c r="R408" t="s">
        <v>31</v>
      </c>
      <c r="S408">
        <v>2021</v>
      </c>
    </row>
    <row r="409" spans="1:19" hidden="1" x14ac:dyDescent="0.25">
      <c r="A409" t="s">
        <v>38</v>
      </c>
      <c r="B409" t="s">
        <v>25</v>
      </c>
      <c r="C409" t="s">
        <v>18</v>
      </c>
      <c r="D409">
        <f>COUNTIF(C409:C1103, Table63[[#This Row],[Product]])</f>
        <v>44</v>
      </c>
      <c r="E409">
        <f t="shared" si="6"/>
        <v>380</v>
      </c>
      <c r="F409">
        <f>Table63[[#This Row],[Occurrences of model]]/Table63[[#This Row],[total no. of model ]]</f>
        <v>0.11578947368421053</v>
      </c>
      <c r="G409" t="s">
        <v>54</v>
      </c>
      <c r="H409" s="1">
        <v>44.800000000000004</v>
      </c>
      <c r="I409" s="57">
        <v>5579.4</v>
      </c>
      <c r="J409" s="57">
        <v>9299</v>
      </c>
      <c r="K409" s="57">
        <v>416595.20000000001</v>
      </c>
      <c r="L409" s="57">
        <v>41659.520000000004</v>
      </c>
      <c r="M409" s="57">
        <v>374935.68</v>
      </c>
      <c r="N409" s="57">
        <v>269953.68959999998</v>
      </c>
      <c r="O409" s="57">
        <v>104981.99040000001</v>
      </c>
      <c r="P409" s="56">
        <v>44348</v>
      </c>
      <c r="Q409">
        <v>6</v>
      </c>
      <c r="R409" t="s">
        <v>24</v>
      </c>
      <c r="S409">
        <v>2021</v>
      </c>
    </row>
    <row r="410" spans="1:19" hidden="1" x14ac:dyDescent="0.25">
      <c r="A410" t="s">
        <v>38</v>
      </c>
      <c r="B410" t="s">
        <v>42</v>
      </c>
      <c r="C410" t="s">
        <v>18</v>
      </c>
      <c r="D410">
        <f>COUNTIF(C410:C1104, Table63[[#This Row],[Product]])</f>
        <v>43</v>
      </c>
      <c r="E410">
        <f t="shared" si="6"/>
        <v>379</v>
      </c>
      <c r="F410">
        <f>Table63[[#This Row],[Occurrences of model]]/Table63[[#This Row],[total no. of model ]]</f>
        <v>0.11345646437994723</v>
      </c>
      <c r="G410" t="s">
        <v>54</v>
      </c>
      <c r="H410" s="1">
        <v>218.10000000000002</v>
      </c>
      <c r="I410" s="57">
        <v>5579.4</v>
      </c>
      <c r="J410" s="57">
        <v>9299</v>
      </c>
      <c r="K410" s="57">
        <v>2028111.9000000001</v>
      </c>
      <c r="L410" s="57">
        <v>202811.19000000003</v>
      </c>
      <c r="M410" s="57">
        <v>1825300.7100000002</v>
      </c>
      <c r="N410" s="57">
        <v>1314216.5112000001</v>
      </c>
      <c r="O410" s="57">
        <v>511084.19880000013</v>
      </c>
      <c r="P410" s="56">
        <v>44470</v>
      </c>
      <c r="Q410">
        <v>10</v>
      </c>
      <c r="R410" t="s">
        <v>43</v>
      </c>
      <c r="S410">
        <v>2021</v>
      </c>
    </row>
    <row r="411" spans="1:19" x14ac:dyDescent="0.25">
      <c r="A411" t="s">
        <v>16</v>
      </c>
      <c r="B411" t="s">
        <v>27</v>
      </c>
      <c r="C411" t="s">
        <v>30</v>
      </c>
      <c r="D411">
        <f>COUNTIF(C411:C1105, Table63[[#This Row],[Product]])</f>
        <v>48</v>
      </c>
      <c r="E411">
        <f t="shared" si="6"/>
        <v>378</v>
      </c>
      <c r="F411" s="5">
        <f>Table63[[#This Row],[Occurrences of model]]/Table63[[#This Row],[total no. of model ]]</f>
        <v>0.12698412698412698</v>
      </c>
      <c r="G411" t="s">
        <v>54</v>
      </c>
      <c r="H411" s="1">
        <v>197.60000000000002</v>
      </c>
      <c r="I411" s="57">
        <v>8999.4</v>
      </c>
      <c r="J411" s="57">
        <v>14999</v>
      </c>
      <c r="K411" s="57">
        <v>2963802.4000000004</v>
      </c>
      <c r="L411" s="57">
        <v>296380.24000000005</v>
      </c>
      <c r="M411" s="57">
        <v>2667422.16</v>
      </c>
      <c r="N411" s="57">
        <v>2080589.2848000003</v>
      </c>
      <c r="O411" s="57">
        <v>586832.87519999989</v>
      </c>
      <c r="P411" s="56">
        <v>44470</v>
      </c>
      <c r="Q411">
        <v>10</v>
      </c>
      <c r="R411" t="s">
        <v>43</v>
      </c>
      <c r="S411">
        <v>2021</v>
      </c>
    </row>
    <row r="412" spans="1:19" x14ac:dyDescent="0.25">
      <c r="A412" t="s">
        <v>38</v>
      </c>
      <c r="B412" t="s">
        <v>29</v>
      </c>
      <c r="C412" t="s">
        <v>30</v>
      </c>
      <c r="D412">
        <f>COUNTIF(C412:C1106, Table63[[#This Row],[Product]])</f>
        <v>47</v>
      </c>
      <c r="E412">
        <f t="shared" si="6"/>
        <v>377</v>
      </c>
      <c r="F412" s="5">
        <f>Table63[[#This Row],[Occurrences of model]]/Table63[[#This Row],[total no. of model ]]</f>
        <v>0.12466843501326259</v>
      </c>
      <c r="G412" t="s">
        <v>54</v>
      </c>
      <c r="H412" s="1">
        <v>218.10000000000002</v>
      </c>
      <c r="I412" s="57">
        <v>8999.4</v>
      </c>
      <c r="J412" s="57">
        <v>14999</v>
      </c>
      <c r="K412" s="57">
        <v>3271281.9000000004</v>
      </c>
      <c r="L412" s="57">
        <v>327128.19000000006</v>
      </c>
      <c r="M412" s="57">
        <v>2944153.7100000004</v>
      </c>
      <c r="N412" s="57">
        <v>2119790.6712000002</v>
      </c>
      <c r="O412" s="57">
        <v>824363.03880000021</v>
      </c>
      <c r="P412" s="56">
        <v>44470</v>
      </c>
      <c r="Q412">
        <v>10</v>
      </c>
      <c r="R412" t="s">
        <v>43</v>
      </c>
      <c r="S412">
        <v>2021</v>
      </c>
    </row>
    <row r="413" spans="1:19" x14ac:dyDescent="0.25">
      <c r="A413" t="s">
        <v>35</v>
      </c>
      <c r="B413" t="s">
        <v>55</v>
      </c>
      <c r="C413" t="s">
        <v>30</v>
      </c>
      <c r="D413">
        <f>COUNTIF(C413:C1107, Table63[[#This Row],[Product]])</f>
        <v>46</v>
      </c>
      <c r="E413">
        <f t="shared" si="6"/>
        <v>376</v>
      </c>
      <c r="F413" s="5">
        <f>Table63[[#This Row],[Occurrences of model]]/Table63[[#This Row],[total no. of model ]]</f>
        <v>0.12234042553191489</v>
      </c>
      <c r="G413" t="s">
        <v>54</v>
      </c>
      <c r="H413" s="1">
        <v>250</v>
      </c>
      <c r="I413" s="57">
        <v>8999.4</v>
      </c>
      <c r="J413" s="57">
        <v>14999</v>
      </c>
      <c r="K413" s="57">
        <v>3749750</v>
      </c>
      <c r="L413" s="57">
        <v>374975</v>
      </c>
      <c r="M413" s="57">
        <v>3374775</v>
      </c>
      <c r="N413" s="57">
        <v>2632324.5</v>
      </c>
      <c r="O413" s="57">
        <v>742450.5</v>
      </c>
      <c r="P413" s="56">
        <v>44136</v>
      </c>
      <c r="Q413">
        <v>11</v>
      </c>
      <c r="R413" t="s">
        <v>47</v>
      </c>
      <c r="S413">
        <v>2020</v>
      </c>
    </row>
    <row r="414" spans="1:19" hidden="1" x14ac:dyDescent="0.25">
      <c r="A414" t="s">
        <v>38</v>
      </c>
      <c r="B414" t="s">
        <v>33</v>
      </c>
      <c r="C414" t="s">
        <v>44</v>
      </c>
      <c r="D414">
        <f>COUNTIF(C414:C1108, Table63[[#This Row],[Product]])</f>
        <v>104</v>
      </c>
      <c r="E414">
        <f t="shared" si="6"/>
        <v>375</v>
      </c>
      <c r="F414">
        <f>Table63[[#This Row],[Occurrences of model]]/Table63[[#This Row],[total no. of model ]]</f>
        <v>0.27733333333333332</v>
      </c>
      <c r="G414" t="s">
        <v>54</v>
      </c>
      <c r="H414" s="1">
        <v>170.20000000000002</v>
      </c>
      <c r="I414" s="57">
        <v>11999.4</v>
      </c>
      <c r="J414" s="57">
        <v>19999</v>
      </c>
      <c r="K414" s="57">
        <v>3403829.8000000003</v>
      </c>
      <c r="L414" s="57">
        <v>340382.98000000004</v>
      </c>
      <c r="M414" s="57">
        <v>3063446.8200000003</v>
      </c>
      <c r="N414" s="57">
        <v>2205681.7104000002</v>
      </c>
      <c r="O414" s="57">
        <v>857765.10960000008</v>
      </c>
      <c r="P414" s="56">
        <v>44317</v>
      </c>
      <c r="Q414">
        <v>5</v>
      </c>
      <c r="R414" t="s">
        <v>53</v>
      </c>
      <c r="S414">
        <v>2021</v>
      </c>
    </row>
    <row r="415" spans="1:19" hidden="1" x14ac:dyDescent="0.25">
      <c r="A415" t="s">
        <v>38</v>
      </c>
      <c r="B415" t="s">
        <v>26</v>
      </c>
      <c r="C415" t="s">
        <v>44</v>
      </c>
      <c r="D415">
        <f>COUNTIF(C415:C1109, Table63[[#This Row],[Product]])</f>
        <v>103</v>
      </c>
      <c r="E415">
        <f t="shared" si="6"/>
        <v>374</v>
      </c>
      <c r="F415">
        <f>Table63[[#This Row],[Occurrences of model]]/Table63[[#This Row],[total no. of model ]]</f>
        <v>0.27540106951871657</v>
      </c>
      <c r="G415" t="s">
        <v>54</v>
      </c>
      <c r="H415" s="1">
        <v>44.800000000000004</v>
      </c>
      <c r="I415" s="57">
        <v>11999.4</v>
      </c>
      <c r="J415" s="57">
        <v>19999</v>
      </c>
      <c r="K415" s="57">
        <v>895955.20000000007</v>
      </c>
      <c r="L415" s="57">
        <v>89595.520000000019</v>
      </c>
      <c r="M415" s="57">
        <v>806359.68</v>
      </c>
      <c r="N415" s="57">
        <v>580578.96960000007</v>
      </c>
      <c r="O415" s="57">
        <v>225780.71039999998</v>
      </c>
      <c r="P415" s="56">
        <v>44348</v>
      </c>
      <c r="Q415">
        <v>6</v>
      </c>
      <c r="R415" t="s">
        <v>24</v>
      </c>
      <c r="S415">
        <v>2021</v>
      </c>
    </row>
    <row r="416" spans="1:19" hidden="1" x14ac:dyDescent="0.25">
      <c r="A416" t="s">
        <v>35</v>
      </c>
      <c r="B416" t="s">
        <v>34</v>
      </c>
      <c r="C416" t="s">
        <v>44</v>
      </c>
      <c r="D416">
        <f>COUNTIF(C416:C1110, Table63[[#This Row],[Product]])</f>
        <v>102</v>
      </c>
      <c r="E416">
        <f t="shared" si="6"/>
        <v>373</v>
      </c>
      <c r="F416">
        <f>Table63[[#This Row],[Occurrences of model]]/Table63[[#This Row],[total no. of model ]]</f>
        <v>0.27345844504021449</v>
      </c>
      <c r="G416" t="s">
        <v>54</v>
      </c>
      <c r="H416" s="1">
        <v>351.3</v>
      </c>
      <c r="I416" s="57">
        <v>11999.4</v>
      </c>
      <c r="J416" s="57">
        <v>19999</v>
      </c>
      <c r="K416" s="57">
        <v>7025648.7000000002</v>
      </c>
      <c r="L416" s="57">
        <v>702564.87000000011</v>
      </c>
      <c r="M416" s="57">
        <v>6323083.8300000001</v>
      </c>
      <c r="N416" s="57">
        <v>4932005.3874000004</v>
      </c>
      <c r="O416" s="57">
        <v>1391078.4425999997</v>
      </c>
      <c r="P416" s="56">
        <v>44378</v>
      </c>
      <c r="Q416">
        <v>7</v>
      </c>
      <c r="R416" t="s">
        <v>37</v>
      </c>
      <c r="S416">
        <v>2021</v>
      </c>
    </row>
    <row r="417" spans="1:19" hidden="1" x14ac:dyDescent="0.25">
      <c r="A417" t="s">
        <v>22</v>
      </c>
      <c r="B417" t="s">
        <v>36</v>
      </c>
      <c r="C417" t="s">
        <v>44</v>
      </c>
      <c r="D417">
        <f>COUNTIF(C417:C1111, Table63[[#This Row],[Product]])</f>
        <v>101</v>
      </c>
      <c r="E417">
        <f t="shared" si="6"/>
        <v>372</v>
      </c>
      <c r="F417">
        <f>Table63[[#This Row],[Occurrences of model]]/Table63[[#This Row],[total no. of model ]]</f>
        <v>0.271505376344086</v>
      </c>
      <c r="G417" t="s">
        <v>54</v>
      </c>
      <c r="H417" s="1">
        <v>210.10000000000002</v>
      </c>
      <c r="I417" s="57">
        <v>11999.4</v>
      </c>
      <c r="J417" s="57">
        <v>19999</v>
      </c>
      <c r="K417" s="57">
        <v>4201789.9000000004</v>
      </c>
      <c r="L417" s="57">
        <v>420178.99000000005</v>
      </c>
      <c r="M417" s="57">
        <v>3781610.91</v>
      </c>
      <c r="N417" s="57">
        <v>2458047.0915000001</v>
      </c>
      <c r="O417" s="57">
        <v>1323563.8185000001</v>
      </c>
      <c r="P417" s="56">
        <v>44409</v>
      </c>
      <c r="Q417">
        <v>8</v>
      </c>
      <c r="R417" t="s">
        <v>40</v>
      </c>
      <c r="S417">
        <v>2021</v>
      </c>
    </row>
    <row r="418" spans="1:19" hidden="1" x14ac:dyDescent="0.25">
      <c r="A418" t="s">
        <v>22</v>
      </c>
      <c r="B418" t="s">
        <v>39</v>
      </c>
      <c r="C418" t="s">
        <v>44</v>
      </c>
      <c r="D418">
        <f>COUNTIF(C418:C1112, Table63[[#This Row],[Product]])</f>
        <v>100</v>
      </c>
      <c r="E418">
        <f t="shared" si="6"/>
        <v>371</v>
      </c>
      <c r="F418">
        <f>Table63[[#This Row],[Occurrences of model]]/Table63[[#This Row],[total no. of model ]]</f>
        <v>0.26954177897574122</v>
      </c>
      <c r="G418" t="s">
        <v>54</v>
      </c>
      <c r="H418" s="1">
        <v>293.10000000000002</v>
      </c>
      <c r="I418" s="57">
        <v>11999.4</v>
      </c>
      <c r="J418" s="57">
        <v>19999</v>
      </c>
      <c r="K418" s="57">
        <v>5861706.9000000004</v>
      </c>
      <c r="L418" s="57">
        <v>586170.69000000006</v>
      </c>
      <c r="M418" s="57">
        <v>5275536.21</v>
      </c>
      <c r="N418" s="57">
        <v>3429098.5364999999</v>
      </c>
      <c r="O418" s="57">
        <v>1846437.6735</v>
      </c>
      <c r="P418" s="56">
        <v>44075</v>
      </c>
      <c r="Q418">
        <v>9</v>
      </c>
      <c r="R418" t="s">
        <v>41</v>
      </c>
      <c r="S418">
        <v>2020</v>
      </c>
    </row>
    <row r="419" spans="1:19" hidden="1" x14ac:dyDescent="0.25">
      <c r="A419" t="s">
        <v>16</v>
      </c>
      <c r="B419" t="s">
        <v>23</v>
      </c>
      <c r="C419" t="s">
        <v>44</v>
      </c>
      <c r="D419">
        <f>COUNTIF(C419:C1113, Table63[[#This Row],[Product]])</f>
        <v>99</v>
      </c>
      <c r="E419">
        <f t="shared" si="6"/>
        <v>370</v>
      </c>
      <c r="F419">
        <f>Table63[[#This Row],[Occurrences of model]]/Table63[[#This Row],[total no. of model ]]</f>
        <v>0.26756756756756755</v>
      </c>
      <c r="G419" t="s">
        <v>54</v>
      </c>
      <c r="H419" s="1">
        <v>153.5</v>
      </c>
      <c r="I419" s="57">
        <v>11999.4</v>
      </c>
      <c r="J419" s="57">
        <v>19999</v>
      </c>
      <c r="K419" s="57">
        <v>3069846.5</v>
      </c>
      <c r="L419" s="57">
        <v>306984.65000000002</v>
      </c>
      <c r="M419" s="57">
        <v>2762861.85</v>
      </c>
      <c r="N419" s="57">
        <v>2155032.2430000002</v>
      </c>
      <c r="O419" s="57">
        <v>607829.60699999984</v>
      </c>
      <c r="P419" s="56">
        <v>44440</v>
      </c>
      <c r="Q419">
        <v>9</v>
      </c>
      <c r="R419" t="s">
        <v>41</v>
      </c>
      <c r="S419">
        <v>2021</v>
      </c>
    </row>
    <row r="420" spans="1:19" hidden="1" x14ac:dyDescent="0.25">
      <c r="A420" t="s">
        <v>38</v>
      </c>
      <c r="B420" t="s">
        <v>42</v>
      </c>
      <c r="C420" t="s">
        <v>44</v>
      </c>
      <c r="D420">
        <f>COUNTIF(C420:C1114, Table63[[#This Row],[Product]])</f>
        <v>98</v>
      </c>
      <c r="E420">
        <f t="shared" si="6"/>
        <v>369</v>
      </c>
      <c r="F420">
        <f>Table63[[#This Row],[Occurrences of model]]/Table63[[#This Row],[total no. of model ]]</f>
        <v>0.26558265582655827</v>
      </c>
      <c r="G420" t="s">
        <v>54</v>
      </c>
      <c r="H420" s="1">
        <v>112.30000000000001</v>
      </c>
      <c r="I420" s="57">
        <v>11999.4</v>
      </c>
      <c r="J420" s="57">
        <v>19999</v>
      </c>
      <c r="K420" s="57">
        <v>2245887.7000000002</v>
      </c>
      <c r="L420" s="57">
        <v>224588.77000000002</v>
      </c>
      <c r="M420" s="57">
        <v>2021298.9300000002</v>
      </c>
      <c r="N420" s="57">
        <v>1455335.2296</v>
      </c>
      <c r="O420" s="57">
        <v>565963.70040000021</v>
      </c>
      <c r="P420" s="56">
        <v>44075</v>
      </c>
      <c r="Q420">
        <v>9</v>
      </c>
      <c r="R420" t="s">
        <v>41</v>
      </c>
      <c r="S420">
        <v>2020</v>
      </c>
    </row>
    <row r="421" spans="1:19" hidden="1" x14ac:dyDescent="0.25">
      <c r="A421" t="s">
        <v>38</v>
      </c>
      <c r="B421" t="s">
        <v>36</v>
      </c>
      <c r="C421" t="s">
        <v>44</v>
      </c>
      <c r="D421">
        <f>COUNTIF(C421:C1115, Table63[[#This Row],[Product]])</f>
        <v>97</v>
      </c>
      <c r="E421">
        <f t="shared" si="6"/>
        <v>368</v>
      </c>
      <c r="F421">
        <f>Table63[[#This Row],[Occurrences of model]]/Table63[[#This Row],[total no. of model ]]</f>
        <v>0.26358695652173914</v>
      </c>
      <c r="G421" t="s">
        <v>54</v>
      </c>
      <c r="H421" s="1">
        <v>140.4</v>
      </c>
      <c r="I421" s="57">
        <v>11999.4</v>
      </c>
      <c r="J421" s="57">
        <v>19999</v>
      </c>
      <c r="K421" s="57">
        <v>2807859.6</v>
      </c>
      <c r="L421" s="57">
        <v>280785.96000000002</v>
      </c>
      <c r="M421" s="57">
        <v>2527073.64</v>
      </c>
      <c r="N421" s="57">
        <v>1819493.0208000001</v>
      </c>
      <c r="O421" s="57">
        <v>707580.61920000007</v>
      </c>
      <c r="P421" s="56">
        <v>44136</v>
      </c>
      <c r="Q421">
        <v>11</v>
      </c>
      <c r="R421" t="s">
        <v>47</v>
      </c>
      <c r="S421">
        <v>2020</v>
      </c>
    </row>
    <row r="422" spans="1:19" hidden="1" x14ac:dyDescent="0.25">
      <c r="A422" t="s">
        <v>32</v>
      </c>
      <c r="B422" t="s">
        <v>21</v>
      </c>
      <c r="C422" t="s">
        <v>44</v>
      </c>
      <c r="D422">
        <f>COUNTIF(C422:C1116, Table63[[#This Row],[Product]])</f>
        <v>96</v>
      </c>
      <c r="E422">
        <f t="shared" si="6"/>
        <v>367</v>
      </c>
      <c r="F422">
        <f>Table63[[#This Row],[Occurrences of model]]/Table63[[#This Row],[total no. of model ]]</f>
        <v>0.26158038147138962</v>
      </c>
      <c r="G422" t="s">
        <v>54</v>
      </c>
      <c r="H422" s="1">
        <v>276.3</v>
      </c>
      <c r="I422" s="57">
        <v>11999.4</v>
      </c>
      <c r="J422" s="57">
        <v>19999</v>
      </c>
      <c r="K422" s="57">
        <v>5525723.7000000002</v>
      </c>
      <c r="L422" s="57">
        <v>552572.37</v>
      </c>
      <c r="M422" s="57">
        <v>4973151.33</v>
      </c>
      <c r="N422" s="57">
        <v>2983890.798</v>
      </c>
      <c r="O422" s="57">
        <v>1989260.5320000001</v>
      </c>
      <c r="P422" s="56">
        <v>44136</v>
      </c>
      <c r="Q422">
        <v>11</v>
      </c>
      <c r="R422" t="s">
        <v>47</v>
      </c>
      <c r="S422">
        <v>2020</v>
      </c>
    </row>
    <row r="423" spans="1:19" hidden="1" x14ac:dyDescent="0.25">
      <c r="A423" t="s">
        <v>16</v>
      </c>
      <c r="B423" t="s">
        <v>46</v>
      </c>
      <c r="C423" t="s">
        <v>44</v>
      </c>
      <c r="D423">
        <f>COUNTIF(C423:C1117, Table63[[#This Row],[Product]])</f>
        <v>95</v>
      </c>
      <c r="E423">
        <f t="shared" si="6"/>
        <v>366</v>
      </c>
      <c r="F423">
        <f>Table63[[#This Row],[Occurrences of model]]/Table63[[#This Row],[total no. of model ]]</f>
        <v>0.25956284153005466</v>
      </c>
      <c r="G423" t="s">
        <v>54</v>
      </c>
      <c r="H423" s="1">
        <v>212.5</v>
      </c>
      <c r="I423" s="57">
        <v>11999.4</v>
      </c>
      <c r="J423" s="57">
        <v>19999</v>
      </c>
      <c r="K423" s="57">
        <v>4249787.5</v>
      </c>
      <c r="L423" s="57">
        <v>424978.75</v>
      </c>
      <c r="M423" s="57">
        <v>3824808.75</v>
      </c>
      <c r="N423" s="57">
        <v>2983350.8250000002</v>
      </c>
      <c r="O423" s="57">
        <v>841457.92499999981</v>
      </c>
      <c r="P423" s="56">
        <v>44166</v>
      </c>
      <c r="Q423">
        <v>12</v>
      </c>
      <c r="R423" t="s">
        <v>28</v>
      </c>
      <c r="S423">
        <v>2020</v>
      </c>
    </row>
    <row r="424" spans="1:19" hidden="1" x14ac:dyDescent="0.25">
      <c r="A424" t="s">
        <v>38</v>
      </c>
      <c r="B424" t="s">
        <v>17</v>
      </c>
      <c r="C424" t="s">
        <v>48</v>
      </c>
      <c r="D424">
        <f>COUNTIF(C424:C1118, Table63[[#This Row],[Product]])</f>
        <v>58</v>
      </c>
      <c r="E424">
        <f t="shared" si="6"/>
        <v>365</v>
      </c>
      <c r="F424">
        <f>Table63[[#This Row],[Occurrences of model]]/Table63[[#This Row],[total no. of model ]]</f>
        <v>0.15890410958904111</v>
      </c>
      <c r="G424" t="s">
        <v>54</v>
      </c>
      <c r="H424" s="1">
        <v>165.9</v>
      </c>
      <c r="I424" s="57">
        <v>19794</v>
      </c>
      <c r="J424" s="57">
        <v>32990</v>
      </c>
      <c r="K424" s="57">
        <v>5473041</v>
      </c>
      <c r="L424" s="57">
        <v>547304.1</v>
      </c>
      <c r="M424" s="57">
        <v>4925736.9000000004</v>
      </c>
      <c r="N424" s="57">
        <v>3546530.568</v>
      </c>
      <c r="O424" s="57">
        <v>1379206.3320000004</v>
      </c>
      <c r="P424" s="56">
        <v>44378</v>
      </c>
      <c r="Q424">
        <v>7</v>
      </c>
      <c r="R424" t="s">
        <v>37</v>
      </c>
      <c r="S424">
        <v>2021</v>
      </c>
    </row>
    <row r="425" spans="1:19" hidden="1" x14ac:dyDescent="0.25">
      <c r="A425" t="s">
        <v>16</v>
      </c>
      <c r="B425" t="s">
        <v>21</v>
      </c>
      <c r="C425" t="s">
        <v>48</v>
      </c>
      <c r="D425">
        <f>COUNTIF(C425:C1119, Table63[[#This Row],[Product]])</f>
        <v>57</v>
      </c>
      <c r="E425">
        <f t="shared" si="6"/>
        <v>364</v>
      </c>
      <c r="F425">
        <f>Table63[[#This Row],[Occurrences of model]]/Table63[[#This Row],[total no. of model ]]</f>
        <v>0.15659340659340659</v>
      </c>
      <c r="G425" t="s">
        <v>54</v>
      </c>
      <c r="H425" s="1">
        <v>60.900000000000006</v>
      </c>
      <c r="I425" s="57">
        <v>19794</v>
      </c>
      <c r="J425" s="57">
        <v>32990</v>
      </c>
      <c r="K425" s="57">
        <v>2009091.0000000002</v>
      </c>
      <c r="L425" s="57">
        <v>200909.10000000003</v>
      </c>
      <c r="M425" s="57">
        <v>1808181.9000000001</v>
      </c>
      <c r="N425" s="57">
        <v>1410381.8820000002</v>
      </c>
      <c r="O425" s="57">
        <v>397800.01799999992</v>
      </c>
      <c r="P425" s="56">
        <v>44409</v>
      </c>
      <c r="Q425">
        <v>8</v>
      </c>
      <c r="R425" t="s">
        <v>40</v>
      </c>
      <c r="S425">
        <v>2021</v>
      </c>
    </row>
    <row r="426" spans="1:19" hidden="1" x14ac:dyDescent="0.25">
      <c r="A426" t="s">
        <v>35</v>
      </c>
      <c r="B426" t="s">
        <v>23</v>
      </c>
      <c r="C426" t="s">
        <v>48</v>
      </c>
      <c r="D426">
        <f>COUNTIF(C426:C1120, Table63[[#This Row],[Product]])</f>
        <v>56</v>
      </c>
      <c r="E426">
        <f t="shared" si="6"/>
        <v>363</v>
      </c>
      <c r="F426">
        <f>Table63[[#This Row],[Occurrences of model]]/Table63[[#This Row],[total no. of model ]]</f>
        <v>0.15426997245179064</v>
      </c>
      <c r="G426" t="s">
        <v>54</v>
      </c>
      <c r="H426" s="1">
        <v>208.70000000000002</v>
      </c>
      <c r="I426" s="57">
        <v>19794</v>
      </c>
      <c r="J426" s="57">
        <v>32990</v>
      </c>
      <c r="K426" s="57">
        <v>6885013.0000000009</v>
      </c>
      <c r="L426" s="57">
        <v>688501.30000000016</v>
      </c>
      <c r="M426" s="57">
        <v>6196511.7000000011</v>
      </c>
      <c r="N426" s="57">
        <v>4833279.1260000011</v>
      </c>
      <c r="O426" s="57">
        <v>1363232.574</v>
      </c>
      <c r="P426" s="56">
        <v>44440</v>
      </c>
      <c r="Q426">
        <v>9</v>
      </c>
      <c r="R426" t="s">
        <v>41</v>
      </c>
      <c r="S426">
        <v>2021</v>
      </c>
    </row>
    <row r="427" spans="1:19" hidden="1" x14ac:dyDescent="0.25">
      <c r="A427" t="s">
        <v>16</v>
      </c>
      <c r="B427" t="s">
        <v>25</v>
      </c>
      <c r="C427" t="s">
        <v>48</v>
      </c>
      <c r="D427">
        <f>COUNTIF(C427:C1121, Table63[[#This Row],[Product]])</f>
        <v>55</v>
      </c>
      <c r="E427">
        <f t="shared" si="6"/>
        <v>362</v>
      </c>
      <c r="F427">
        <f>Table63[[#This Row],[Occurrences of model]]/Table63[[#This Row],[total no. of model ]]</f>
        <v>0.15193370165745856</v>
      </c>
      <c r="G427" t="s">
        <v>54</v>
      </c>
      <c r="H427" s="1">
        <v>197.60000000000002</v>
      </c>
      <c r="I427" s="57">
        <v>19794</v>
      </c>
      <c r="J427" s="57">
        <v>32990</v>
      </c>
      <c r="K427" s="57">
        <v>6518824.0000000009</v>
      </c>
      <c r="L427" s="57">
        <v>651882.40000000014</v>
      </c>
      <c r="M427" s="57">
        <v>5866941.6000000006</v>
      </c>
      <c r="N427" s="57">
        <v>4576214.4480000008</v>
      </c>
      <c r="O427" s="57">
        <v>1290727.1519999998</v>
      </c>
      <c r="P427" s="56">
        <v>44470</v>
      </c>
      <c r="Q427">
        <v>10</v>
      </c>
      <c r="R427" t="s">
        <v>43</v>
      </c>
      <c r="S427">
        <v>2021</v>
      </c>
    </row>
    <row r="428" spans="1:19" hidden="1" x14ac:dyDescent="0.25">
      <c r="A428" t="s">
        <v>16</v>
      </c>
      <c r="B428" t="s">
        <v>42</v>
      </c>
      <c r="C428" t="s">
        <v>48</v>
      </c>
      <c r="D428">
        <f>COUNTIF(C428:C1122, Table63[[#This Row],[Product]])</f>
        <v>54</v>
      </c>
      <c r="E428">
        <f t="shared" si="6"/>
        <v>361</v>
      </c>
      <c r="F428">
        <f>Table63[[#This Row],[Occurrences of model]]/Table63[[#This Row],[total no. of model ]]</f>
        <v>0.14958448753462603</v>
      </c>
      <c r="G428" t="s">
        <v>54</v>
      </c>
      <c r="H428" s="1">
        <v>142.1</v>
      </c>
      <c r="I428" s="57">
        <v>19794</v>
      </c>
      <c r="J428" s="57">
        <v>32990</v>
      </c>
      <c r="K428" s="57">
        <v>4687879</v>
      </c>
      <c r="L428" s="57">
        <v>468787.9</v>
      </c>
      <c r="M428" s="57">
        <v>4219091.0999999996</v>
      </c>
      <c r="N428" s="57">
        <v>3290891.0579999997</v>
      </c>
      <c r="O428" s="57">
        <v>928200.0419999999</v>
      </c>
      <c r="P428" s="56">
        <v>44166</v>
      </c>
      <c r="Q428">
        <v>12</v>
      </c>
      <c r="R428" t="s">
        <v>28</v>
      </c>
      <c r="S428">
        <v>2020</v>
      </c>
    </row>
    <row r="429" spans="1:19" hidden="1" x14ac:dyDescent="0.25">
      <c r="A429" t="s">
        <v>38</v>
      </c>
      <c r="B429" t="s">
        <v>27</v>
      </c>
      <c r="C429" t="s">
        <v>48</v>
      </c>
      <c r="D429">
        <f>COUNTIF(C429:C1123, Table63[[#This Row],[Product]])</f>
        <v>53</v>
      </c>
      <c r="E429">
        <f t="shared" si="6"/>
        <v>360</v>
      </c>
      <c r="F429">
        <f>Table63[[#This Row],[Occurrences of model]]/Table63[[#This Row],[total no. of model ]]</f>
        <v>0.14722222222222223</v>
      </c>
      <c r="G429" t="s">
        <v>54</v>
      </c>
      <c r="H429" s="1">
        <v>137.20000000000002</v>
      </c>
      <c r="I429" s="57">
        <v>19794</v>
      </c>
      <c r="J429" s="57">
        <v>32990</v>
      </c>
      <c r="K429" s="57">
        <v>4526228.0000000009</v>
      </c>
      <c r="L429" s="57">
        <v>452622.8000000001</v>
      </c>
      <c r="M429" s="57">
        <v>4073605.2000000007</v>
      </c>
      <c r="N429" s="57">
        <v>2932995.7440000004</v>
      </c>
      <c r="O429" s="57">
        <v>1140609.4560000002</v>
      </c>
      <c r="P429" s="56">
        <v>44531</v>
      </c>
      <c r="Q429">
        <v>12</v>
      </c>
      <c r="R429" t="s">
        <v>28</v>
      </c>
      <c r="S429">
        <v>2021</v>
      </c>
    </row>
    <row r="430" spans="1:19" hidden="1" x14ac:dyDescent="0.25">
      <c r="A430" t="s">
        <v>16</v>
      </c>
      <c r="B430" t="s">
        <v>29</v>
      </c>
      <c r="C430" t="s">
        <v>48</v>
      </c>
      <c r="D430">
        <f>COUNTIF(C430:C1124, Table63[[#This Row],[Product]])</f>
        <v>52</v>
      </c>
      <c r="E430">
        <f t="shared" si="6"/>
        <v>359</v>
      </c>
      <c r="F430">
        <f>Table63[[#This Row],[Occurrences of model]]/Table63[[#This Row],[total no. of model ]]</f>
        <v>0.14484679665738162</v>
      </c>
      <c r="G430" t="s">
        <v>54</v>
      </c>
      <c r="H430" s="1">
        <v>58.800000000000004</v>
      </c>
      <c r="I430" s="57">
        <v>19794</v>
      </c>
      <c r="J430" s="57">
        <v>32990</v>
      </c>
      <c r="K430" s="57">
        <v>1939812.0000000002</v>
      </c>
      <c r="L430" s="57">
        <v>193981.20000000004</v>
      </c>
      <c r="M430" s="57">
        <v>1745830.8000000003</v>
      </c>
      <c r="N430" s="57">
        <v>1361748.0240000002</v>
      </c>
      <c r="O430" s="57">
        <v>384082.77600000007</v>
      </c>
      <c r="P430" s="56">
        <v>44166</v>
      </c>
      <c r="Q430">
        <v>12</v>
      </c>
      <c r="R430" t="s">
        <v>28</v>
      </c>
      <c r="S430">
        <v>2020</v>
      </c>
    </row>
    <row r="431" spans="1:19" hidden="1" x14ac:dyDescent="0.25">
      <c r="A431" t="s">
        <v>32</v>
      </c>
      <c r="B431" t="s">
        <v>55</v>
      </c>
      <c r="C431" t="s">
        <v>49</v>
      </c>
      <c r="D431">
        <f>COUNTIF(C431:C1125, Table63[[#This Row],[Product]])</f>
        <v>60</v>
      </c>
      <c r="E431">
        <f t="shared" si="6"/>
        <v>358</v>
      </c>
      <c r="F431">
        <f>Table63[[#This Row],[Occurrences of model]]/Table63[[#This Row],[total no. of model ]]</f>
        <v>0.16759776536312848</v>
      </c>
      <c r="G431" t="s">
        <v>54</v>
      </c>
      <c r="H431" s="1">
        <v>324.45000000000005</v>
      </c>
      <c r="I431" s="57">
        <v>13938</v>
      </c>
      <c r="J431" s="57">
        <v>23230</v>
      </c>
      <c r="K431" s="57">
        <v>7536973.5000000009</v>
      </c>
      <c r="L431" s="57">
        <v>753697.35000000009</v>
      </c>
      <c r="M431" s="57">
        <v>6783276.1500000004</v>
      </c>
      <c r="N431" s="57">
        <v>4069965.69</v>
      </c>
      <c r="O431" s="57">
        <v>2713310.4600000004</v>
      </c>
      <c r="P431" s="56">
        <v>44197</v>
      </c>
      <c r="Q431">
        <v>1</v>
      </c>
      <c r="R431" t="s">
        <v>20</v>
      </c>
      <c r="S431">
        <v>2021</v>
      </c>
    </row>
    <row r="432" spans="1:19" hidden="1" x14ac:dyDescent="0.25">
      <c r="A432" t="s">
        <v>38</v>
      </c>
      <c r="B432" t="s">
        <v>33</v>
      </c>
      <c r="C432" t="s">
        <v>49</v>
      </c>
      <c r="D432">
        <f>COUNTIF(C432:C1126, Table63[[#This Row],[Product]])</f>
        <v>59</v>
      </c>
      <c r="E432">
        <f t="shared" si="6"/>
        <v>357</v>
      </c>
      <c r="F432">
        <f>Table63[[#This Row],[Occurrences of model]]/Table63[[#This Row],[total no. of model ]]</f>
        <v>0.16526610644257703</v>
      </c>
      <c r="G432" t="s">
        <v>54</v>
      </c>
      <c r="H432" s="1">
        <v>95.9</v>
      </c>
      <c r="I432" s="57">
        <v>13938</v>
      </c>
      <c r="J432" s="57">
        <v>23230</v>
      </c>
      <c r="K432" s="57">
        <v>2227757</v>
      </c>
      <c r="L432" s="57">
        <v>222775.7</v>
      </c>
      <c r="M432" s="57">
        <v>2004981.3</v>
      </c>
      <c r="N432" s="57">
        <v>1443586.5360000001</v>
      </c>
      <c r="O432" s="57">
        <v>561394.76399999997</v>
      </c>
      <c r="P432" s="56">
        <v>44228</v>
      </c>
      <c r="Q432">
        <v>2</v>
      </c>
      <c r="R432" t="s">
        <v>45</v>
      </c>
      <c r="S432">
        <v>2021</v>
      </c>
    </row>
    <row r="433" spans="1:19" hidden="1" x14ac:dyDescent="0.25">
      <c r="A433" t="s">
        <v>38</v>
      </c>
      <c r="B433" t="s">
        <v>26</v>
      </c>
      <c r="C433" t="s">
        <v>49</v>
      </c>
      <c r="D433">
        <f>COUNTIF(C433:C1127, Table63[[#This Row],[Product]])</f>
        <v>58</v>
      </c>
      <c r="E433">
        <f t="shared" si="6"/>
        <v>356</v>
      </c>
      <c r="F433">
        <f>Table63[[#This Row],[Occurrences of model]]/Table63[[#This Row],[total no. of model ]]</f>
        <v>0.16292134831460675</v>
      </c>
      <c r="G433" t="s">
        <v>54</v>
      </c>
      <c r="H433" s="1">
        <v>274.7</v>
      </c>
      <c r="I433" s="57">
        <v>13938</v>
      </c>
      <c r="J433" s="57">
        <v>23230</v>
      </c>
      <c r="K433" s="57">
        <v>6381281</v>
      </c>
      <c r="L433" s="57">
        <v>638128.10000000009</v>
      </c>
      <c r="M433" s="57">
        <v>5743152.9000000004</v>
      </c>
      <c r="N433" s="57">
        <v>4135070.088</v>
      </c>
      <c r="O433" s="57">
        <v>1608082.8120000004</v>
      </c>
      <c r="P433" s="56">
        <v>44228</v>
      </c>
      <c r="Q433">
        <v>2</v>
      </c>
      <c r="R433" t="s">
        <v>45</v>
      </c>
      <c r="S433">
        <v>2021</v>
      </c>
    </row>
    <row r="434" spans="1:19" hidden="1" x14ac:dyDescent="0.25">
      <c r="A434" t="s">
        <v>35</v>
      </c>
      <c r="B434" t="s">
        <v>34</v>
      </c>
      <c r="C434" t="s">
        <v>51</v>
      </c>
      <c r="D434">
        <f>COUNTIF(C434:C1128, Table63[[#This Row],[Product]])</f>
        <v>59</v>
      </c>
      <c r="E434">
        <f t="shared" si="6"/>
        <v>355</v>
      </c>
      <c r="F434">
        <f>Table63[[#This Row],[Occurrences of model]]/Table63[[#This Row],[total no. of model ]]</f>
        <v>0.16619718309859155</v>
      </c>
      <c r="G434" t="s">
        <v>54</v>
      </c>
      <c r="H434" s="1">
        <v>164.5</v>
      </c>
      <c r="I434" s="57">
        <v>11999.4</v>
      </c>
      <c r="J434" s="57">
        <v>19999</v>
      </c>
      <c r="K434" s="57">
        <v>3289835.5</v>
      </c>
      <c r="L434" s="57">
        <v>328983.55000000005</v>
      </c>
      <c r="M434" s="57">
        <v>2960851.95</v>
      </c>
      <c r="N434" s="57">
        <v>2309464.5210000002</v>
      </c>
      <c r="O434" s="57">
        <v>651387.429</v>
      </c>
      <c r="P434" s="56">
        <v>44317</v>
      </c>
      <c r="Q434">
        <v>5</v>
      </c>
      <c r="R434" t="s">
        <v>53</v>
      </c>
      <c r="S434">
        <v>2021</v>
      </c>
    </row>
    <row r="435" spans="1:19" hidden="1" x14ac:dyDescent="0.25">
      <c r="A435" t="s">
        <v>16</v>
      </c>
      <c r="B435" t="s">
        <v>36</v>
      </c>
      <c r="C435" t="s">
        <v>51</v>
      </c>
      <c r="D435">
        <f>COUNTIF(C435:C1129, Table63[[#This Row],[Product]])</f>
        <v>58</v>
      </c>
      <c r="E435">
        <f t="shared" si="6"/>
        <v>354</v>
      </c>
      <c r="F435">
        <f>Table63[[#This Row],[Occurrences of model]]/Table63[[#This Row],[total no. of model ]]</f>
        <v>0.16384180790960451</v>
      </c>
      <c r="G435" t="s">
        <v>54</v>
      </c>
      <c r="H435" s="1">
        <v>287.60000000000002</v>
      </c>
      <c r="I435" s="57">
        <v>11999.4</v>
      </c>
      <c r="J435" s="57">
        <v>19999</v>
      </c>
      <c r="K435" s="57">
        <v>5751712.4000000004</v>
      </c>
      <c r="L435" s="57">
        <v>575171.24000000011</v>
      </c>
      <c r="M435" s="57">
        <v>5176541.16</v>
      </c>
      <c r="N435" s="57">
        <v>4037702.1048000003</v>
      </c>
      <c r="O435" s="57">
        <v>1138839.0551999998</v>
      </c>
      <c r="P435" s="56">
        <v>44440</v>
      </c>
      <c r="Q435">
        <v>9</v>
      </c>
      <c r="R435" t="s">
        <v>41</v>
      </c>
      <c r="S435">
        <v>2021</v>
      </c>
    </row>
    <row r="436" spans="1:19" hidden="1" x14ac:dyDescent="0.25">
      <c r="A436" t="s">
        <v>35</v>
      </c>
      <c r="B436" t="s">
        <v>39</v>
      </c>
      <c r="C436" t="s">
        <v>51</v>
      </c>
      <c r="D436">
        <f>COUNTIF(C436:C1130, Table63[[#This Row],[Product]])</f>
        <v>57</v>
      </c>
      <c r="E436">
        <f t="shared" ref="E436:E499" si="7">COUNTA(C436:C1130)</f>
        <v>353</v>
      </c>
      <c r="F436">
        <f>Table63[[#This Row],[Occurrences of model]]/Table63[[#This Row],[total no. of model ]]</f>
        <v>0.16147308781869688</v>
      </c>
      <c r="G436" t="s">
        <v>54</v>
      </c>
      <c r="H436" s="1">
        <v>99.4</v>
      </c>
      <c r="I436" s="57">
        <v>11999.4</v>
      </c>
      <c r="J436" s="57">
        <v>19999</v>
      </c>
      <c r="K436" s="57">
        <v>1987900.6</v>
      </c>
      <c r="L436" s="57">
        <v>198790.06000000003</v>
      </c>
      <c r="M436" s="57">
        <v>1789110.54</v>
      </c>
      <c r="N436" s="57">
        <v>1395506.2212</v>
      </c>
      <c r="O436" s="57">
        <v>393604.31880000001</v>
      </c>
      <c r="P436" s="56">
        <v>44075</v>
      </c>
      <c r="Q436">
        <v>9</v>
      </c>
      <c r="R436" t="s">
        <v>41</v>
      </c>
      <c r="S436">
        <v>2020</v>
      </c>
    </row>
    <row r="437" spans="1:19" hidden="1" x14ac:dyDescent="0.25">
      <c r="A437" t="s">
        <v>16</v>
      </c>
      <c r="B437" t="s">
        <v>23</v>
      </c>
      <c r="C437" t="s">
        <v>51</v>
      </c>
      <c r="D437">
        <f>COUNTIF(C437:C1131, Table63[[#This Row],[Product]])</f>
        <v>56</v>
      </c>
      <c r="E437">
        <f t="shared" si="7"/>
        <v>352</v>
      </c>
      <c r="F437">
        <f>Table63[[#This Row],[Occurrences of model]]/Table63[[#This Row],[total no. of model ]]</f>
        <v>0.15909090909090909</v>
      </c>
      <c r="G437" t="s">
        <v>54</v>
      </c>
      <c r="H437" s="1">
        <v>111.80000000000001</v>
      </c>
      <c r="I437" s="57">
        <v>11999.4</v>
      </c>
      <c r="J437" s="57">
        <v>19999</v>
      </c>
      <c r="K437" s="57">
        <v>2235888.2000000002</v>
      </c>
      <c r="L437" s="57">
        <v>223588.82000000004</v>
      </c>
      <c r="M437" s="57">
        <v>2012299.3800000001</v>
      </c>
      <c r="N437" s="57">
        <v>1569593.5164000001</v>
      </c>
      <c r="O437" s="57">
        <v>442705.86360000004</v>
      </c>
      <c r="P437" s="56">
        <v>44501</v>
      </c>
      <c r="Q437">
        <v>11</v>
      </c>
      <c r="R437" t="s">
        <v>47</v>
      </c>
      <c r="S437">
        <v>2021</v>
      </c>
    </row>
    <row r="438" spans="1:19" hidden="1" x14ac:dyDescent="0.25">
      <c r="A438" t="s">
        <v>38</v>
      </c>
      <c r="B438" t="s">
        <v>42</v>
      </c>
      <c r="C438" t="s">
        <v>51</v>
      </c>
      <c r="D438">
        <f>COUNTIF(C438:C1132, Table63[[#This Row],[Product]])</f>
        <v>55</v>
      </c>
      <c r="E438">
        <f t="shared" si="7"/>
        <v>351</v>
      </c>
      <c r="F438">
        <f>Table63[[#This Row],[Occurrences of model]]/Table63[[#This Row],[total no. of model ]]</f>
        <v>0.15669515669515668</v>
      </c>
      <c r="G438" t="s">
        <v>54</v>
      </c>
      <c r="H438" s="1">
        <v>137.20000000000002</v>
      </c>
      <c r="I438" s="57">
        <v>11999.4</v>
      </c>
      <c r="J438" s="57">
        <v>19999</v>
      </c>
      <c r="K438" s="57">
        <v>2743862.8000000003</v>
      </c>
      <c r="L438" s="57">
        <v>274386.28000000003</v>
      </c>
      <c r="M438" s="57">
        <v>2469476.5200000005</v>
      </c>
      <c r="N438" s="57">
        <v>1778023.0944000003</v>
      </c>
      <c r="O438" s="57">
        <v>691453.42560000019</v>
      </c>
      <c r="P438" s="56">
        <v>44531</v>
      </c>
      <c r="Q438">
        <v>12</v>
      </c>
      <c r="R438" t="s">
        <v>28</v>
      </c>
      <c r="S438">
        <v>2021</v>
      </c>
    </row>
    <row r="439" spans="1:19" x14ac:dyDescent="0.25">
      <c r="A439" t="s">
        <v>16</v>
      </c>
      <c r="B439" t="s">
        <v>36</v>
      </c>
      <c r="C439" t="s">
        <v>30</v>
      </c>
      <c r="D439">
        <f>COUNTIF(C439:C1133, Table63[[#This Row],[Product]])</f>
        <v>45</v>
      </c>
      <c r="E439">
        <f t="shared" si="7"/>
        <v>350</v>
      </c>
      <c r="F439" s="5">
        <f>Table63[[#This Row],[Occurrences of model]]/Table63[[#This Row],[total no. of model ]]</f>
        <v>0.12857142857142856</v>
      </c>
      <c r="G439" t="s">
        <v>54</v>
      </c>
      <c r="H439" s="1">
        <v>48.800000000000004</v>
      </c>
      <c r="I439" s="57">
        <v>8999.4</v>
      </c>
      <c r="J439" s="57">
        <v>14999</v>
      </c>
      <c r="K439" s="57">
        <v>731951.20000000007</v>
      </c>
      <c r="L439" s="57">
        <v>73195.12000000001</v>
      </c>
      <c r="M439" s="57">
        <v>658756.08000000007</v>
      </c>
      <c r="N439" s="57">
        <v>513829.7424000001</v>
      </c>
      <c r="O439" s="57">
        <v>144926.33759999997</v>
      </c>
      <c r="P439" s="56">
        <v>44228</v>
      </c>
      <c r="Q439">
        <v>2</v>
      </c>
      <c r="R439" t="s">
        <v>45</v>
      </c>
      <c r="S439">
        <v>2021</v>
      </c>
    </row>
    <row r="440" spans="1:19" x14ac:dyDescent="0.25">
      <c r="A440" t="s">
        <v>16</v>
      </c>
      <c r="B440" t="s">
        <v>21</v>
      </c>
      <c r="C440" t="s">
        <v>30</v>
      </c>
      <c r="D440">
        <f>COUNTIF(C440:C1134, Table63[[#This Row],[Product]])</f>
        <v>44</v>
      </c>
      <c r="E440">
        <f t="shared" si="7"/>
        <v>349</v>
      </c>
      <c r="F440" s="5">
        <f>Table63[[#This Row],[Occurrences of model]]/Table63[[#This Row],[total no. of model ]]</f>
        <v>0.12607449856733524</v>
      </c>
      <c r="G440" t="s">
        <v>54</v>
      </c>
      <c r="H440" s="1">
        <v>128.20000000000002</v>
      </c>
      <c r="I440" s="57">
        <v>8999.4</v>
      </c>
      <c r="J440" s="57">
        <v>14999</v>
      </c>
      <c r="K440" s="57">
        <v>1922871.8000000003</v>
      </c>
      <c r="L440" s="57">
        <v>192287.18000000005</v>
      </c>
      <c r="M440" s="57">
        <v>1730584.62</v>
      </c>
      <c r="N440" s="57">
        <v>1349856.0036000002</v>
      </c>
      <c r="O440" s="57">
        <v>380728.61639999994</v>
      </c>
      <c r="P440" s="56">
        <v>44348</v>
      </c>
      <c r="Q440">
        <v>6</v>
      </c>
      <c r="R440" t="s">
        <v>24</v>
      </c>
      <c r="S440">
        <v>2021</v>
      </c>
    </row>
    <row r="441" spans="1:19" hidden="1" x14ac:dyDescent="0.25">
      <c r="A441" t="s">
        <v>16</v>
      </c>
      <c r="B441" t="s">
        <v>46</v>
      </c>
      <c r="C441" t="s">
        <v>44</v>
      </c>
      <c r="D441">
        <f>COUNTIF(C441:C1135, Table63[[#This Row],[Product]])</f>
        <v>94</v>
      </c>
      <c r="E441">
        <f t="shared" si="7"/>
        <v>348</v>
      </c>
      <c r="F441">
        <f>Table63[[#This Row],[Occurrences of model]]/Table63[[#This Row],[total no. of model ]]</f>
        <v>0.27011494252873564</v>
      </c>
      <c r="G441" t="s">
        <v>54</v>
      </c>
      <c r="H441" s="1">
        <v>25.700000000000003</v>
      </c>
      <c r="I441" s="57">
        <v>11999.4</v>
      </c>
      <c r="J441" s="57">
        <v>19999</v>
      </c>
      <c r="K441" s="57">
        <v>513974.30000000005</v>
      </c>
      <c r="L441" s="57">
        <v>51397.430000000008</v>
      </c>
      <c r="M441" s="57">
        <v>462576.87000000005</v>
      </c>
      <c r="N441" s="57">
        <v>360809.95860000007</v>
      </c>
      <c r="O441" s="57">
        <v>101766.91139999998</v>
      </c>
      <c r="P441" s="56">
        <v>44317</v>
      </c>
      <c r="Q441">
        <v>5</v>
      </c>
      <c r="R441" t="s">
        <v>53</v>
      </c>
      <c r="S441">
        <v>2021</v>
      </c>
    </row>
    <row r="442" spans="1:19" hidden="1" x14ac:dyDescent="0.25">
      <c r="A442" t="s">
        <v>16</v>
      </c>
      <c r="B442" t="s">
        <v>17</v>
      </c>
      <c r="C442" t="s">
        <v>51</v>
      </c>
      <c r="D442">
        <f>COUNTIF(C442:C1136, Table63[[#This Row],[Product]])</f>
        <v>54</v>
      </c>
      <c r="E442">
        <f t="shared" si="7"/>
        <v>347</v>
      </c>
      <c r="F442">
        <f>Table63[[#This Row],[Occurrences of model]]/Table63[[#This Row],[total no. of model ]]</f>
        <v>0.15561959654178675</v>
      </c>
      <c r="G442" t="s">
        <v>54</v>
      </c>
      <c r="H442" s="1">
        <v>128.20000000000002</v>
      </c>
      <c r="I442" s="57">
        <v>11999.4</v>
      </c>
      <c r="J442" s="57">
        <v>19999</v>
      </c>
      <c r="K442" s="57">
        <v>2563871.8000000003</v>
      </c>
      <c r="L442" s="57">
        <v>256387.18000000005</v>
      </c>
      <c r="M442" s="57">
        <v>2307484.62</v>
      </c>
      <c r="N442" s="57">
        <v>1799838.0036000002</v>
      </c>
      <c r="O442" s="57">
        <v>507646.61639999994</v>
      </c>
      <c r="P442" s="56">
        <v>44348</v>
      </c>
      <c r="Q442">
        <v>6</v>
      </c>
      <c r="R442" t="s">
        <v>24</v>
      </c>
      <c r="S442">
        <v>2021</v>
      </c>
    </row>
    <row r="443" spans="1:19" hidden="1" x14ac:dyDescent="0.25">
      <c r="A443" t="s">
        <v>35</v>
      </c>
      <c r="B443" t="s">
        <v>21</v>
      </c>
      <c r="C443" t="s">
        <v>18</v>
      </c>
      <c r="D443">
        <f>COUNTIF(C443:C1137, Table63[[#This Row],[Product]])</f>
        <v>42</v>
      </c>
      <c r="E443">
        <f t="shared" si="7"/>
        <v>346</v>
      </c>
      <c r="F443">
        <f>Table63[[#This Row],[Occurrences of model]]/Table63[[#This Row],[total no. of model ]]</f>
        <v>0.12138728323699421</v>
      </c>
      <c r="G443" t="s">
        <v>54</v>
      </c>
      <c r="H443" s="1">
        <v>154</v>
      </c>
      <c r="I443" s="57">
        <v>5579.4</v>
      </c>
      <c r="J443" s="57">
        <v>9299</v>
      </c>
      <c r="K443" s="57">
        <v>1432046</v>
      </c>
      <c r="L443" s="57">
        <v>143204.6</v>
      </c>
      <c r="M443" s="57">
        <v>1288841.3999999999</v>
      </c>
      <c r="N443" s="57">
        <v>1005296.292</v>
      </c>
      <c r="O443" s="57">
        <v>283545.10799999989</v>
      </c>
      <c r="P443" s="56">
        <v>44409</v>
      </c>
      <c r="Q443">
        <v>8</v>
      </c>
      <c r="R443" t="s">
        <v>40</v>
      </c>
      <c r="S443">
        <v>2021</v>
      </c>
    </row>
    <row r="444" spans="1:19" hidden="1" x14ac:dyDescent="0.25">
      <c r="A444" t="s">
        <v>22</v>
      </c>
      <c r="B444" t="s">
        <v>23</v>
      </c>
      <c r="C444" t="s">
        <v>18</v>
      </c>
      <c r="D444">
        <f>COUNTIF(C444:C1138, Table63[[#This Row],[Product]])</f>
        <v>41</v>
      </c>
      <c r="E444">
        <f t="shared" si="7"/>
        <v>345</v>
      </c>
      <c r="F444">
        <f>Table63[[#This Row],[Occurrences of model]]/Table63[[#This Row],[total no. of model ]]</f>
        <v>0.11884057971014493</v>
      </c>
      <c r="G444" t="s">
        <v>54</v>
      </c>
      <c r="H444" s="1">
        <v>49</v>
      </c>
      <c r="I444" s="57">
        <v>5579.4</v>
      </c>
      <c r="J444" s="57">
        <v>9299</v>
      </c>
      <c r="K444" s="57">
        <v>455651</v>
      </c>
      <c r="L444" s="57">
        <v>45565.100000000006</v>
      </c>
      <c r="M444" s="57">
        <v>410085.9</v>
      </c>
      <c r="N444" s="57">
        <v>266555.83500000002</v>
      </c>
      <c r="O444" s="57">
        <v>143530.065</v>
      </c>
      <c r="P444" s="56">
        <v>44501</v>
      </c>
      <c r="Q444">
        <v>11</v>
      </c>
      <c r="R444" t="s">
        <v>47</v>
      </c>
      <c r="S444">
        <v>2021</v>
      </c>
    </row>
    <row r="445" spans="1:19" hidden="1" x14ac:dyDescent="0.25">
      <c r="A445" t="s">
        <v>16</v>
      </c>
      <c r="B445" t="s">
        <v>25</v>
      </c>
      <c r="C445" t="s">
        <v>18</v>
      </c>
      <c r="D445">
        <f>COUNTIF(C445:C1139, Table63[[#This Row],[Product]])</f>
        <v>40</v>
      </c>
      <c r="E445">
        <f t="shared" si="7"/>
        <v>344</v>
      </c>
      <c r="F445">
        <f>Table63[[#This Row],[Occurrences of model]]/Table63[[#This Row],[total no. of model ]]</f>
        <v>0.11627906976744186</v>
      </c>
      <c r="G445" t="s">
        <v>54</v>
      </c>
      <c r="H445" s="1">
        <v>136.20000000000002</v>
      </c>
      <c r="I445" s="57">
        <v>5579.4</v>
      </c>
      <c r="J445" s="57">
        <v>9299</v>
      </c>
      <c r="K445" s="57">
        <v>1266523.8</v>
      </c>
      <c r="L445" s="57">
        <v>126652.38</v>
      </c>
      <c r="M445" s="57">
        <v>1139871.42</v>
      </c>
      <c r="N445" s="57">
        <v>889099.70759999997</v>
      </c>
      <c r="O445" s="57">
        <v>250771.71239999996</v>
      </c>
      <c r="P445" s="56">
        <v>44531</v>
      </c>
      <c r="Q445">
        <v>12</v>
      </c>
      <c r="R445" t="s">
        <v>28</v>
      </c>
      <c r="S445">
        <v>2021</v>
      </c>
    </row>
    <row r="446" spans="1:19" x14ac:dyDescent="0.25">
      <c r="A446" t="s">
        <v>22</v>
      </c>
      <c r="B446" t="s">
        <v>42</v>
      </c>
      <c r="C446" t="s">
        <v>30</v>
      </c>
      <c r="D446">
        <f>COUNTIF(C446:C1140, Table63[[#This Row],[Product]])</f>
        <v>43</v>
      </c>
      <c r="E446">
        <f t="shared" si="7"/>
        <v>343</v>
      </c>
      <c r="F446" s="5">
        <f>Table63[[#This Row],[Occurrences of model]]/Table63[[#This Row],[total no. of model ]]</f>
        <v>0.12536443148688048</v>
      </c>
      <c r="G446" t="s">
        <v>54</v>
      </c>
      <c r="H446" s="1">
        <v>250.10000000000002</v>
      </c>
      <c r="I446" s="57">
        <v>8999.4</v>
      </c>
      <c r="J446" s="57">
        <v>14999</v>
      </c>
      <c r="K446" s="57">
        <v>3751249.9000000004</v>
      </c>
      <c r="L446" s="57">
        <v>375124.99000000005</v>
      </c>
      <c r="M446" s="57">
        <v>3376124.91</v>
      </c>
      <c r="N446" s="57">
        <v>2194481.1915000002</v>
      </c>
      <c r="O446" s="57">
        <v>1181643.7185</v>
      </c>
      <c r="P446" s="56">
        <v>44256</v>
      </c>
      <c r="Q446">
        <v>3</v>
      </c>
      <c r="R446" t="s">
        <v>31</v>
      </c>
      <c r="S446">
        <v>2021</v>
      </c>
    </row>
    <row r="447" spans="1:19" x14ac:dyDescent="0.25">
      <c r="A447" t="s">
        <v>16</v>
      </c>
      <c r="B447" t="s">
        <v>27</v>
      </c>
      <c r="C447" t="s">
        <v>30</v>
      </c>
      <c r="D447">
        <f>COUNTIF(C447:C1141, Table63[[#This Row],[Product]])</f>
        <v>42</v>
      </c>
      <c r="E447">
        <f t="shared" si="7"/>
        <v>342</v>
      </c>
      <c r="F447" s="5">
        <f>Table63[[#This Row],[Occurrences of model]]/Table63[[#This Row],[total no. of model ]]</f>
        <v>0.12280701754385964</v>
      </c>
      <c r="G447" t="s">
        <v>54</v>
      </c>
      <c r="H447" s="1">
        <v>70.8</v>
      </c>
      <c r="I447" s="57">
        <v>8999.4</v>
      </c>
      <c r="J447" s="57">
        <v>14999</v>
      </c>
      <c r="K447" s="57">
        <v>1061929.2</v>
      </c>
      <c r="L447" s="57">
        <v>106192.92</v>
      </c>
      <c r="M447" s="57">
        <v>955736.27999999991</v>
      </c>
      <c r="N447" s="57">
        <v>745474.29839999997</v>
      </c>
      <c r="O447" s="57">
        <v>210261.98159999994</v>
      </c>
      <c r="P447" s="56">
        <v>44348</v>
      </c>
      <c r="Q447">
        <v>6</v>
      </c>
      <c r="R447" t="s">
        <v>24</v>
      </c>
      <c r="S447">
        <v>2021</v>
      </c>
    </row>
    <row r="448" spans="1:19" x14ac:dyDescent="0.25">
      <c r="A448" t="s">
        <v>16</v>
      </c>
      <c r="B448" t="s">
        <v>29</v>
      </c>
      <c r="C448" t="s">
        <v>30</v>
      </c>
      <c r="D448">
        <f>COUNTIF(C448:C1142, Table63[[#This Row],[Product]])</f>
        <v>41</v>
      </c>
      <c r="E448">
        <f t="shared" si="7"/>
        <v>341</v>
      </c>
      <c r="F448" s="5">
        <f>Table63[[#This Row],[Occurrences of model]]/Table63[[#This Row],[total no. of model ]]</f>
        <v>0.12023460410557185</v>
      </c>
      <c r="G448" t="s">
        <v>54</v>
      </c>
      <c r="H448" s="1">
        <v>64.5</v>
      </c>
      <c r="I448" s="57">
        <v>8999.4</v>
      </c>
      <c r="J448" s="57">
        <v>14999</v>
      </c>
      <c r="K448" s="57">
        <v>967435.5</v>
      </c>
      <c r="L448" s="57">
        <v>96743.55</v>
      </c>
      <c r="M448" s="57">
        <v>870691.95</v>
      </c>
      <c r="N448" s="57">
        <v>679139.72100000002</v>
      </c>
      <c r="O448" s="57">
        <v>191552.22899999993</v>
      </c>
      <c r="P448" s="56">
        <v>44378</v>
      </c>
      <c r="Q448">
        <v>7</v>
      </c>
      <c r="R448" t="s">
        <v>37</v>
      </c>
      <c r="S448">
        <v>2021</v>
      </c>
    </row>
    <row r="449" spans="1:19" x14ac:dyDescent="0.25">
      <c r="A449" t="s">
        <v>38</v>
      </c>
      <c r="B449" t="s">
        <v>55</v>
      </c>
      <c r="C449" t="s">
        <v>30</v>
      </c>
      <c r="D449">
        <f>COUNTIF(C449:C1143, Table63[[#This Row],[Product]])</f>
        <v>40</v>
      </c>
      <c r="E449">
        <f t="shared" si="7"/>
        <v>340</v>
      </c>
      <c r="F449" s="5">
        <f>Table63[[#This Row],[Occurrences of model]]/Table63[[#This Row],[total no. of model ]]</f>
        <v>0.11764705882352941</v>
      </c>
      <c r="G449" t="s">
        <v>54</v>
      </c>
      <c r="H449" s="1">
        <v>156.20000000000002</v>
      </c>
      <c r="I449" s="57">
        <v>8999.4</v>
      </c>
      <c r="J449" s="57">
        <v>14999</v>
      </c>
      <c r="K449" s="57">
        <v>2342843.8000000003</v>
      </c>
      <c r="L449" s="57">
        <v>234284.38000000003</v>
      </c>
      <c r="M449" s="57">
        <v>2108559.4200000004</v>
      </c>
      <c r="N449" s="57">
        <v>1518162.7824000001</v>
      </c>
      <c r="O449" s="57">
        <v>590396.63760000025</v>
      </c>
      <c r="P449" s="56">
        <v>44409</v>
      </c>
      <c r="Q449">
        <v>8</v>
      </c>
      <c r="R449" t="s">
        <v>40</v>
      </c>
      <c r="S449">
        <v>2021</v>
      </c>
    </row>
    <row r="450" spans="1:19" x14ac:dyDescent="0.25">
      <c r="A450" t="s">
        <v>38</v>
      </c>
      <c r="B450" t="s">
        <v>33</v>
      </c>
      <c r="C450" t="s">
        <v>30</v>
      </c>
      <c r="D450">
        <f>COUNTIF(C450:C1144, Table63[[#This Row],[Product]])</f>
        <v>39</v>
      </c>
      <c r="E450">
        <f t="shared" si="7"/>
        <v>339</v>
      </c>
      <c r="F450" s="5">
        <f>Table63[[#This Row],[Occurrences of model]]/Table63[[#This Row],[total no. of model ]]</f>
        <v>0.11504424778761062</v>
      </c>
      <c r="G450" t="s">
        <v>54</v>
      </c>
      <c r="H450" s="1">
        <v>128.30000000000001</v>
      </c>
      <c r="I450" s="57">
        <v>8999.4</v>
      </c>
      <c r="J450" s="57">
        <v>14999</v>
      </c>
      <c r="K450" s="57">
        <v>1924371.7000000002</v>
      </c>
      <c r="L450" s="57">
        <v>192437.17000000004</v>
      </c>
      <c r="M450" s="57">
        <v>1731934.5300000003</v>
      </c>
      <c r="N450" s="57">
        <v>1246992.8616000002</v>
      </c>
      <c r="O450" s="57">
        <v>484941.66840000008</v>
      </c>
      <c r="P450" s="56">
        <v>44075</v>
      </c>
      <c r="Q450">
        <v>9</v>
      </c>
      <c r="R450" t="s">
        <v>41</v>
      </c>
      <c r="S450">
        <v>2020</v>
      </c>
    </row>
    <row r="451" spans="1:19" x14ac:dyDescent="0.25">
      <c r="A451" t="s">
        <v>22</v>
      </c>
      <c r="B451" t="s">
        <v>26</v>
      </c>
      <c r="C451" t="s">
        <v>30</v>
      </c>
      <c r="D451">
        <f>COUNTIF(C451:C1145, Table63[[#This Row],[Product]])</f>
        <v>38</v>
      </c>
      <c r="E451">
        <f t="shared" si="7"/>
        <v>338</v>
      </c>
      <c r="F451" s="5">
        <f>Table63[[#This Row],[Occurrences of model]]/Table63[[#This Row],[total no. of model ]]</f>
        <v>0.11242603550295859</v>
      </c>
      <c r="G451" t="s">
        <v>54</v>
      </c>
      <c r="H451" s="1">
        <v>71.100000000000009</v>
      </c>
      <c r="I451" s="57">
        <v>8999.4</v>
      </c>
      <c r="J451" s="57">
        <v>14999</v>
      </c>
      <c r="K451" s="57">
        <v>1066428.9000000001</v>
      </c>
      <c r="L451" s="57">
        <v>106642.89000000001</v>
      </c>
      <c r="M451" s="57">
        <v>959786.01000000013</v>
      </c>
      <c r="N451" s="57">
        <v>623860.90650000016</v>
      </c>
      <c r="O451" s="57">
        <v>335925.10349999997</v>
      </c>
      <c r="P451" s="56">
        <v>44531</v>
      </c>
      <c r="Q451">
        <v>12</v>
      </c>
      <c r="R451" t="s">
        <v>28</v>
      </c>
      <c r="S451">
        <v>2021</v>
      </c>
    </row>
    <row r="452" spans="1:19" hidden="1" x14ac:dyDescent="0.25">
      <c r="A452" t="s">
        <v>35</v>
      </c>
      <c r="B452" t="s">
        <v>34</v>
      </c>
      <c r="C452" t="s">
        <v>44</v>
      </c>
      <c r="D452">
        <f>COUNTIF(C452:C1146, Table63[[#This Row],[Product]])</f>
        <v>93</v>
      </c>
      <c r="E452">
        <f t="shared" si="7"/>
        <v>337</v>
      </c>
      <c r="F452">
        <f>Table63[[#This Row],[Occurrences of model]]/Table63[[#This Row],[total no. of model ]]</f>
        <v>0.27596439169139464</v>
      </c>
      <c r="G452" t="s">
        <v>54</v>
      </c>
      <c r="H452" s="1">
        <v>111.4</v>
      </c>
      <c r="I452" s="57">
        <v>11999.4</v>
      </c>
      <c r="J452" s="57">
        <v>19999</v>
      </c>
      <c r="K452" s="57">
        <v>2227888.6</v>
      </c>
      <c r="L452" s="57">
        <v>222788.86000000002</v>
      </c>
      <c r="M452" s="57">
        <v>2005099.74</v>
      </c>
      <c r="N452" s="57">
        <v>1563977.7972000001</v>
      </c>
      <c r="O452" s="57">
        <v>441121.94279999984</v>
      </c>
      <c r="P452" s="56">
        <v>44256</v>
      </c>
      <c r="Q452">
        <v>3</v>
      </c>
      <c r="R452" t="s">
        <v>31</v>
      </c>
      <c r="S452">
        <v>2021</v>
      </c>
    </row>
    <row r="453" spans="1:19" hidden="1" x14ac:dyDescent="0.25">
      <c r="A453" t="s">
        <v>16</v>
      </c>
      <c r="B453" t="s">
        <v>36</v>
      </c>
      <c r="C453" t="s">
        <v>44</v>
      </c>
      <c r="D453">
        <f>COUNTIF(C453:C1147, Table63[[#This Row],[Product]])</f>
        <v>92</v>
      </c>
      <c r="E453">
        <f t="shared" si="7"/>
        <v>336</v>
      </c>
      <c r="F453">
        <f>Table63[[#This Row],[Occurrences of model]]/Table63[[#This Row],[total no. of model ]]</f>
        <v>0.27380952380952384</v>
      </c>
      <c r="G453" t="s">
        <v>54</v>
      </c>
      <c r="H453" s="1">
        <v>125.9</v>
      </c>
      <c r="I453" s="57">
        <v>11999.4</v>
      </c>
      <c r="J453" s="57">
        <v>19999</v>
      </c>
      <c r="K453" s="57">
        <v>2517874.1</v>
      </c>
      <c r="L453" s="57">
        <v>251787.41000000003</v>
      </c>
      <c r="M453" s="57">
        <v>2266086.69</v>
      </c>
      <c r="N453" s="57">
        <v>1767547.6181999999</v>
      </c>
      <c r="O453" s="57">
        <v>498539.07180000003</v>
      </c>
      <c r="P453" s="56">
        <v>44287</v>
      </c>
      <c r="Q453">
        <v>4</v>
      </c>
      <c r="R453" t="s">
        <v>50</v>
      </c>
      <c r="S453">
        <v>2021</v>
      </c>
    </row>
    <row r="454" spans="1:19" hidden="1" x14ac:dyDescent="0.25">
      <c r="A454" t="s">
        <v>16</v>
      </c>
      <c r="B454" t="s">
        <v>39</v>
      </c>
      <c r="C454" t="s">
        <v>44</v>
      </c>
      <c r="D454">
        <f>COUNTIF(C454:C1148, Table63[[#This Row],[Product]])</f>
        <v>91</v>
      </c>
      <c r="E454">
        <f t="shared" si="7"/>
        <v>335</v>
      </c>
      <c r="F454">
        <f>Table63[[#This Row],[Occurrences of model]]/Table63[[#This Row],[total no. of model ]]</f>
        <v>0.27164179104477609</v>
      </c>
      <c r="G454" t="s">
        <v>54</v>
      </c>
      <c r="H454" s="1">
        <v>109.5</v>
      </c>
      <c r="I454" s="57">
        <v>11999.4</v>
      </c>
      <c r="J454" s="57">
        <v>19999</v>
      </c>
      <c r="K454" s="57">
        <v>2189890.5</v>
      </c>
      <c r="L454" s="57">
        <v>218989.05000000002</v>
      </c>
      <c r="M454" s="57">
        <v>1970901.45</v>
      </c>
      <c r="N454" s="57">
        <v>1537303.1310000001</v>
      </c>
      <c r="O454" s="57">
        <v>433598.3189999999</v>
      </c>
      <c r="P454" s="56">
        <v>44317</v>
      </c>
      <c r="Q454">
        <v>5</v>
      </c>
      <c r="R454" t="s">
        <v>53</v>
      </c>
      <c r="S454">
        <v>2021</v>
      </c>
    </row>
    <row r="455" spans="1:19" hidden="1" x14ac:dyDescent="0.25">
      <c r="A455" t="s">
        <v>16</v>
      </c>
      <c r="B455" t="s">
        <v>23</v>
      </c>
      <c r="C455" t="s">
        <v>44</v>
      </c>
      <c r="D455">
        <f>COUNTIF(C455:C1149, Table63[[#This Row],[Product]])</f>
        <v>90</v>
      </c>
      <c r="E455">
        <f t="shared" si="7"/>
        <v>334</v>
      </c>
      <c r="F455">
        <f>Table63[[#This Row],[Occurrences of model]]/Table63[[#This Row],[total no. of model ]]</f>
        <v>0.26946107784431139</v>
      </c>
      <c r="G455" t="s">
        <v>54</v>
      </c>
      <c r="H455" s="1">
        <v>136.6</v>
      </c>
      <c r="I455" s="57">
        <v>11999.4</v>
      </c>
      <c r="J455" s="57">
        <v>19999</v>
      </c>
      <c r="K455" s="57">
        <v>2731863.4</v>
      </c>
      <c r="L455" s="57">
        <v>273186.34000000003</v>
      </c>
      <c r="M455" s="57">
        <v>2458677.06</v>
      </c>
      <c r="N455" s="57">
        <v>1917768.1068000002</v>
      </c>
      <c r="O455" s="57">
        <v>540908.95319999987</v>
      </c>
      <c r="P455" s="56">
        <v>44348</v>
      </c>
      <c r="Q455">
        <v>6</v>
      </c>
      <c r="R455" t="s">
        <v>24</v>
      </c>
      <c r="S455">
        <v>2021</v>
      </c>
    </row>
    <row r="456" spans="1:19" hidden="1" x14ac:dyDescent="0.25">
      <c r="A456" t="s">
        <v>38</v>
      </c>
      <c r="B456" t="s">
        <v>42</v>
      </c>
      <c r="C456" t="s">
        <v>44</v>
      </c>
      <c r="D456">
        <f>COUNTIF(C456:C1150, Table63[[#This Row],[Product]])</f>
        <v>89</v>
      </c>
      <c r="E456">
        <f t="shared" si="7"/>
        <v>333</v>
      </c>
      <c r="F456">
        <f>Table63[[#This Row],[Occurrences of model]]/Table63[[#This Row],[total no. of model ]]</f>
        <v>0.26726726726726729</v>
      </c>
      <c r="G456" t="s">
        <v>54</v>
      </c>
      <c r="H456" s="1">
        <v>246</v>
      </c>
      <c r="I456" s="57">
        <v>11999.4</v>
      </c>
      <c r="J456" s="57">
        <v>19999</v>
      </c>
      <c r="K456" s="57">
        <v>4919754</v>
      </c>
      <c r="L456" s="57">
        <v>491975.4</v>
      </c>
      <c r="M456" s="57">
        <v>4427778.5999999996</v>
      </c>
      <c r="N456" s="57">
        <v>3188000.5919999997</v>
      </c>
      <c r="O456" s="57">
        <v>1239778.0079999999</v>
      </c>
      <c r="P456" s="56">
        <v>44348</v>
      </c>
      <c r="Q456">
        <v>6</v>
      </c>
      <c r="R456" t="s">
        <v>24</v>
      </c>
      <c r="S456">
        <v>2021</v>
      </c>
    </row>
    <row r="457" spans="1:19" hidden="1" x14ac:dyDescent="0.25">
      <c r="A457" t="s">
        <v>16</v>
      </c>
      <c r="B457" t="s">
        <v>36</v>
      </c>
      <c r="C457" t="s">
        <v>44</v>
      </c>
      <c r="D457">
        <f>COUNTIF(C457:C1151, Table63[[#This Row],[Product]])</f>
        <v>88</v>
      </c>
      <c r="E457">
        <f t="shared" si="7"/>
        <v>332</v>
      </c>
      <c r="F457">
        <f>Table63[[#This Row],[Occurrences of model]]/Table63[[#This Row],[total no. of model ]]</f>
        <v>0.26506024096385544</v>
      </c>
      <c r="G457" t="s">
        <v>54</v>
      </c>
      <c r="H457" s="1">
        <v>67.8</v>
      </c>
      <c r="I457" s="57">
        <v>11999.4</v>
      </c>
      <c r="J457" s="57">
        <v>19999</v>
      </c>
      <c r="K457" s="57">
        <v>1355932.2</v>
      </c>
      <c r="L457" s="57">
        <v>135593.22</v>
      </c>
      <c r="M457" s="57">
        <v>1220338.98</v>
      </c>
      <c r="N457" s="57">
        <v>951864.4044</v>
      </c>
      <c r="O457" s="57">
        <v>268474.57559999998</v>
      </c>
      <c r="P457" s="56">
        <v>44409</v>
      </c>
      <c r="Q457">
        <v>8</v>
      </c>
      <c r="R457" t="s">
        <v>40</v>
      </c>
      <c r="S457">
        <v>2021</v>
      </c>
    </row>
    <row r="458" spans="1:19" hidden="1" x14ac:dyDescent="0.25">
      <c r="A458" t="s">
        <v>16</v>
      </c>
      <c r="B458" t="s">
        <v>21</v>
      </c>
      <c r="C458" t="s">
        <v>44</v>
      </c>
      <c r="D458">
        <f>COUNTIF(C458:C1152, Table63[[#This Row],[Product]])</f>
        <v>87</v>
      </c>
      <c r="E458">
        <f t="shared" si="7"/>
        <v>331</v>
      </c>
      <c r="F458">
        <f>Table63[[#This Row],[Occurrences of model]]/Table63[[#This Row],[total no. of model ]]</f>
        <v>0.26283987915407853</v>
      </c>
      <c r="G458" t="s">
        <v>54</v>
      </c>
      <c r="H458" s="1">
        <v>159.80000000000001</v>
      </c>
      <c r="I458" s="57">
        <v>11999.4</v>
      </c>
      <c r="J458" s="57">
        <v>19999</v>
      </c>
      <c r="K458" s="57">
        <v>3195840.2</v>
      </c>
      <c r="L458" s="57">
        <v>319584.02</v>
      </c>
      <c r="M458" s="57">
        <v>2876256.18</v>
      </c>
      <c r="N458" s="57">
        <v>2243479.8204000001</v>
      </c>
      <c r="O458" s="57">
        <v>632776.35960000008</v>
      </c>
      <c r="P458" s="56">
        <v>44409</v>
      </c>
      <c r="Q458">
        <v>8</v>
      </c>
      <c r="R458" t="s">
        <v>40</v>
      </c>
      <c r="S458">
        <v>2021</v>
      </c>
    </row>
    <row r="459" spans="1:19" hidden="1" x14ac:dyDescent="0.25">
      <c r="A459" t="s">
        <v>16</v>
      </c>
      <c r="B459" t="s">
        <v>46</v>
      </c>
      <c r="C459" t="s">
        <v>44</v>
      </c>
      <c r="D459">
        <f>COUNTIF(C459:C1153, Table63[[#This Row],[Product]])</f>
        <v>86</v>
      </c>
      <c r="E459">
        <f t="shared" si="7"/>
        <v>330</v>
      </c>
      <c r="F459">
        <f>Table63[[#This Row],[Occurrences of model]]/Table63[[#This Row],[total no. of model ]]</f>
        <v>0.26060606060606062</v>
      </c>
      <c r="G459" t="s">
        <v>54</v>
      </c>
      <c r="H459" s="1">
        <v>240.9</v>
      </c>
      <c r="I459" s="57">
        <v>11999.4</v>
      </c>
      <c r="J459" s="57">
        <v>19999</v>
      </c>
      <c r="K459" s="57">
        <v>4817759.1000000006</v>
      </c>
      <c r="L459" s="57">
        <v>481775.91000000009</v>
      </c>
      <c r="M459" s="57">
        <v>4335983.1900000004</v>
      </c>
      <c r="N459" s="57">
        <v>3382066.8882000004</v>
      </c>
      <c r="O459" s="57">
        <v>953916.30180000002</v>
      </c>
      <c r="P459" s="56">
        <v>44075</v>
      </c>
      <c r="Q459">
        <v>9</v>
      </c>
      <c r="R459" t="s">
        <v>41</v>
      </c>
      <c r="S459">
        <v>2020</v>
      </c>
    </row>
    <row r="460" spans="1:19" hidden="1" x14ac:dyDescent="0.25">
      <c r="A460" t="s">
        <v>16</v>
      </c>
      <c r="B460" t="s">
        <v>17</v>
      </c>
      <c r="C460" t="s">
        <v>44</v>
      </c>
      <c r="D460">
        <f>COUNTIF(C460:C1154, Table63[[#This Row],[Product]])</f>
        <v>85</v>
      </c>
      <c r="E460">
        <f t="shared" si="7"/>
        <v>329</v>
      </c>
      <c r="F460">
        <f>Table63[[#This Row],[Occurrences of model]]/Table63[[#This Row],[total no. of model ]]</f>
        <v>0.25835866261398177</v>
      </c>
      <c r="G460" t="s">
        <v>54</v>
      </c>
      <c r="H460" s="1">
        <v>193.4</v>
      </c>
      <c r="I460" s="57">
        <v>11999.4</v>
      </c>
      <c r="J460" s="57">
        <v>19999</v>
      </c>
      <c r="K460" s="57">
        <v>3867806.6</v>
      </c>
      <c r="L460" s="57">
        <v>386780.66000000003</v>
      </c>
      <c r="M460" s="57">
        <v>3481025.94</v>
      </c>
      <c r="N460" s="57">
        <v>2715200.2332000001</v>
      </c>
      <c r="O460" s="57">
        <v>765825.70679999981</v>
      </c>
      <c r="P460" s="56">
        <v>44440</v>
      </c>
      <c r="Q460">
        <v>9</v>
      </c>
      <c r="R460" t="s">
        <v>41</v>
      </c>
      <c r="S460">
        <v>2021</v>
      </c>
    </row>
    <row r="461" spans="1:19" hidden="1" x14ac:dyDescent="0.25">
      <c r="A461" t="s">
        <v>16</v>
      </c>
      <c r="B461" t="s">
        <v>21</v>
      </c>
      <c r="C461" t="s">
        <v>44</v>
      </c>
      <c r="D461">
        <f>COUNTIF(C461:C1155, Table63[[#This Row],[Product]])</f>
        <v>84</v>
      </c>
      <c r="E461">
        <f t="shared" si="7"/>
        <v>328</v>
      </c>
      <c r="F461">
        <f>Table63[[#This Row],[Occurrences of model]]/Table63[[#This Row],[total no. of model ]]</f>
        <v>0.25609756097560976</v>
      </c>
      <c r="G461" t="s">
        <v>54</v>
      </c>
      <c r="H461" s="1">
        <v>299.3</v>
      </c>
      <c r="I461" s="57">
        <v>11999.4</v>
      </c>
      <c r="J461" s="57">
        <v>19999</v>
      </c>
      <c r="K461" s="57">
        <v>5985700.7000000002</v>
      </c>
      <c r="L461" s="57">
        <v>598570.07000000007</v>
      </c>
      <c r="M461" s="57">
        <v>5387130.6299999999</v>
      </c>
      <c r="N461" s="57">
        <v>4201961.8914000001</v>
      </c>
      <c r="O461" s="57">
        <v>1185168.7385999998</v>
      </c>
      <c r="P461" s="56">
        <v>44440</v>
      </c>
      <c r="Q461">
        <v>9</v>
      </c>
      <c r="R461" t="s">
        <v>41</v>
      </c>
      <c r="S461">
        <v>2021</v>
      </c>
    </row>
    <row r="462" spans="1:19" hidden="1" x14ac:dyDescent="0.25">
      <c r="A462" t="s">
        <v>16</v>
      </c>
      <c r="B462" t="s">
        <v>23</v>
      </c>
      <c r="C462" t="s">
        <v>44</v>
      </c>
      <c r="D462">
        <f>COUNTIF(C462:C1156, Table63[[#This Row],[Product]])</f>
        <v>83</v>
      </c>
      <c r="E462">
        <f t="shared" si="7"/>
        <v>327</v>
      </c>
      <c r="F462">
        <f>Table63[[#This Row],[Occurrences of model]]/Table63[[#This Row],[total no. of model ]]</f>
        <v>0.25382262996941896</v>
      </c>
      <c r="G462" t="s">
        <v>54</v>
      </c>
      <c r="H462" s="1">
        <v>214.60000000000002</v>
      </c>
      <c r="I462" s="57">
        <v>11999.4</v>
      </c>
      <c r="J462" s="57">
        <v>19999</v>
      </c>
      <c r="K462" s="57">
        <v>4291785.4000000004</v>
      </c>
      <c r="L462" s="57">
        <v>429178.54000000004</v>
      </c>
      <c r="M462" s="57">
        <v>3862606.8600000003</v>
      </c>
      <c r="N462" s="57">
        <v>3012833.3508000006</v>
      </c>
      <c r="O462" s="57">
        <v>849773.50919999974</v>
      </c>
      <c r="P462" s="56">
        <v>44136</v>
      </c>
      <c r="Q462">
        <v>11</v>
      </c>
      <c r="R462" t="s">
        <v>47</v>
      </c>
      <c r="S462">
        <v>2020</v>
      </c>
    </row>
    <row r="463" spans="1:19" hidden="1" x14ac:dyDescent="0.25">
      <c r="A463" t="s">
        <v>16</v>
      </c>
      <c r="B463" t="s">
        <v>25</v>
      </c>
      <c r="C463" t="s">
        <v>44</v>
      </c>
      <c r="D463">
        <f>COUNTIF(C463:C1157, Table63[[#This Row],[Product]])</f>
        <v>82</v>
      </c>
      <c r="E463">
        <f t="shared" si="7"/>
        <v>326</v>
      </c>
      <c r="F463">
        <f>Table63[[#This Row],[Occurrences of model]]/Table63[[#This Row],[total no. of model ]]</f>
        <v>0.25153374233128833</v>
      </c>
      <c r="G463" t="s">
        <v>54</v>
      </c>
      <c r="H463" s="1">
        <v>194.60000000000002</v>
      </c>
      <c r="I463" s="57">
        <v>11999.4</v>
      </c>
      <c r="J463" s="57">
        <v>19999</v>
      </c>
      <c r="K463" s="57">
        <v>3891805.4000000004</v>
      </c>
      <c r="L463" s="57">
        <v>389180.54000000004</v>
      </c>
      <c r="M463" s="57">
        <v>3502624.8600000003</v>
      </c>
      <c r="N463" s="57">
        <v>2732047.3908000002</v>
      </c>
      <c r="O463" s="57">
        <v>770577.46920000017</v>
      </c>
      <c r="P463" s="56">
        <v>44166</v>
      </c>
      <c r="Q463">
        <v>12</v>
      </c>
      <c r="R463" t="s">
        <v>28</v>
      </c>
      <c r="S463">
        <v>2020</v>
      </c>
    </row>
    <row r="464" spans="1:19" hidden="1" x14ac:dyDescent="0.25">
      <c r="A464" t="s">
        <v>16</v>
      </c>
      <c r="B464" t="s">
        <v>42</v>
      </c>
      <c r="C464" t="s">
        <v>44</v>
      </c>
      <c r="D464">
        <f>COUNTIF(C464:C1158, Table63[[#This Row],[Product]])</f>
        <v>81</v>
      </c>
      <c r="E464">
        <f t="shared" si="7"/>
        <v>325</v>
      </c>
      <c r="F464">
        <f>Table63[[#This Row],[Occurrences of model]]/Table63[[#This Row],[total no. of model ]]</f>
        <v>0.24923076923076923</v>
      </c>
      <c r="G464" t="s">
        <v>54</v>
      </c>
      <c r="H464" s="1">
        <v>136.20000000000002</v>
      </c>
      <c r="I464" s="57">
        <v>11999.4</v>
      </c>
      <c r="J464" s="57">
        <v>19999</v>
      </c>
      <c r="K464" s="57">
        <v>2723863.8000000003</v>
      </c>
      <c r="L464" s="57">
        <v>272386.38000000006</v>
      </c>
      <c r="M464" s="57">
        <v>2451477.4200000004</v>
      </c>
      <c r="N464" s="57">
        <v>1912152.3876000005</v>
      </c>
      <c r="O464" s="57">
        <v>539325.03239999991</v>
      </c>
      <c r="P464" s="56">
        <v>44531</v>
      </c>
      <c r="Q464">
        <v>12</v>
      </c>
      <c r="R464" t="s">
        <v>28</v>
      </c>
      <c r="S464">
        <v>2021</v>
      </c>
    </row>
    <row r="465" spans="1:19" hidden="1" x14ac:dyDescent="0.25">
      <c r="A465" t="s">
        <v>32</v>
      </c>
      <c r="B465" t="s">
        <v>27</v>
      </c>
      <c r="C465" t="s">
        <v>48</v>
      </c>
      <c r="D465">
        <f>COUNTIF(C465:C1159, Table63[[#This Row],[Product]])</f>
        <v>51</v>
      </c>
      <c r="E465">
        <f t="shared" si="7"/>
        <v>324</v>
      </c>
      <c r="F465">
        <f>Table63[[#This Row],[Occurrences of model]]/Table63[[#This Row],[total no. of model ]]</f>
        <v>0.15740740740740741</v>
      </c>
      <c r="G465" t="s">
        <v>54</v>
      </c>
      <c r="H465" s="1">
        <v>59.800000000000004</v>
      </c>
      <c r="I465" s="57">
        <v>19794</v>
      </c>
      <c r="J465" s="57">
        <v>32990</v>
      </c>
      <c r="K465" s="57">
        <v>1972802.0000000002</v>
      </c>
      <c r="L465" s="57">
        <v>197280.20000000004</v>
      </c>
      <c r="M465" s="57">
        <v>1775521.8000000003</v>
      </c>
      <c r="N465" s="57">
        <v>1065313.08</v>
      </c>
      <c r="O465" s="57">
        <v>710208.7200000002</v>
      </c>
      <c r="P465" s="56">
        <v>44256</v>
      </c>
      <c r="Q465">
        <v>3</v>
      </c>
      <c r="R465" t="s">
        <v>31</v>
      </c>
      <c r="S465">
        <v>2021</v>
      </c>
    </row>
    <row r="466" spans="1:19" hidden="1" x14ac:dyDescent="0.25">
      <c r="A466" t="s">
        <v>16</v>
      </c>
      <c r="B466" t="s">
        <v>29</v>
      </c>
      <c r="C466" t="s">
        <v>48</v>
      </c>
      <c r="D466">
        <f>COUNTIF(C466:C1160, Table63[[#This Row],[Product]])</f>
        <v>50</v>
      </c>
      <c r="E466">
        <f t="shared" si="7"/>
        <v>323</v>
      </c>
      <c r="F466">
        <f>Table63[[#This Row],[Occurrences of model]]/Table63[[#This Row],[total no. of model ]]</f>
        <v>0.15479876160990713</v>
      </c>
      <c r="G466" t="s">
        <v>54</v>
      </c>
      <c r="H466" s="1">
        <v>290.7</v>
      </c>
      <c r="I466" s="57">
        <v>19794</v>
      </c>
      <c r="J466" s="57">
        <v>32990</v>
      </c>
      <c r="K466" s="57">
        <v>9590193</v>
      </c>
      <c r="L466" s="57">
        <v>959019.3</v>
      </c>
      <c r="M466" s="57">
        <v>8631173.6999999993</v>
      </c>
      <c r="N466" s="57">
        <v>6732315.4859999996</v>
      </c>
      <c r="O466" s="57">
        <v>1898858.2139999997</v>
      </c>
      <c r="P466" s="56">
        <v>44348</v>
      </c>
      <c r="Q466">
        <v>6</v>
      </c>
      <c r="R466" t="s">
        <v>24</v>
      </c>
      <c r="S466">
        <v>2021</v>
      </c>
    </row>
    <row r="467" spans="1:19" hidden="1" x14ac:dyDescent="0.25">
      <c r="A467" t="s">
        <v>16</v>
      </c>
      <c r="B467" t="s">
        <v>55</v>
      </c>
      <c r="C467" t="s">
        <v>48</v>
      </c>
      <c r="D467">
        <f>COUNTIF(C467:C1161, Table63[[#This Row],[Product]])</f>
        <v>49</v>
      </c>
      <c r="E467">
        <f t="shared" si="7"/>
        <v>322</v>
      </c>
      <c r="F467">
        <f>Table63[[#This Row],[Occurrences of model]]/Table63[[#This Row],[total no. of model ]]</f>
        <v>0.15217391304347827</v>
      </c>
      <c r="G467" t="s">
        <v>54</v>
      </c>
      <c r="H467" s="1">
        <v>233.8</v>
      </c>
      <c r="I467" s="57">
        <v>19794</v>
      </c>
      <c r="J467" s="57">
        <v>32990</v>
      </c>
      <c r="K467" s="57">
        <v>7713062</v>
      </c>
      <c r="L467" s="57">
        <v>771306.20000000007</v>
      </c>
      <c r="M467" s="57">
        <v>6941755.7999999998</v>
      </c>
      <c r="N467" s="57">
        <v>5414569.5240000002</v>
      </c>
      <c r="O467" s="57">
        <v>1527186.2759999996</v>
      </c>
      <c r="P467" s="56">
        <v>44348</v>
      </c>
      <c r="Q467">
        <v>6</v>
      </c>
      <c r="R467" t="s">
        <v>24</v>
      </c>
      <c r="S467">
        <v>2021</v>
      </c>
    </row>
    <row r="468" spans="1:19" hidden="1" x14ac:dyDescent="0.25">
      <c r="A468" t="s">
        <v>38</v>
      </c>
      <c r="B468" t="s">
        <v>33</v>
      </c>
      <c r="C468" t="s">
        <v>48</v>
      </c>
      <c r="D468">
        <f>COUNTIF(C468:C1162, Table63[[#This Row],[Product]])</f>
        <v>48</v>
      </c>
      <c r="E468">
        <f t="shared" si="7"/>
        <v>321</v>
      </c>
      <c r="F468">
        <f>Table63[[#This Row],[Occurrences of model]]/Table63[[#This Row],[total no. of model ]]</f>
        <v>0.14953271028037382</v>
      </c>
      <c r="G468" t="s">
        <v>54</v>
      </c>
      <c r="H468" s="1">
        <v>38.6</v>
      </c>
      <c r="I468" s="57">
        <v>19794</v>
      </c>
      <c r="J468" s="57">
        <v>32990</v>
      </c>
      <c r="K468" s="57">
        <v>1273414</v>
      </c>
      <c r="L468" s="57">
        <v>127341.40000000001</v>
      </c>
      <c r="M468" s="57">
        <v>1146072.6000000001</v>
      </c>
      <c r="N468" s="57">
        <v>825172.272</v>
      </c>
      <c r="O468" s="57">
        <v>320900.3280000001</v>
      </c>
      <c r="P468" s="56">
        <v>44136</v>
      </c>
      <c r="Q468">
        <v>11</v>
      </c>
      <c r="R468" t="s">
        <v>47</v>
      </c>
      <c r="S468">
        <v>2020</v>
      </c>
    </row>
    <row r="469" spans="1:19" hidden="1" x14ac:dyDescent="0.25">
      <c r="A469" t="s">
        <v>38</v>
      </c>
      <c r="B469" t="s">
        <v>26</v>
      </c>
      <c r="C469" t="s">
        <v>48</v>
      </c>
      <c r="D469">
        <f>COUNTIF(C469:C1163, Table63[[#This Row],[Product]])</f>
        <v>47</v>
      </c>
      <c r="E469">
        <f t="shared" si="7"/>
        <v>320</v>
      </c>
      <c r="F469">
        <f>Table63[[#This Row],[Occurrences of model]]/Table63[[#This Row],[total no. of model ]]</f>
        <v>0.14687500000000001</v>
      </c>
      <c r="G469" t="s">
        <v>54</v>
      </c>
      <c r="H469" s="1">
        <v>63.5</v>
      </c>
      <c r="I469" s="57">
        <v>19794</v>
      </c>
      <c r="J469" s="57">
        <v>32990</v>
      </c>
      <c r="K469" s="57">
        <v>2094865</v>
      </c>
      <c r="L469" s="57">
        <v>209486.5</v>
      </c>
      <c r="M469" s="57">
        <v>1885378.5</v>
      </c>
      <c r="N469" s="57">
        <v>1357472.52</v>
      </c>
      <c r="O469" s="57">
        <v>527905.98</v>
      </c>
      <c r="P469" s="56">
        <v>44531</v>
      </c>
      <c r="Q469">
        <v>12</v>
      </c>
      <c r="R469" t="s">
        <v>28</v>
      </c>
      <c r="S469">
        <v>2021</v>
      </c>
    </row>
    <row r="470" spans="1:19" hidden="1" x14ac:dyDescent="0.25">
      <c r="A470" t="s">
        <v>16</v>
      </c>
      <c r="B470" t="s">
        <v>34</v>
      </c>
      <c r="C470" t="s">
        <v>49</v>
      </c>
      <c r="D470">
        <f>COUNTIF(C470:C1164, Table63[[#This Row],[Product]])</f>
        <v>57</v>
      </c>
      <c r="E470">
        <f t="shared" si="7"/>
        <v>319</v>
      </c>
      <c r="F470">
        <f>Table63[[#This Row],[Occurrences of model]]/Table63[[#This Row],[total no. of model ]]</f>
        <v>0.17868338557993729</v>
      </c>
      <c r="G470" t="s">
        <v>54</v>
      </c>
      <c r="H470" s="1">
        <v>57.45</v>
      </c>
      <c r="I470" s="57">
        <v>13938</v>
      </c>
      <c r="J470" s="57">
        <v>23230</v>
      </c>
      <c r="K470" s="57">
        <v>1334563.5</v>
      </c>
      <c r="L470" s="57">
        <v>133456.35</v>
      </c>
      <c r="M470" s="57">
        <v>1201107.1499999999</v>
      </c>
      <c r="N470" s="57">
        <v>936863.57699999993</v>
      </c>
      <c r="O470" s="57">
        <v>264243.57299999997</v>
      </c>
      <c r="P470" s="56">
        <v>44287</v>
      </c>
      <c r="Q470">
        <v>4</v>
      </c>
      <c r="R470" t="s">
        <v>50</v>
      </c>
      <c r="S470">
        <v>2021</v>
      </c>
    </row>
    <row r="471" spans="1:19" hidden="1" x14ac:dyDescent="0.25">
      <c r="A471" t="s">
        <v>16</v>
      </c>
      <c r="B471" t="s">
        <v>36</v>
      </c>
      <c r="C471" t="s">
        <v>49</v>
      </c>
      <c r="D471">
        <f>COUNTIF(C471:C1165, Table63[[#This Row],[Product]])</f>
        <v>56</v>
      </c>
      <c r="E471">
        <f t="shared" si="7"/>
        <v>318</v>
      </c>
      <c r="F471">
        <f>Table63[[#This Row],[Occurrences of model]]/Table63[[#This Row],[total no. of model ]]</f>
        <v>0.1761006289308176</v>
      </c>
      <c r="G471" t="s">
        <v>54</v>
      </c>
      <c r="H471" s="1">
        <v>233.8</v>
      </c>
      <c r="I471" s="57">
        <v>13938</v>
      </c>
      <c r="J471" s="57">
        <v>23230</v>
      </c>
      <c r="K471" s="57">
        <v>5431174</v>
      </c>
      <c r="L471" s="57">
        <v>543117.4</v>
      </c>
      <c r="M471" s="57">
        <v>4888056.5999999996</v>
      </c>
      <c r="N471" s="57">
        <v>3812684.148</v>
      </c>
      <c r="O471" s="57">
        <v>1075372.4519999996</v>
      </c>
      <c r="P471" s="56">
        <v>44348</v>
      </c>
      <c r="Q471">
        <v>6</v>
      </c>
      <c r="R471" t="s">
        <v>24</v>
      </c>
      <c r="S471">
        <v>2021</v>
      </c>
    </row>
    <row r="472" spans="1:19" hidden="1" x14ac:dyDescent="0.25">
      <c r="A472" t="s">
        <v>16</v>
      </c>
      <c r="B472" t="s">
        <v>39</v>
      </c>
      <c r="C472" t="s">
        <v>49</v>
      </c>
      <c r="D472">
        <f>COUNTIF(C472:C1166, Table63[[#This Row],[Product]])</f>
        <v>55</v>
      </c>
      <c r="E472">
        <f t="shared" si="7"/>
        <v>317</v>
      </c>
      <c r="F472">
        <f>Table63[[#This Row],[Occurrences of model]]/Table63[[#This Row],[total no. of model ]]</f>
        <v>0.17350157728706625</v>
      </c>
      <c r="G472" t="s">
        <v>54</v>
      </c>
      <c r="H472" s="1">
        <v>38.1</v>
      </c>
      <c r="I472" s="57">
        <v>13938</v>
      </c>
      <c r="J472" s="57">
        <v>23230</v>
      </c>
      <c r="K472" s="57">
        <v>885063</v>
      </c>
      <c r="L472" s="57">
        <v>88506.3</v>
      </c>
      <c r="M472" s="57">
        <v>796556.7</v>
      </c>
      <c r="N472" s="57">
        <v>621314.22600000002</v>
      </c>
      <c r="O472" s="57">
        <v>175242.47399999993</v>
      </c>
      <c r="P472" s="56">
        <v>44409</v>
      </c>
      <c r="Q472">
        <v>8</v>
      </c>
      <c r="R472" t="s">
        <v>40</v>
      </c>
      <c r="S472">
        <v>2021</v>
      </c>
    </row>
    <row r="473" spans="1:19" hidden="1" x14ac:dyDescent="0.25">
      <c r="A473" t="s">
        <v>16</v>
      </c>
      <c r="B473" t="s">
        <v>23</v>
      </c>
      <c r="C473" t="s">
        <v>49</v>
      </c>
      <c r="D473">
        <f>COUNTIF(C473:C1167, Table63[[#This Row],[Product]])</f>
        <v>54</v>
      </c>
      <c r="E473">
        <f t="shared" si="7"/>
        <v>316</v>
      </c>
      <c r="F473">
        <f>Table63[[#This Row],[Occurrences of model]]/Table63[[#This Row],[total no. of model ]]</f>
        <v>0.17088607594936708</v>
      </c>
      <c r="G473" t="s">
        <v>54</v>
      </c>
      <c r="H473" s="1">
        <v>42.2</v>
      </c>
      <c r="I473" s="57">
        <v>13938</v>
      </c>
      <c r="J473" s="57">
        <v>23230</v>
      </c>
      <c r="K473" s="57">
        <v>980306.00000000012</v>
      </c>
      <c r="L473" s="57">
        <v>98030.60000000002</v>
      </c>
      <c r="M473" s="57">
        <v>882275.40000000014</v>
      </c>
      <c r="N473" s="57">
        <v>688174.81200000015</v>
      </c>
      <c r="O473" s="57">
        <v>194100.58799999999</v>
      </c>
      <c r="P473" s="56">
        <v>44409</v>
      </c>
      <c r="Q473">
        <v>8</v>
      </c>
      <c r="R473" t="s">
        <v>40</v>
      </c>
      <c r="S473">
        <v>2021</v>
      </c>
    </row>
    <row r="474" spans="1:19" hidden="1" x14ac:dyDescent="0.25">
      <c r="A474" t="s">
        <v>38</v>
      </c>
      <c r="B474" t="s">
        <v>42</v>
      </c>
      <c r="C474" t="s">
        <v>49</v>
      </c>
      <c r="D474">
        <f>COUNTIF(C474:C1168, Table63[[#This Row],[Product]])</f>
        <v>53</v>
      </c>
      <c r="E474">
        <f t="shared" si="7"/>
        <v>315</v>
      </c>
      <c r="F474">
        <f>Table63[[#This Row],[Occurrences of model]]/Table63[[#This Row],[total no. of model ]]</f>
        <v>0.16825396825396827</v>
      </c>
      <c r="G474" t="s">
        <v>54</v>
      </c>
      <c r="H474" s="1">
        <v>213.4</v>
      </c>
      <c r="I474" s="57">
        <v>13938</v>
      </c>
      <c r="J474" s="57">
        <v>23230</v>
      </c>
      <c r="K474" s="57">
        <v>4957282</v>
      </c>
      <c r="L474" s="57">
        <v>495728.2</v>
      </c>
      <c r="M474" s="57">
        <v>4461553.8</v>
      </c>
      <c r="N474" s="57">
        <v>3212318.7359999996</v>
      </c>
      <c r="O474" s="57">
        <v>1249235.0640000002</v>
      </c>
      <c r="P474" s="56">
        <v>44440</v>
      </c>
      <c r="Q474">
        <v>9</v>
      </c>
      <c r="R474" t="s">
        <v>41</v>
      </c>
      <c r="S474">
        <v>2021</v>
      </c>
    </row>
    <row r="475" spans="1:19" hidden="1" x14ac:dyDescent="0.25">
      <c r="A475" t="s">
        <v>38</v>
      </c>
      <c r="B475" t="s">
        <v>36</v>
      </c>
      <c r="C475" t="s">
        <v>49</v>
      </c>
      <c r="D475">
        <f>COUNTIF(C475:C1169, Table63[[#This Row],[Product]])</f>
        <v>52</v>
      </c>
      <c r="E475">
        <f t="shared" si="7"/>
        <v>314</v>
      </c>
      <c r="F475">
        <f>Table63[[#This Row],[Occurrences of model]]/Table63[[#This Row],[total no. of model ]]</f>
        <v>0.16560509554140126</v>
      </c>
      <c r="G475" t="s">
        <v>54</v>
      </c>
      <c r="H475" s="1">
        <v>80.800000000000011</v>
      </c>
      <c r="I475" s="57">
        <v>13938</v>
      </c>
      <c r="J475" s="57">
        <v>23230</v>
      </c>
      <c r="K475" s="57">
        <v>1876984.0000000002</v>
      </c>
      <c r="L475" s="57">
        <v>187698.40000000002</v>
      </c>
      <c r="M475" s="57">
        <v>1689285.6</v>
      </c>
      <c r="N475" s="57">
        <v>1216285.632</v>
      </c>
      <c r="O475" s="57">
        <v>472999.96800000011</v>
      </c>
      <c r="P475" s="56">
        <v>44166</v>
      </c>
      <c r="Q475">
        <v>12</v>
      </c>
      <c r="R475" t="s">
        <v>28</v>
      </c>
      <c r="S475">
        <v>2020</v>
      </c>
    </row>
    <row r="476" spans="1:19" hidden="1" x14ac:dyDescent="0.25">
      <c r="A476" t="s">
        <v>16</v>
      </c>
      <c r="B476" t="s">
        <v>21</v>
      </c>
      <c r="C476" t="s">
        <v>51</v>
      </c>
      <c r="D476">
        <f>COUNTIF(C476:C1170, Table63[[#This Row],[Product]])</f>
        <v>53</v>
      </c>
      <c r="E476">
        <f t="shared" si="7"/>
        <v>313</v>
      </c>
      <c r="F476">
        <f>Table63[[#This Row],[Occurrences of model]]/Table63[[#This Row],[total no. of model ]]</f>
        <v>0.16932907348242812</v>
      </c>
      <c r="G476" t="s">
        <v>54</v>
      </c>
      <c r="H476" s="1">
        <v>70.8</v>
      </c>
      <c r="I476" s="57">
        <v>11999.4</v>
      </c>
      <c r="J476" s="57">
        <v>19999</v>
      </c>
      <c r="K476" s="57">
        <v>1415929.2</v>
      </c>
      <c r="L476" s="57">
        <v>141592.92000000001</v>
      </c>
      <c r="M476" s="57">
        <v>1274336.28</v>
      </c>
      <c r="N476" s="57">
        <v>993982.29840000009</v>
      </c>
      <c r="O476" s="57">
        <v>280353.98159999994</v>
      </c>
      <c r="P476" s="56">
        <v>44348</v>
      </c>
      <c r="Q476">
        <v>6</v>
      </c>
      <c r="R476" t="s">
        <v>24</v>
      </c>
      <c r="S476">
        <v>2021</v>
      </c>
    </row>
    <row r="477" spans="1:19" hidden="1" x14ac:dyDescent="0.25">
      <c r="A477" t="s">
        <v>16</v>
      </c>
      <c r="B477" t="s">
        <v>46</v>
      </c>
      <c r="C477" t="s">
        <v>51</v>
      </c>
      <c r="D477">
        <f>COUNTIF(C477:C1171, Table63[[#This Row],[Product]])</f>
        <v>52</v>
      </c>
      <c r="E477">
        <f t="shared" si="7"/>
        <v>312</v>
      </c>
      <c r="F477">
        <f>Table63[[#This Row],[Occurrences of model]]/Table63[[#This Row],[total no. of model ]]</f>
        <v>0.16666666666666666</v>
      </c>
      <c r="G477" t="s">
        <v>54</v>
      </c>
      <c r="H477" s="1">
        <v>290.7</v>
      </c>
      <c r="I477" s="57">
        <v>11999.4</v>
      </c>
      <c r="J477" s="57">
        <v>19999</v>
      </c>
      <c r="K477" s="57">
        <v>5813709.2999999998</v>
      </c>
      <c r="L477" s="57">
        <v>581370.93000000005</v>
      </c>
      <c r="M477" s="57">
        <v>5232338.37</v>
      </c>
      <c r="N477" s="57">
        <v>4081223.9286000002</v>
      </c>
      <c r="O477" s="57">
        <v>1151114.4413999999</v>
      </c>
      <c r="P477" s="56">
        <v>44348</v>
      </c>
      <c r="Q477">
        <v>6</v>
      </c>
      <c r="R477" t="s">
        <v>24</v>
      </c>
      <c r="S477">
        <v>2021</v>
      </c>
    </row>
    <row r="478" spans="1:19" hidden="1" x14ac:dyDescent="0.25">
      <c r="A478" t="s">
        <v>16</v>
      </c>
      <c r="B478" t="s">
        <v>17</v>
      </c>
      <c r="C478" t="s">
        <v>51</v>
      </c>
      <c r="D478">
        <f>COUNTIF(C478:C1172, Table63[[#This Row],[Product]])</f>
        <v>51</v>
      </c>
      <c r="E478">
        <f t="shared" si="7"/>
        <v>311</v>
      </c>
      <c r="F478">
        <f>Table63[[#This Row],[Occurrences of model]]/Table63[[#This Row],[total no. of model ]]</f>
        <v>0.16398713826366559</v>
      </c>
      <c r="G478" t="s">
        <v>54</v>
      </c>
      <c r="H478" s="1">
        <v>136.6</v>
      </c>
      <c r="I478" s="57">
        <v>11999.4</v>
      </c>
      <c r="J478" s="57">
        <v>19999</v>
      </c>
      <c r="K478" s="57">
        <v>2731863.4</v>
      </c>
      <c r="L478" s="57">
        <v>273186.34000000003</v>
      </c>
      <c r="M478" s="57">
        <v>2458677.06</v>
      </c>
      <c r="N478" s="57">
        <v>1917768.1068000002</v>
      </c>
      <c r="O478" s="57">
        <v>540908.95319999987</v>
      </c>
      <c r="P478" s="56">
        <v>44348</v>
      </c>
      <c r="Q478">
        <v>6</v>
      </c>
      <c r="R478" t="s">
        <v>24</v>
      </c>
      <c r="S478">
        <v>2021</v>
      </c>
    </row>
    <row r="479" spans="1:19" hidden="1" x14ac:dyDescent="0.25">
      <c r="A479" t="s">
        <v>38</v>
      </c>
      <c r="B479" t="s">
        <v>21</v>
      </c>
      <c r="C479" t="s">
        <v>51</v>
      </c>
      <c r="D479">
        <f>COUNTIF(C479:C1173, Table63[[#This Row],[Product]])</f>
        <v>50</v>
      </c>
      <c r="E479">
        <f t="shared" si="7"/>
        <v>310</v>
      </c>
      <c r="F479">
        <f>Table63[[#This Row],[Occurrences of model]]/Table63[[#This Row],[total no. of model ]]</f>
        <v>0.16129032258064516</v>
      </c>
      <c r="G479" t="s">
        <v>54</v>
      </c>
      <c r="H479" s="1">
        <v>246</v>
      </c>
      <c r="I479" s="57">
        <v>11999.4</v>
      </c>
      <c r="J479" s="57">
        <v>19999</v>
      </c>
      <c r="K479" s="57">
        <v>4919754</v>
      </c>
      <c r="L479" s="57">
        <v>491975.4</v>
      </c>
      <c r="M479" s="57">
        <v>4427778.5999999996</v>
      </c>
      <c r="N479" s="57">
        <v>3188000.5919999997</v>
      </c>
      <c r="O479" s="57">
        <v>1239778.0079999999</v>
      </c>
      <c r="P479" s="56">
        <v>44348</v>
      </c>
      <c r="Q479">
        <v>6</v>
      </c>
      <c r="R479" t="s">
        <v>24</v>
      </c>
      <c r="S479">
        <v>2021</v>
      </c>
    </row>
    <row r="480" spans="1:19" hidden="1" x14ac:dyDescent="0.25">
      <c r="A480" t="s">
        <v>16</v>
      </c>
      <c r="B480" t="s">
        <v>23</v>
      </c>
      <c r="C480" t="s">
        <v>51</v>
      </c>
      <c r="D480">
        <f>COUNTIF(C480:C1174, Table63[[#This Row],[Product]])</f>
        <v>49</v>
      </c>
      <c r="E480">
        <f t="shared" si="7"/>
        <v>309</v>
      </c>
      <c r="F480">
        <f>Table63[[#This Row],[Occurrences of model]]/Table63[[#This Row],[total no. of model ]]</f>
        <v>0.15857605177993528</v>
      </c>
      <c r="G480" t="s">
        <v>54</v>
      </c>
      <c r="H480" s="1">
        <v>152</v>
      </c>
      <c r="I480" s="57">
        <v>11999.4</v>
      </c>
      <c r="J480" s="57">
        <v>19999</v>
      </c>
      <c r="K480" s="57">
        <v>3039848</v>
      </c>
      <c r="L480" s="57">
        <v>303984.8</v>
      </c>
      <c r="M480" s="57">
        <v>2735863.2</v>
      </c>
      <c r="N480" s="57">
        <v>2133973.2960000001</v>
      </c>
      <c r="O480" s="57">
        <v>601889.9040000001</v>
      </c>
      <c r="P480" s="56">
        <v>44501</v>
      </c>
      <c r="Q480">
        <v>11</v>
      </c>
      <c r="R480" t="s">
        <v>47</v>
      </c>
      <c r="S480">
        <v>2021</v>
      </c>
    </row>
    <row r="481" spans="1:19" hidden="1" x14ac:dyDescent="0.25">
      <c r="A481" t="s">
        <v>22</v>
      </c>
      <c r="B481" t="s">
        <v>25</v>
      </c>
      <c r="C481" t="s">
        <v>51</v>
      </c>
      <c r="D481">
        <f>COUNTIF(C481:C1175, Table63[[#This Row],[Product]])</f>
        <v>48</v>
      </c>
      <c r="E481">
        <f t="shared" si="7"/>
        <v>308</v>
      </c>
      <c r="F481">
        <f>Table63[[#This Row],[Occurrences of model]]/Table63[[#This Row],[total no. of model ]]</f>
        <v>0.15584415584415584</v>
      </c>
      <c r="G481" t="s">
        <v>54</v>
      </c>
      <c r="H481" s="1">
        <v>71.100000000000009</v>
      </c>
      <c r="I481" s="57">
        <v>11999.4</v>
      </c>
      <c r="J481" s="57">
        <v>19999</v>
      </c>
      <c r="K481" s="57">
        <v>1421928.9000000001</v>
      </c>
      <c r="L481" s="57">
        <v>142192.89000000001</v>
      </c>
      <c r="M481" s="57">
        <v>1279736.0100000002</v>
      </c>
      <c r="N481" s="57">
        <v>831828.40650000016</v>
      </c>
      <c r="O481" s="57">
        <v>447907.60350000008</v>
      </c>
      <c r="P481" s="56">
        <v>44531</v>
      </c>
      <c r="Q481">
        <v>12</v>
      </c>
      <c r="R481" t="s">
        <v>28</v>
      </c>
      <c r="S481">
        <v>2021</v>
      </c>
    </row>
    <row r="482" spans="1:19" hidden="1" x14ac:dyDescent="0.25">
      <c r="A482" t="s">
        <v>32</v>
      </c>
      <c r="B482" t="s">
        <v>42</v>
      </c>
      <c r="C482" t="s">
        <v>51</v>
      </c>
      <c r="D482">
        <f>COUNTIF(C482:C1176, Table63[[#This Row],[Product]])</f>
        <v>47</v>
      </c>
      <c r="E482">
        <f t="shared" si="7"/>
        <v>307</v>
      </c>
      <c r="F482">
        <f>Table63[[#This Row],[Occurrences of model]]/Table63[[#This Row],[total no. of model ]]</f>
        <v>0.15309446254071662</v>
      </c>
      <c r="G482" t="s">
        <v>54</v>
      </c>
      <c r="H482" s="1">
        <v>137.5</v>
      </c>
      <c r="I482" s="57">
        <v>11999.4</v>
      </c>
      <c r="J482" s="57">
        <v>19999</v>
      </c>
      <c r="K482" s="57">
        <v>2749862.5</v>
      </c>
      <c r="L482" s="57">
        <v>274986.25</v>
      </c>
      <c r="M482" s="57">
        <v>2474876.25</v>
      </c>
      <c r="N482" s="57">
        <v>1484925.75</v>
      </c>
      <c r="O482" s="57">
        <v>989950.5</v>
      </c>
      <c r="P482" s="56">
        <v>44166</v>
      </c>
      <c r="Q482">
        <v>12</v>
      </c>
      <c r="R482" t="s">
        <v>28</v>
      </c>
      <c r="S482">
        <v>2020</v>
      </c>
    </row>
    <row r="483" spans="1:19" hidden="1" x14ac:dyDescent="0.25">
      <c r="A483" t="s">
        <v>38</v>
      </c>
      <c r="B483" t="s">
        <v>27</v>
      </c>
      <c r="C483" t="s">
        <v>51</v>
      </c>
      <c r="D483">
        <f>COUNTIF(C483:C1177, Table63[[#This Row],[Product]])</f>
        <v>46</v>
      </c>
      <c r="E483">
        <f t="shared" si="7"/>
        <v>306</v>
      </c>
      <c r="F483">
        <f>Table63[[#This Row],[Occurrences of model]]/Table63[[#This Row],[total no. of model ]]</f>
        <v>0.15032679738562091</v>
      </c>
      <c r="G483" t="s">
        <v>54</v>
      </c>
      <c r="H483" s="1">
        <v>63.5</v>
      </c>
      <c r="I483" s="57">
        <v>11999.4</v>
      </c>
      <c r="J483" s="57">
        <v>19999</v>
      </c>
      <c r="K483" s="57">
        <v>1269936.5</v>
      </c>
      <c r="L483" s="57">
        <v>126993.65000000001</v>
      </c>
      <c r="M483" s="57">
        <v>1142942.8500000001</v>
      </c>
      <c r="N483" s="57">
        <v>822918.85200000007</v>
      </c>
      <c r="O483" s="57">
        <v>320023.99800000002</v>
      </c>
      <c r="P483" s="56">
        <v>44531</v>
      </c>
      <c r="Q483">
        <v>12</v>
      </c>
      <c r="R483" t="s">
        <v>28</v>
      </c>
      <c r="S483">
        <v>2021</v>
      </c>
    </row>
    <row r="484" spans="1:19" hidden="1" x14ac:dyDescent="0.25">
      <c r="A484" t="s">
        <v>16</v>
      </c>
      <c r="B484" t="s">
        <v>29</v>
      </c>
      <c r="C484" t="s">
        <v>49</v>
      </c>
      <c r="D484">
        <f>COUNTIF(C484:C1178, Table63[[#This Row],[Product]])</f>
        <v>51</v>
      </c>
      <c r="E484">
        <f t="shared" si="7"/>
        <v>305</v>
      </c>
      <c r="F484">
        <f>Table63[[#This Row],[Occurrences of model]]/Table63[[#This Row],[total no. of model ]]</f>
        <v>0.16721311475409836</v>
      </c>
      <c r="G484" t="s">
        <v>54</v>
      </c>
      <c r="H484" s="1">
        <v>43.650000000000006</v>
      </c>
      <c r="I484" s="57">
        <v>13938</v>
      </c>
      <c r="J484" s="57">
        <v>23230</v>
      </c>
      <c r="K484" s="57">
        <v>1013989.5000000001</v>
      </c>
      <c r="L484" s="57">
        <v>101398.95000000001</v>
      </c>
      <c r="M484" s="57">
        <v>912590.55</v>
      </c>
      <c r="N484" s="57">
        <v>711820.62900000007</v>
      </c>
      <c r="O484" s="57">
        <v>200769.92099999997</v>
      </c>
      <c r="P484" s="56">
        <v>44378</v>
      </c>
      <c r="Q484">
        <v>7</v>
      </c>
      <c r="R484" t="s">
        <v>37</v>
      </c>
      <c r="S484">
        <v>2021</v>
      </c>
    </row>
    <row r="485" spans="1:19" hidden="1" x14ac:dyDescent="0.25">
      <c r="A485" t="s">
        <v>38</v>
      </c>
      <c r="B485" t="s">
        <v>55</v>
      </c>
      <c r="C485" t="s">
        <v>18</v>
      </c>
      <c r="D485">
        <f>COUNTIF(C485:C1179, Table63[[#This Row],[Product]])</f>
        <v>39</v>
      </c>
      <c r="E485">
        <f t="shared" si="7"/>
        <v>304</v>
      </c>
      <c r="F485">
        <f>Table63[[#This Row],[Occurrences of model]]/Table63[[#This Row],[total no. of model ]]</f>
        <v>0.12828947368421054</v>
      </c>
      <c r="G485" t="s">
        <v>54</v>
      </c>
      <c r="H485" s="1">
        <v>109.4</v>
      </c>
      <c r="I485" s="57">
        <v>5579.4</v>
      </c>
      <c r="J485" s="57">
        <v>9299</v>
      </c>
      <c r="K485" s="57">
        <v>1017310.6000000001</v>
      </c>
      <c r="L485" s="57">
        <v>101731.06000000001</v>
      </c>
      <c r="M485" s="57">
        <v>915579.54</v>
      </c>
      <c r="N485" s="57">
        <v>659217.26879999996</v>
      </c>
      <c r="O485" s="57">
        <v>256362.27120000008</v>
      </c>
      <c r="P485" s="56">
        <v>44348</v>
      </c>
      <c r="Q485">
        <v>6</v>
      </c>
      <c r="R485" t="s">
        <v>24</v>
      </c>
      <c r="S485">
        <v>2021</v>
      </c>
    </row>
    <row r="486" spans="1:19" hidden="1" x14ac:dyDescent="0.25">
      <c r="A486" t="s">
        <v>32</v>
      </c>
      <c r="B486" t="s">
        <v>33</v>
      </c>
      <c r="C486" t="s">
        <v>18</v>
      </c>
      <c r="D486">
        <f>COUNTIF(C486:C1180, Table63[[#This Row],[Product]])</f>
        <v>38</v>
      </c>
      <c r="E486">
        <f t="shared" si="7"/>
        <v>303</v>
      </c>
      <c r="F486">
        <f>Table63[[#This Row],[Occurrences of model]]/Table63[[#This Row],[total no. of model ]]</f>
        <v>0.1254125412541254</v>
      </c>
      <c r="G486" t="s">
        <v>54</v>
      </c>
      <c r="H486" s="1">
        <v>36.700000000000003</v>
      </c>
      <c r="I486" s="57">
        <v>5579.4</v>
      </c>
      <c r="J486" s="57">
        <v>9299</v>
      </c>
      <c r="K486" s="57">
        <v>341273.30000000005</v>
      </c>
      <c r="L486" s="57">
        <v>34127.330000000009</v>
      </c>
      <c r="M486" s="57">
        <v>307145.97000000003</v>
      </c>
      <c r="N486" s="57">
        <v>184287.58200000002</v>
      </c>
      <c r="O486" s="57">
        <v>122858.38800000001</v>
      </c>
      <c r="P486" s="56">
        <v>44105</v>
      </c>
      <c r="Q486">
        <v>10</v>
      </c>
      <c r="R486" t="s">
        <v>43</v>
      </c>
      <c r="S486">
        <v>2020</v>
      </c>
    </row>
    <row r="487" spans="1:19" x14ac:dyDescent="0.25">
      <c r="A487" t="s">
        <v>38</v>
      </c>
      <c r="B487" t="s">
        <v>26</v>
      </c>
      <c r="C487" t="s">
        <v>30</v>
      </c>
      <c r="D487">
        <f>COUNTIF(C487:C1181, Table63[[#This Row],[Product]])</f>
        <v>37</v>
      </c>
      <c r="E487">
        <f t="shared" si="7"/>
        <v>302</v>
      </c>
      <c r="F487" s="5">
        <f>Table63[[#This Row],[Occurrences of model]]/Table63[[#This Row],[total no. of model ]]</f>
        <v>0.12251655629139073</v>
      </c>
      <c r="G487" t="s">
        <v>54</v>
      </c>
      <c r="H487" s="1">
        <v>380.25</v>
      </c>
      <c r="I487" s="57">
        <v>8999.4</v>
      </c>
      <c r="J487" s="57">
        <v>14999</v>
      </c>
      <c r="K487" s="57">
        <v>5703369.75</v>
      </c>
      <c r="L487" s="57">
        <v>570336.97499999998</v>
      </c>
      <c r="M487" s="57">
        <v>5133032.7750000004</v>
      </c>
      <c r="N487" s="57">
        <v>3695783.5980000002</v>
      </c>
      <c r="O487" s="57">
        <v>1437249.1770000001</v>
      </c>
      <c r="P487" s="56">
        <v>44287</v>
      </c>
      <c r="Q487">
        <v>4</v>
      </c>
      <c r="R487" t="s">
        <v>50</v>
      </c>
      <c r="S487">
        <v>2021</v>
      </c>
    </row>
    <row r="488" spans="1:19" x14ac:dyDescent="0.25">
      <c r="A488" t="s">
        <v>16</v>
      </c>
      <c r="B488" t="s">
        <v>34</v>
      </c>
      <c r="C488" t="s">
        <v>30</v>
      </c>
      <c r="D488">
        <f>COUNTIF(C488:C1182, Table63[[#This Row],[Product]])</f>
        <v>36</v>
      </c>
      <c r="E488">
        <f t="shared" si="7"/>
        <v>301</v>
      </c>
      <c r="F488" s="5">
        <f>Table63[[#This Row],[Occurrences of model]]/Table63[[#This Row],[total no. of model ]]</f>
        <v>0.11960132890365449</v>
      </c>
      <c r="G488" t="s">
        <v>54</v>
      </c>
      <c r="H488" s="1">
        <v>166.60000000000002</v>
      </c>
      <c r="I488" s="57">
        <v>8999.4</v>
      </c>
      <c r="J488" s="57">
        <v>14999</v>
      </c>
      <c r="K488" s="57">
        <v>2498833.4000000004</v>
      </c>
      <c r="L488" s="57">
        <v>249883.34000000005</v>
      </c>
      <c r="M488" s="57">
        <v>2248950.0600000005</v>
      </c>
      <c r="N488" s="57">
        <v>1754181.0468000004</v>
      </c>
      <c r="O488" s="57">
        <v>494769.01320000016</v>
      </c>
      <c r="P488" s="56">
        <v>44317</v>
      </c>
      <c r="Q488">
        <v>5</v>
      </c>
      <c r="R488" t="s">
        <v>53</v>
      </c>
      <c r="S488">
        <v>2021</v>
      </c>
    </row>
    <row r="489" spans="1:19" x14ac:dyDescent="0.25">
      <c r="A489" t="s">
        <v>38</v>
      </c>
      <c r="B489" t="s">
        <v>36</v>
      </c>
      <c r="C489" t="s">
        <v>30</v>
      </c>
      <c r="D489">
        <f>COUNTIF(C489:C1183, Table63[[#This Row],[Product]])</f>
        <v>35</v>
      </c>
      <c r="E489">
        <f t="shared" si="7"/>
        <v>300</v>
      </c>
      <c r="F489" s="5">
        <f>Table63[[#This Row],[Occurrences of model]]/Table63[[#This Row],[total no. of model ]]</f>
        <v>0.11666666666666667</v>
      </c>
      <c r="G489" t="s">
        <v>54</v>
      </c>
      <c r="H489" s="1">
        <v>32.200000000000003</v>
      </c>
      <c r="I489" s="57">
        <v>8999.4</v>
      </c>
      <c r="J489" s="57">
        <v>14999</v>
      </c>
      <c r="K489" s="57">
        <v>482967.80000000005</v>
      </c>
      <c r="L489" s="57">
        <v>48296.780000000006</v>
      </c>
      <c r="M489" s="57">
        <v>434671.02</v>
      </c>
      <c r="N489" s="57">
        <v>312963.13439999998</v>
      </c>
      <c r="O489" s="57">
        <v>121707.88560000004</v>
      </c>
      <c r="P489" s="56">
        <v>44075</v>
      </c>
      <c r="Q489">
        <v>9</v>
      </c>
      <c r="R489" t="s">
        <v>41</v>
      </c>
      <c r="S489">
        <v>2020</v>
      </c>
    </row>
    <row r="490" spans="1:19" x14ac:dyDescent="0.25">
      <c r="A490" t="s">
        <v>32</v>
      </c>
      <c r="B490" t="s">
        <v>39</v>
      </c>
      <c r="C490" t="s">
        <v>30</v>
      </c>
      <c r="D490">
        <f>COUNTIF(C490:C1184, Table63[[#This Row],[Product]])</f>
        <v>34</v>
      </c>
      <c r="E490">
        <f t="shared" si="7"/>
        <v>299</v>
      </c>
      <c r="F490" s="5">
        <f>Table63[[#This Row],[Occurrences of model]]/Table63[[#This Row],[total no. of model ]]</f>
        <v>0.11371237458193979</v>
      </c>
      <c r="G490" t="s">
        <v>54</v>
      </c>
      <c r="H490" s="1">
        <v>232.10000000000002</v>
      </c>
      <c r="I490" s="57">
        <v>8999.4</v>
      </c>
      <c r="J490" s="57">
        <v>14999</v>
      </c>
      <c r="K490" s="57">
        <v>3481267.9000000004</v>
      </c>
      <c r="L490" s="57">
        <v>348126.79000000004</v>
      </c>
      <c r="M490" s="57">
        <v>3133141.1100000003</v>
      </c>
      <c r="N490" s="57">
        <v>1879884.6660000002</v>
      </c>
      <c r="O490" s="57">
        <v>1253256.4440000001</v>
      </c>
      <c r="P490" s="56">
        <v>44501</v>
      </c>
      <c r="Q490">
        <v>11</v>
      </c>
      <c r="R490" t="s">
        <v>47</v>
      </c>
      <c r="S490">
        <v>2021</v>
      </c>
    </row>
    <row r="491" spans="1:19" x14ac:dyDescent="0.25">
      <c r="A491" t="s">
        <v>35</v>
      </c>
      <c r="B491" t="s">
        <v>23</v>
      </c>
      <c r="C491" t="s">
        <v>30</v>
      </c>
      <c r="D491">
        <f>COUNTIF(C491:C1185, Table63[[#This Row],[Product]])</f>
        <v>33</v>
      </c>
      <c r="E491">
        <f t="shared" si="7"/>
        <v>298</v>
      </c>
      <c r="F491" s="5">
        <f>Table63[[#This Row],[Occurrences of model]]/Table63[[#This Row],[total no. of model ]]</f>
        <v>0.11073825503355705</v>
      </c>
      <c r="G491" t="s">
        <v>54</v>
      </c>
      <c r="H491" s="1">
        <v>185.70000000000002</v>
      </c>
      <c r="I491" s="57">
        <v>8999.4</v>
      </c>
      <c r="J491" s="57">
        <v>14999</v>
      </c>
      <c r="K491" s="57">
        <v>2785314.3000000003</v>
      </c>
      <c r="L491" s="57">
        <v>278531.43000000005</v>
      </c>
      <c r="M491" s="57">
        <v>2506782.87</v>
      </c>
      <c r="N491" s="57">
        <v>1955290.6386000002</v>
      </c>
      <c r="O491" s="57">
        <v>551492.23139999993</v>
      </c>
      <c r="P491" s="56">
        <v>44136</v>
      </c>
      <c r="Q491">
        <v>11</v>
      </c>
      <c r="R491" t="s">
        <v>47</v>
      </c>
      <c r="S491">
        <v>2020</v>
      </c>
    </row>
    <row r="492" spans="1:19" x14ac:dyDescent="0.25">
      <c r="A492" t="s">
        <v>16</v>
      </c>
      <c r="B492" t="s">
        <v>42</v>
      </c>
      <c r="C492" t="s">
        <v>30</v>
      </c>
      <c r="D492">
        <f>COUNTIF(C492:C1186, Table63[[#This Row],[Product]])</f>
        <v>32</v>
      </c>
      <c r="E492">
        <f t="shared" si="7"/>
        <v>297</v>
      </c>
      <c r="F492" s="5">
        <f>Table63[[#This Row],[Occurrences of model]]/Table63[[#This Row],[total no. of model ]]</f>
        <v>0.10774410774410774</v>
      </c>
      <c r="G492" t="s">
        <v>54</v>
      </c>
      <c r="H492" s="1">
        <v>161.10000000000002</v>
      </c>
      <c r="I492" s="57">
        <v>8999.4</v>
      </c>
      <c r="J492" s="57">
        <v>14999</v>
      </c>
      <c r="K492" s="57">
        <v>2416338.9000000004</v>
      </c>
      <c r="L492" s="57">
        <v>241633.89000000004</v>
      </c>
      <c r="M492" s="57">
        <v>2174705.0100000002</v>
      </c>
      <c r="N492" s="57">
        <v>1696269.9078000002</v>
      </c>
      <c r="O492" s="57">
        <v>478435.10220000008</v>
      </c>
      <c r="P492" s="56">
        <v>44166</v>
      </c>
      <c r="Q492">
        <v>12</v>
      </c>
      <c r="R492" t="s">
        <v>28</v>
      </c>
      <c r="S492">
        <v>2020</v>
      </c>
    </row>
    <row r="493" spans="1:19" x14ac:dyDescent="0.25">
      <c r="A493" t="s">
        <v>35</v>
      </c>
      <c r="B493" t="s">
        <v>36</v>
      </c>
      <c r="C493" t="s">
        <v>30</v>
      </c>
      <c r="D493">
        <f>COUNTIF(C493:C1187, Table63[[#This Row],[Product]])</f>
        <v>31</v>
      </c>
      <c r="E493">
        <f t="shared" si="7"/>
        <v>296</v>
      </c>
      <c r="F493" s="5">
        <f>Table63[[#This Row],[Occurrences of model]]/Table63[[#This Row],[total no. of model ]]</f>
        <v>0.10472972972972973</v>
      </c>
      <c r="G493" t="s">
        <v>54</v>
      </c>
      <c r="H493" s="1">
        <v>279.7</v>
      </c>
      <c r="I493" s="57">
        <v>8999.4</v>
      </c>
      <c r="J493" s="57">
        <v>14999</v>
      </c>
      <c r="K493" s="57">
        <v>4195220.3</v>
      </c>
      <c r="L493" s="57">
        <v>419522.03</v>
      </c>
      <c r="M493" s="57">
        <v>3775698.2699999996</v>
      </c>
      <c r="N493" s="57">
        <v>2945044.6505999998</v>
      </c>
      <c r="O493" s="57">
        <v>830653.61939999973</v>
      </c>
      <c r="P493" s="56">
        <v>44531</v>
      </c>
      <c r="Q493">
        <v>12</v>
      </c>
      <c r="R493" t="s">
        <v>28</v>
      </c>
      <c r="S493">
        <v>2021</v>
      </c>
    </row>
    <row r="494" spans="1:19" x14ac:dyDescent="0.25">
      <c r="A494" t="s">
        <v>38</v>
      </c>
      <c r="B494" t="s">
        <v>21</v>
      </c>
      <c r="C494" t="s">
        <v>30</v>
      </c>
      <c r="D494">
        <f>COUNTIF(C494:C1188, Table63[[#This Row],[Product]])</f>
        <v>30</v>
      </c>
      <c r="E494">
        <f t="shared" si="7"/>
        <v>295</v>
      </c>
      <c r="F494" s="5">
        <f>Table63[[#This Row],[Occurrences of model]]/Table63[[#This Row],[total no. of model ]]</f>
        <v>0.10169491525423729</v>
      </c>
      <c r="G494" t="s">
        <v>54</v>
      </c>
      <c r="H494" s="1">
        <v>33.4</v>
      </c>
      <c r="I494" s="57">
        <v>8999.4</v>
      </c>
      <c r="J494" s="57">
        <v>14999</v>
      </c>
      <c r="K494" s="57">
        <v>500966.6</v>
      </c>
      <c r="L494" s="57">
        <v>50096.66</v>
      </c>
      <c r="M494" s="57">
        <v>450869.93999999994</v>
      </c>
      <c r="N494" s="57">
        <v>324626.35679999995</v>
      </c>
      <c r="O494" s="57">
        <v>126243.58319999999</v>
      </c>
      <c r="P494" s="56">
        <v>44166</v>
      </c>
      <c r="Q494">
        <v>12</v>
      </c>
      <c r="R494" t="s">
        <v>28</v>
      </c>
      <c r="S494">
        <v>2020</v>
      </c>
    </row>
    <row r="495" spans="1:19" hidden="1" x14ac:dyDescent="0.25">
      <c r="A495" t="s">
        <v>38</v>
      </c>
      <c r="B495" t="s">
        <v>46</v>
      </c>
      <c r="C495" t="s">
        <v>44</v>
      </c>
      <c r="D495">
        <f>COUNTIF(C495:C1189, Table63[[#This Row],[Product]])</f>
        <v>80</v>
      </c>
      <c r="E495">
        <f t="shared" si="7"/>
        <v>294</v>
      </c>
      <c r="F495">
        <f>Table63[[#This Row],[Occurrences of model]]/Table63[[#This Row],[total no. of model ]]</f>
        <v>0.27210884353741499</v>
      </c>
      <c r="G495" t="s">
        <v>54</v>
      </c>
      <c r="H495" s="1">
        <v>256.5</v>
      </c>
      <c r="I495" s="57">
        <v>11999.4</v>
      </c>
      <c r="J495" s="57">
        <v>19999</v>
      </c>
      <c r="K495" s="57">
        <v>5129743.5</v>
      </c>
      <c r="L495" s="57">
        <v>512974.35000000003</v>
      </c>
      <c r="M495" s="57">
        <v>4616769.1500000004</v>
      </c>
      <c r="N495" s="57">
        <v>3324073.7880000002</v>
      </c>
      <c r="O495" s="57">
        <v>1292695.3620000002</v>
      </c>
      <c r="P495" s="56">
        <v>44197</v>
      </c>
      <c r="Q495">
        <v>1</v>
      </c>
      <c r="R495" t="s">
        <v>20</v>
      </c>
      <c r="S495">
        <v>2021</v>
      </c>
    </row>
    <row r="496" spans="1:19" hidden="1" x14ac:dyDescent="0.25">
      <c r="A496" t="s">
        <v>16</v>
      </c>
      <c r="B496" t="s">
        <v>17</v>
      </c>
      <c r="C496" t="s">
        <v>44</v>
      </c>
      <c r="D496">
        <f>COUNTIF(C496:C1190, Table63[[#This Row],[Product]])</f>
        <v>79</v>
      </c>
      <c r="E496">
        <f t="shared" si="7"/>
        <v>293</v>
      </c>
      <c r="F496">
        <f>Table63[[#This Row],[Occurrences of model]]/Table63[[#This Row],[total no. of model ]]</f>
        <v>0.2696245733788396</v>
      </c>
      <c r="G496" t="s">
        <v>54</v>
      </c>
      <c r="H496" s="1">
        <v>241.70000000000002</v>
      </c>
      <c r="I496" s="57">
        <v>11999.4</v>
      </c>
      <c r="J496" s="57">
        <v>19999</v>
      </c>
      <c r="K496" s="57">
        <v>4833758.3000000007</v>
      </c>
      <c r="L496" s="57">
        <v>483375.83000000007</v>
      </c>
      <c r="M496" s="57">
        <v>4350382.4700000007</v>
      </c>
      <c r="N496" s="57">
        <v>3393298.3266000007</v>
      </c>
      <c r="O496" s="57">
        <v>957084.14339999994</v>
      </c>
      <c r="P496" s="56">
        <v>44197</v>
      </c>
      <c r="Q496">
        <v>1</v>
      </c>
      <c r="R496" t="s">
        <v>20</v>
      </c>
      <c r="S496">
        <v>2021</v>
      </c>
    </row>
    <row r="497" spans="1:19" hidden="1" x14ac:dyDescent="0.25">
      <c r="A497" t="s">
        <v>22</v>
      </c>
      <c r="B497" t="s">
        <v>21</v>
      </c>
      <c r="C497" t="s">
        <v>44</v>
      </c>
      <c r="D497">
        <f>COUNTIF(C497:C1191, Table63[[#This Row],[Product]])</f>
        <v>78</v>
      </c>
      <c r="E497">
        <f t="shared" si="7"/>
        <v>292</v>
      </c>
      <c r="F497">
        <f>Table63[[#This Row],[Occurrences of model]]/Table63[[#This Row],[total no. of model ]]</f>
        <v>0.26712328767123289</v>
      </c>
      <c r="G497" t="s">
        <v>54</v>
      </c>
      <c r="H497" s="1">
        <v>367.5</v>
      </c>
      <c r="I497" s="57">
        <v>11999.4</v>
      </c>
      <c r="J497" s="57">
        <v>19999</v>
      </c>
      <c r="K497" s="57">
        <v>7349632.5</v>
      </c>
      <c r="L497" s="57">
        <v>734963.25</v>
      </c>
      <c r="M497" s="57">
        <v>6614669.25</v>
      </c>
      <c r="N497" s="57">
        <v>4299535.0125000002</v>
      </c>
      <c r="O497" s="57">
        <v>2315134.2374999998</v>
      </c>
      <c r="P497" s="56">
        <v>44287</v>
      </c>
      <c r="Q497">
        <v>4</v>
      </c>
      <c r="R497" t="s">
        <v>50</v>
      </c>
      <c r="S497">
        <v>2021</v>
      </c>
    </row>
    <row r="498" spans="1:19" hidden="1" x14ac:dyDescent="0.25">
      <c r="A498" t="s">
        <v>38</v>
      </c>
      <c r="B498" t="s">
        <v>23</v>
      </c>
      <c r="C498" t="s">
        <v>44</v>
      </c>
      <c r="D498">
        <f>COUNTIF(C498:C1192, Table63[[#This Row],[Product]])</f>
        <v>77</v>
      </c>
      <c r="E498">
        <f t="shared" si="7"/>
        <v>291</v>
      </c>
      <c r="F498">
        <f>Table63[[#This Row],[Occurrences of model]]/Table63[[#This Row],[total no. of model ]]</f>
        <v>0.26460481099656358</v>
      </c>
      <c r="G498" t="s">
        <v>54</v>
      </c>
      <c r="H498" s="1">
        <v>109.4</v>
      </c>
      <c r="I498" s="57">
        <v>11999.4</v>
      </c>
      <c r="J498" s="57">
        <v>19999</v>
      </c>
      <c r="K498" s="57">
        <v>2187890.6</v>
      </c>
      <c r="L498" s="57">
        <v>218789.06000000003</v>
      </c>
      <c r="M498" s="57">
        <v>1969101.54</v>
      </c>
      <c r="N498" s="57">
        <v>1417753.1088</v>
      </c>
      <c r="O498" s="57">
        <v>551348.43119999999</v>
      </c>
      <c r="P498" s="56">
        <v>44348</v>
      </c>
      <c r="Q498">
        <v>6</v>
      </c>
      <c r="R498" t="s">
        <v>24</v>
      </c>
      <c r="S498">
        <v>2021</v>
      </c>
    </row>
    <row r="499" spans="1:19" hidden="1" x14ac:dyDescent="0.25">
      <c r="A499" t="s">
        <v>22</v>
      </c>
      <c r="B499" t="s">
        <v>25</v>
      </c>
      <c r="C499" t="s">
        <v>44</v>
      </c>
      <c r="D499">
        <f>COUNTIF(C499:C1193, Table63[[#This Row],[Product]])</f>
        <v>76</v>
      </c>
      <c r="E499">
        <f t="shared" si="7"/>
        <v>290</v>
      </c>
      <c r="F499">
        <f>Table63[[#This Row],[Occurrences of model]]/Table63[[#This Row],[total no. of model ]]</f>
        <v>0.2620689655172414</v>
      </c>
      <c r="G499" t="s">
        <v>54</v>
      </c>
      <c r="H499" s="1">
        <v>122.7</v>
      </c>
      <c r="I499" s="57">
        <v>11999.4</v>
      </c>
      <c r="J499" s="57">
        <v>19999</v>
      </c>
      <c r="K499" s="57">
        <v>2453877.3000000003</v>
      </c>
      <c r="L499" s="57">
        <v>245387.73000000004</v>
      </c>
      <c r="M499" s="57">
        <v>2208489.5700000003</v>
      </c>
      <c r="N499" s="57">
        <v>1435518.2205000003</v>
      </c>
      <c r="O499" s="57">
        <v>772971.34950000001</v>
      </c>
      <c r="P499" s="56">
        <v>44470</v>
      </c>
      <c r="Q499">
        <v>10</v>
      </c>
      <c r="R499" t="s">
        <v>43</v>
      </c>
      <c r="S499">
        <v>2021</v>
      </c>
    </row>
    <row r="500" spans="1:19" hidden="1" x14ac:dyDescent="0.25">
      <c r="A500" t="s">
        <v>32</v>
      </c>
      <c r="B500" t="s">
        <v>42</v>
      </c>
      <c r="C500" t="s">
        <v>44</v>
      </c>
      <c r="D500">
        <f>COUNTIF(C500:C1194, Table63[[#This Row],[Product]])</f>
        <v>75</v>
      </c>
      <c r="E500">
        <f t="shared" ref="E500:E563" si="8">COUNTA(C500:C1194)</f>
        <v>289</v>
      </c>
      <c r="F500">
        <f>Table63[[#This Row],[Occurrences of model]]/Table63[[#This Row],[total no. of model ]]</f>
        <v>0.25951557093425603</v>
      </c>
      <c r="G500" t="s">
        <v>54</v>
      </c>
      <c r="H500" s="1">
        <v>36.700000000000003</v>
      </c>
      <c r="I500" s="57">
        <v>11999.4</v>
      </c>
      <c r="J500" s="57">
        <v>19999</v>
      </c>
      <c r="K500" s="57">
        <v>733963.3</v>
      </c>
      <c r="L500" s="57">
        <v>73396.33</v>
      </c>
      <c r="M500" s="57">
        <v>660566.97000000009</v>
      </c>
      <c r="N500" s="57">
        <v>396340.18200000003</v>
      </c>
      <c r="O500" s="57">
        <v>264226.78800000006</v>
      </c>
      <c r="P500" s="56">
        <v>44105</v>
      </c>
      <c r="Q500">
        <v>10</v>
      </c>
      <c r="R500" t="s">
        <v>43</v>
      </c>
      <c r="S500">
        <v>2020</v>
      </c>
    </row>
    <row r="501" spans="1:19" hidden="1" x14ac:dyDescent="0.25">
      <c r="A501" t="s">
        <v>38</v>
      </c>
      <c r="B501" t="s">
        <v>27</v>
      </c>
      <c r="C501" t="s">
        <v>44</v>
      </c>
      <c r="D501">
        <f>COUNTIF(C501:C1195, Table63[[#This Row],[Product]])</f>
        <v>74</v>
      </c>
      <c r="E501">
        <f t="shared" si="8"/>
        <v>288</v>
      </c>
      <c r="F501">
        <f>Table63[[#This Row],[Occurrences of model]]/Table63[[#This Row],[total no. of model ]]</f>
        <v>0.25694444444444442</v>
      </c>
      <c r="G501" t="s">
        <v>54</v>
      </c>
      <c r="H501" s="1">
        <v>132.4</v>
      </c>
      <c r="I501" s="57">
        <v>11999.4</v>
      </c>
      <c r="J501" s="57">
        <v>19999</v>
      </c>
      <c r="K501" s="57">
        <v>2647867.6</v>
      </c>
      <c r="L501" s="57">
        <v>264786.76</v>
      </c>
      <c r="M501" s="57">
        <v>2383080.84</v>
      </c>
      <c r="N501" s="57">
        <v>1715818.2047999997</v>
      </c>
      <c r="O501" s="57">
        <v>667262.63520000014</v>
      </c>
      <c r="P501" s="56">
        <v>44501</v>
      </c>
      <c r="Q501">
        <v>11</v>
      </c>
      <c r="R501" t="s">
        <v>47</v>
      </c>
      <c r="S501">
        <v>2021</v>
      </c>
    </row>
    <row r="502" spans="1:19" hidden="1" x14ac:dyDescent="0.25">
      <c r="A502" t="s">
        <v>32</v>
      </c>
      <c r="B502" t="s">
        <v>29</v>
      </c>
      <c r="C502" t="s">
        <v>44</v>
      </c>
      <c r="D502">
        <f>COUNTIF(C502:C1196, Table63[[#This Row],[Product]])</f>
        <v>73</v>
      </c>
      <c r="E502">
        <f t="shared" si="8"/>
        <v>287</v>
      </c>
      <c r="F502">
        <f>Table63[[#This Row],[Occurrences of model]]/Table63[[#This Row],[total no. of model ]]</f>
        <v>0.25435540069686413</v>
      </c>
      <c r="G502" t="s">
        <v>54</v>
      </c>
      <c r="H502" s="1">
        <v>177.5</v>
      </c>
      <c r="I502" s="57">
        <v>11999.4</v>
      </c>
      <c r="J502" s="57">
        <v>19999</v>
      </c>
      <c r="K502" s="57">
        <v>3549822.5</v>
      </c>
      <c r="L502" s="57">
        <v>354982.25</v>
      </c>
      <c r="M502" s="57">
        <v>3194840.25</v>
      </c>
      <c r="N502" s="57">
        <v>1916904.15</v>
      </c>
      <c r="O502" s="57">
        <v>1277936.1000000001</v>
      </c>
      <c r="P502" s="56">
        <v>44136</v>
      </c>
      <c r="Q502">
        <v>11</v>
      </c>
      <c r="R502" t="s">
        <v>47</v>
      </c>
      <c r="S502">
        <v>2020</v>
      </c>
    </row>
    <row r="503" spans="1:19" hidden="1" x14ac:dyDescent="0.25">
      <c r="A503" t="s">
        <v>35</v>
      </c>
      <c r="B503" t="s">
        <v>55</v>
      </c>
      <c r="C503" t="s">
        <v>44</v>
      </c>
      <c r="D503">
        <f>COUNTIF(C503:C1197, Table63[[#This Row],[Product]])</f>
        <v>72</v>
      </c>
      <c r="E503">
        <f t="shared" si="8"/>
        <v>286</v>
      </c>
      <c r="F503">
        <f>Table63[[#This Row],[Occurrences of model]]/Table63[[#This Row],[total no. of model ]]</f>
        <v>0.25174825174825177</v>
      </c>
      <c r="G503" t="s">
        <v>54</v>
      </c>
      <c r="H503" s="1">
        <v>279.7</v>
      </c>
      <c r="I503" s="57">
        <v>11999.4</v>
      </c>
      <c r="J503" s="57">
        <v>19999</v>
      </c>
      <c r="K503" s="57">
        <v>5593720.2999999998</v>
      </c>
      <c r="L503" s="57">
        <v>559372.03</v>
      </c>
      <c r="M503" s="57">
        <v>5034348.2699999996</v>
      </c>
      <c r="N503" s="57">
        <v>3926791.6505999998</v>
      </c>
      <c r="O503" s="57">
        <v>1107556.6193999997</v>
      </c>
      <c r="P503" s="56">
        <v>44531</v>
      </c>
      <c r="Q503">
        <v>12</v>
      </c>
      <c r="R503" t="s">
        <v>28</v>
      </c>
      <c r="S503">
        <v>2021</v>
      </c>
    </row>
    <row r="504" spans="1:19" hidden="1" x14ac:dyDescent="0.25">
      <c r="A504" t="s">
        <v>22</v>
      </c>
      <c r="B504" t="s">
        <v>33</v>
      </c>
      <c r="C504" t="s">
        <v>48</v>
      </c>
      <c r="D504">
        <f>COUNTIF(C504:C1198, Table63[[#This Row],[Product]])</f>
        <v>46</v>
      </c>
      <c r="E504">
        <f t="shared" si="8"/>
        <v>285</v>
      </c>
      <c r="F504">
        <f>Table63[[#This Row],[Occurrences of model]]/Table63[[#This Row],[total no. of model ]]</f>
        <v>0.16140350877192983</v>
      </c>
      <c r="G504" t="s">
        <v>54</v>
      </c>
      <c r="H504" s="1">
        <v>24.5</v>
      </c>
      <c r="I504" s="57">
        <v>19794</v>
      </c>
      <c r="J504" s="57">
        <v>32990</v>
      </c>
      <c r="K504" s="57">
        <v>808255</v>
      </c>
      <c r="L504" s="57">
        <v>80825.5</v>
      </c>
      <c r="M504" s="57">
        <v>727429.5</v>
      </c>
      <c r="N504" s="57">
        <v>472829.17499999999</v>
      </c>
      <c r="O504" s="57">
        <v>254600.32500000001</v>
      </c>
      <c r="P504" s="56">
        <v>44317</v>
      </c>
      <c r="Q504">
        <v>5</v>
      </c>
      <c r="R504" t="s">
        <v>53</v>
      </c>
      <c r="S504">
        <v>2021</v>
      </c>
    </row>
    <row r="505" spans="1:19" hidden="1" x14ac:dyDescent="0.25">
      <c r="A505" t="s">
        <v>38</v>
      </c>
      <c r="B505" t="s">
        <v>26</v>
      </c>
      <c r="C505" t="s">
        <v>48</v>
      </c>
      <c r="D505">
        <f>COUNTIF(C505:C1199, Table63[[#This Row],[Product]])</f>
        <v>45</v>
      </c>
      <c r="E505">
        <f t="shared" si="8"/>
        <v>284</v>
      </c>
      <c r="F505">
        <f>Table63[[#This Row],[Occurrences of model]]/Table63[[#This Row],[total no. of model ]]</f>
        <v>0.15845070422535212</v>
      </c>
      <c r="G505" t="s">
        <v>54</v>
      </c>
      <c r="H505" s="1">
        <v>379.35</v>
      </c>
      <c r="I505" s="57">
        <v>19794</v>
      </c>
      <c r="J505" s="57">
        <v>32990</v>
      </c>
      <c r="K505" s="57">
        <v>12514756.5</v>
      </c>
      <c r="L505" s="57">
        <v>1251475.6500000001</v>
      </c>
      <c r="M505" s="57">
        <v>11263280.85</v>
      </c>
      <c r="N505" s="57">
        <v>8109562.2119999994</v>
      </c>
      <c r="O505" s="57">
        <v>3153718.6380000003</v>
      </c>
      <c r="P505" s="56">
        <v>44378</v>
      </c>
      <c r="Q505">
        <v>7</v>
      </c>
      <c r="R505" t="s">
        <v>37</v>
      </c>
      <c r="S505">
        <v>2021</v>
      </c>
    </row>
    <row r="506" spans="1:19" hidden="1" x14ac:dyDescent="0.25">
      <c r="A506" t="s">
        <v>16</v>
      </c>
      <c r="B506" t="s">
        <v>34</v>
      </c>
      <c r="C506" t="s">
        <v>48</v>
      </c>
      <c r="D506">
        <f>COUNTIF(C506:C1200, Table63[[#This Row],[Product]])</f>
        <v>44</v>
      </c>
      <c r="E506">
        <f t="shared" si="8"/>
        <v>283</v>
      </c>
      <c r="F506">
        <f>Table63[[#This Row],[Occurrences of model]]/Table63[[#This Row],[total no. of model ]]</f>
        <v>0.15547703180212014</v>
      </c>
      <c r="G506" t="s">
        <v>54</v>
      </c>
      <c r="H506" s="1">
        <v>130.70000000000002</v>
      </c>
      <c r="I506" s="57">
        <v>19794</v>
      </c>
      <c r="J506" s="57">
        <v>32990</v>
      </c>
      <c r="K506" s="57">
        <v>4311793.0000000009</v>
      </c>
      <c r="L506" s="57">
        <v>431179.3000000001</v>
      </c>
      <c r="M506" s="57">
        <v>3880613.7000000007</v>
      </c>
      <c r="N506" s="57">
        <v>3026878.6860000007</v>
      </c>
      <c r="O506" s="57">
        <v>853735.01399999997</v>
      </c>
      <c r="P506" s="56">
        <v>44378</v>
      </c>
      <c r="Q506">
        <v>7</v>
      </c>
      <c r="R506" t="s">
        <v>37</v>
      </c>
      <c r="S506">
        <v>2021</v>
      </c>
    </row>
    <row r="507" spans="1:19" hidden="1" x14ac:dyDescent="0.25">
      <c r="A507" t="s">
        <v>35</v>
      </c>
      <c r="B507" t="s">
        <v>36</v>
      </c>
      <c r="C507" t="s">
        <v>48</v>
      </c>
      <c r="D507">
        <f>COUNTIF(C507:C1201, Table63[[#This Row],[Product]])</f>
        <v>43</v>
      </c>
      <c r="E507">
        <f t="shared" si="8"/>
        <v>282</v>
      </c>
      <c r="F507">
        <f>Table63[[#This Row],[Occurrences of model]]/Table63[[#This Row],[total no. of model ]]</f>
        <v>0.1524822695035461</v>
      </c>
      <c r="G507" t="s">
        <v>54</v>
      </c>
      <c r="H507" s="1">
        <v>56.7</v>
      </c>
      <c r="I507" s="57">
        <v>19794</v>
      </c>
      <c r="J507" s="57">
        <v>32990</v>
      </c>
      <c r="K507" s="57">
        <v>1870533</v>
      </c>
      <c r="L507" s="57">
        <v>187053.30000000002</v>
      </c>
      <c r="M507" s="57">
        <v>1683479.7</v>
      </c>
      <c r="N507" s="57">
        <v>1313114.166</v>
      </c>
      <c r="O507" s="57">
        <v>370365.53399999999</v>
      </c>
      <c r="P507" s="56">
        <v>44440</v>
      </c>
      <c r="Q507">
        <v>9</v>
      </c>
      <c r="R507" t="s">
        <v>41</v>
      </c>
      <c r="S507">
        <v>2021</v>
      </c>
    </row>
    <row r="508" spans="1:19" hidden="1" x14ac:dyDescent="0.25">
      <c r="A508" t="s">
        <v>35</v>
      </c>
      <c r="B508" t="s">
        <v>39</v>
      </c>
      <c r="C508" t="s">
        <v>48</v>
      </c>
      <c r="D508">
        <f>COUNTIF(C508:C1202, Table63[[#This Row],[Product]])</f>
        <v>42</v>
      </c>
      <c r="E508">
        <f t="shared" si="8"/>
        <v>281</v>
      </c>
      <c r="F508">
        <f>Table63[[#This Row],[Occurrences of model]]/Table63[[#This Row],[total no. of model ]]</f>
        <v>0.1494661921708185</v>
      </c>
      <c r="G508" t="s">
        <v>54</v>
      </c>
      <c r="H508" s="1">
        <v>211</v>
      </c>
      <c r="I508" s="57">
        <v>19794</v>
      </c>
      <c r="J508" s="57">
        <v>32990</v>
      </c>
      <c r="K508" s="57">
        <v>6960890</v>
      </c>
      <c r="L508" s="57">
        <v>696089</v>
      </c>
      <c r="M508" s="57">
        <v>6264801</v>
      </c>
      <c r="N508" s="57">
        <v>4886544.78</v>
      </c>
      <c r="O508" s="57">
        <v>1378256.2199999997</v>
      </c>
      <c r="P508" s="56">
        <v>44440</v>
      </c>
      <c r="Q508">
        <v>9</v>
      </c>
      <c r="R508" t="s">
        <v>41</v>
      </c>
      <c r="S508">
        <v>2021</v>
      </c>
    </row>
    <row r="509" spans="1:19" hidden="1" x14ac:dyDescent="0.25">
      <c r="A509" t="s">
        <v>16</v>
      </c>
      <c r="B509" t="s">
        <v>23</v>
      </c>
      <c r="C509" t="s">
        <v>48</v>
      </c>
      <c r="D509">
        <f>COUNTIF(C509:C1203, Table63[[#This Row],[Product]])</f>
        <v>41</v>
      </c>
      <c r="E509">
        <f t="shared" si="8"/>
        <v>280</v>
      </c>
      <c r="F509">
        <f>Table63[[#This Row],[Occurrences of model]]/Table63[[#This Row],[total no. of model ]]</f>
        <v>0.14642857142857144</v>
      </c>
      <c r="G509" t="s">
        <v>54</v>
      </c>
      <c r="H509" s="1">
        <v>126.9</v>
      </c>
      <c r="I509" s="57">
        <v>19794</v>
      </c>
      <c r="J509" s="57">
        <v>32990</v>
      </c>
      <c r="K509" s="57">
        <v>4186431</v>
      </c>
      <c r="L509" s="57">
        <v>418643.10000000003</v>
      </c>
      <c r="M509" s="57">
        <v>3767787.9</v>
      </c>
      <c r="N509" s="57">
        <v>2938874.5619999999</v>
      </c>
      <c r="O509" s="57">
        <v>828913.33799999999</v>
      </c>
      <c r="P509" s="56">
        <v>44470</v>
      </c>
      <c r="Q509">
        <v>10</v>
      </c>
      <c r="R509" t="s">
        <v>43</v>
      </c>
      <c r="S509">
        <v>2021</v>
      </c>
    </row>
    <row r="510" spans="1:19" hidden="1" x14ac:dyDescent="0.25">
      <c r="A510" t="s">
        <v>32</v>
      </c>
      <c r="B510" t="s">
        <v>42</v>
      </c>
      <c r="C510" t="s">
        <v>49</v>
      </c>
      <c r="D510">
        <f>COUNTIF(C510:C1204, Table63[[#This Row],[Product]])</f>
        <v>50</v>
      </c>
      <c r="E510">
        <f t="shared" si="8"/>
        <v>279</v>
      </c>
      <c r="F510">
        <f>Table63[[#This Row],[Occurrences of model]]/Table63[[#This Row],[total no. of model ]]</f>
        <v>0.17921146953405018</v>
      </c>
      <c r="G510" t="s">
        <v>54</v>
      </c>
      <c r="H510" s="1">
        <v>195.60000000000002</v>
      </c>
      <c r="I510" s="57">
        <v>13938</v>
      </c>
      <c r="J510" s="57">
        <v>23230</v>
      </c>
      <c r="K510" s="57">
        <v>4543788.0000000009</v>
      </c>
      <c r="L510" s="57">
        <v>454378.8000000001</v>
      </c>
      <c r="M510" s="57">
        <v>4089409.2000000007</v>
      </c>
      <c r="N510" s="57">
        <v>2453645.5200000005</v>
      </c>
      <c r="O510" s="57">
        <v>1635763.6800000002</v>
      </c>
      <c r="P510" s="56">
        <v>44197</v>
      </c>
      <c r="Q510">
        <v>1</v>
      </c>
      <c r="R510" t="s">
        <v>20</v>
      </c>
      <c r="S510">
        <v>2021</v>
      </c>
    </row>
    <row r="511" spans="1:19" hidden="1" x14ac:dyDescent="0.25">
      <c r="A511" t="s">
        <v>38</v>
      </c>
      <c r="B511" t="s">
        <v>36</v>
      </c>
      <c r="C511" t="s">
        <v>49</v>
      </c>
      <c r="D511">
        <f>COUNTIF(C511:C1205, Table63[[#This Row],[Product]])</f>
        <v>49</v>
      </c>
      <c r="E511">
        <f t="shared" si="8"/>
        <v>278</v>
      </c>
      <c r="F511">
        <f>Table63[[#This Row],[Occurrences of model]]/Table63[[#This Row],[total no. of model ]]</f>
        <v>0.17625899280575538</v>
      </c>
      <c r="G511" t="s">
        <v>54</v>
      </c>
      <c r="H511" s="1">
        <v>265.90000000000003</v>
      </c>
      <c r="I511" s="57">
        <v>13938</v>
      </c>
      <c r="J511" s="57">
        <v>23230</v>
      </c>
      <c r="K511" s="57">
        <v>6176857.0000000009</v>
      </c>
      <c r="L511" s="57">
        <v>617685.70000000007</v>
      </c>
      <c r="M511" s="57">
        <v>5559171.3000000007</v>
      </c>
      <c r="N511" s="57">
        <v>4002603.3360000006</v>
      </c>
      <c r="O511" s="57">
        <v>1556567.9640000002</v>
      </c>
      <c r="P511" s="56">
        <v>44228</v>
      </c>
      <c r="Q511">
        <v>2</v>
      </c>
      <c r="R511" t="s">
        <v>45</v>
      </c>
      <c r="S511">
        <v>2021</v>
      </c>
    </row>
    <row r="512" spans="1:19" hidden="1" x14ac:dyDescent="0.25">
      <c r="A512" t="s">
        <v>16</v>
      </c>
      <c r="B512" t="s">
        <v>21</v>
      </c>
      <c r="C512" t="s">
        <v>49</v>
      </c>
      <c r="D512">
        <f>COUNTIF(C512:C1206, Table63[[#This Row],[Product]])</f>
        <v>48</v>
      </c>
      <c r="E512">
        <f t="shared" si="8"/>
        <v>277</v>
      </c>
      <c r="F512">
        <f>Table63[[#This Row],[Occurrences of model]]/Table63[[#This Row],[total no. of model ]]</f>
        <v>0.17328519855595667</v>
      </c>
      <c r="G512" t="s">
        <v>54</v>
      </c>
      <c r="H512" s="1">
        <v>135.15</v>
      </c>
      <c r="I512" s="57">
        <v>13938</v>
      </c>
      <c r="J512" s="57">
        <v>23230</v>
      </c>
      <c r="K512" s="57">
        <v>3139534.5</v>
      </c>
      <c r="L512" s="57">
        <v>313953.45</v>
      </c>
      <c r="M512" s="57">
        <v>2825581.05</v>
      </c>
      <c r="N512" s="57">
        <v>2203953.219</v>
      </c>
      <c r="O512" s="57">
        <v>621627.83099999977</v>
      </c>
      <c r="P512" s="56">
        <v>44287</v>
      </c>
      <c r="Q512">
        <v>4</v>
      </c>
      <c r="R512" t="s">
        <v>50</v>
      </c>
      <c r="S512">
        <v>2021</v>
      </c>
    </row>
    <row r="513" spans="1:19" hidden="1" x14ac:dyDescent="0.25">
      <c r="A513" t="s">
        <v>32</v>
      </c>
      <c r="B513" t="s">
        <v>46</v>
      </c>
      <c r="C513" t="s">
        <v>49</v>
      </c>
      <c r="D513">
        <f>COUNTIF(C513:C1207, Table63[[#This Row],[Product]])</f>
        <v>47</v>
      </c>
      <c r="E513">
        <f t="shared" si="8"/>
        <v>276</v>
      </c>
      <c r="F513">
        <f>Table63[[#This Row],[Occurrences of model]]/Table63[[#This Row],[total no. of model ]]</f>
        <v>0.17028985507246377</v>
      </c>
      <c r="G513" t="s">
        <v>54</v>
      </c>
      <c r="H513" s="1">
        <v>88</v>
      </c>
      <c r="I513" s="57">
        <v>13938</v>
      </c>
      <c r="J513" s="57">
        <v>23230</v>
      </c>
      <c r="K513" s="57">
        <v>2044240</v>
      </c>
      <c r="L513" s="57">
        <v>204424</v>
      </c>
      <c r="M513" s="57">
        <v>1839816</v>
      </c>
      <c r="N513" s="57">
        <v>1103889.5999999999</v>
      </c>
      <c r="O513" s="57">
        <v>735926.40000000014</v>
      </c>
      <c r="P513" s="56">
        <v>44317</v>
      </c>
      <c r="Q513">
        <v>5</v>
      </c>
      <c r="R513" t="s">
        <v>53</v>
      </c>
      <c r="S513">
        <v>2021</v>
      </c>
    </row>
    <row r="514" spans="1:19" hidden="1" x14ac:dyDescent="0.25">
      <c r="A514" t="s">
        <v>38</v>
      </c>
      <c r="B514" t="s">
        <v>17</v>
      </c>
      <c r="C514" t="s">
        <v>49</v>
      </c>
      <c r="D514">
        <f>COUNTIF(C514:C1208, Table63[[#This Row],[Product]])</f>
        <v>46</v>
      </c>
      <c r="E514">
        <f t="shared" si="8"/>
        <v>275</v>
      </c>
      <c r="F514">
        <f>Table63[[#This Row],[Occurrences of model]]/Table63[[#This Row],[total no. of model ]]</f>
        <v>0.16727272727272727</v>
      </c>
      <c r="G514" t="s">
        <v>54</v>
      </c>
      <c r="H514" s="1">
        <v>186.70000000000002</v>
      </c>
      <c r="I514" s="57">
        <v>13938</v>
      </c>
      <c r="J514" s="57">
        <v>23230</v>
      </c>
      <c r="K514" s="57">
        <v>4337041</v>
      </c>
      <c r="L514" s="57">
        <v>433704.10000000003</v>
      </c>
      <c r="M514" s="57">
        <v>3903336.9</v>
      </c>
      <c r="N514" s="57">
        <v>2810402.568</v>
      </c>
      <c r="O514" s="57">
        <v>1092934.3319999999</v>
      </c>
      <c r="P514" s="56">
        <v>44440</v>
      </c>
      <c r="Q514">
        <v>9</v>
      </c>
      <c r="R514" t="s">
        <v>41</v>
      </c>
      <c r="S514">
        <v>2021</v>
      </c>
    </row>
    <row r="515" spans="1:19" hidden="1" x14ac:dyDescent="0.25">
      <c r="A515" t="s">
        <v>32</v>
      </c>
      <c r="B515" t="s">
        <v>21</v>
      </c>
      <c r="C515" t="s">
        <v>49</v>
      </c>
      <c r="D515">
        <f>COUNTIF(C515:C1209, Table63[[#This Row],[Product]])</f>
        <v>45</v>
      </c>
      <c r="E515">
        <f t="shared" si="8"/>
        <v>274</v>
      </c>
      <c r="F515">
        <f>Table63[[#This Row],[Occurrences of model]]/Table63[[#This Row],[total no. of model ]]</f>
        <v>0.16423357664233576</v>
      </c>
      <c r="G515" t="s">
        <v>54</v>
      </c>
      <c r="H515" s="1">
        <v>223.4</v>
      </c>
      <c r="I515" s="57">
        <v>13938</v>
      </c>
      <c r="J515" s="57">
        <v>23230</v>
      </c>
      <c r="K515" s="57">
        <v>5189582</v>
      </c>
      <c r="L515" s="57">
        <v>518958.2</v>
      </c>
      <c r="M515" s="57">
        <v>4670623.8</v>
      </c>
      <c r="N515" s="57">
        <v>2802374.28</v>
      </c>
      <c r="O515" s="57">
        <v>1868249.52</v>
      </c>
      <c r="P515" s="56">
        <v>44075</v>
      </c>
      <c r="Q515">
        <v>9</v>
      </c>
      <c r="R515" t="s">
        <v>41</v>
      </c>
      <c r="S515">
        <v>2020</v>
      </c>
    </row>
    <row r="516" spans="1:19" hidden="1" x14ac:dyDescent="0.25">
      <c r="A516" t="s">
        <v>22</v>
      </c>
      <c r="B516" t="s">
        <v>23</v>
      </c>
      <c r="C516" t="s">
        <v>49</v>
      </c>
      <c r="D516">
        <f>COUNTIF(C516:C1210, Table63[[#This Row],[Product]])</f>
        <v>44</v>
      </c>
      <c r="E516">
        <f t="shared" si="8"/>
        <v>273</v>
      </c>
      <c r="F516">
        <f>Table63[[#This Row],[Occurrences of model]]/Table63[[#This Row],[total no. of model ]]</f>
        <v>0.16117216117216118</v>
      </c>
      <c r="G516" t="s">
        <v>54</v>
      </c>
      <c r="H516" s="1">
        <v>122.7</v>
      </c>
      <c r="I516" s="57">
        <v>13938</v>
      </c>
      <c r="J516" s="57">
        <v>23230</v>
      </c>
      <c r="K516" s="57">
        <v>2850321</v>
      </c>
      <c r="L516" s="57">
        <v>285032.10000000003</v>
      </c>
      <c r="M516" s="57">
        <v>2565288.9</v>
      </c>
      <c r="N516" s="57">
        <v>1667437.7849999999</v>
      </c>
      <c r="O516" s="57">
        <v>897851.11499999999</v>
      </c>
      <c r="P516" s="56">
        <v>44470</v>
      </c>
      <c r="Q516">
        <v>10</v>
      </c>
      <c r="R516" t="s">
        <v>43</v>
      </c>
      <c r="S516">
        <v>2021</v>
      </c>
    </row>
    <row r="517" spans="1:19" hidden="1" x14ac:dyDescent="0.25">
      <c r="A517" t="s">
        <v>35</v>
      </c>
      <c r="B517" t="s">
        <v>25</v>
      </c>
      <c r="C517" t="s">
        <v>49</v>
      </c>
      <c r="D517">
        <f>COUNTIF(C517:C1211, Table63[[#This Row],[Product]])</f>
        <v>43</v>
      </c>
      <c r="E517">
        <f t="shared" si="8"/>
        <v>272</v>
      </c>
      <c r="F517">
        <f>Table63[[#This Row],[Occurrences of model]]/Table63[[#This Row],[total no. of model ]]</f>
        <v>0.15808823529411764</v>
      </c>
      <c r="G517" t="s">
        <v>54</v>
      </c>
      <c r="H517" s="1">
        <v>87.7</v>
      </c>
      <c r="I517" s="57">
        <v>13938</v>
      </c>
      <c r="J517" s="57">
        <v>23230</v>
      </c>
      <c r="K517" s="57">
        <v>2037271</v>
      </c>
      <c r="L517" s="57">
        <v>203727.1</v>
      </c>
      <c r="M517" s="57">
        <v>1833543.9</v>
      </c>
      <c r="N517" s="57">
        <v>1430164.2420000001</v>
      </c>
      <c r="O517" s="57">
        <v>403379.65799999982</v>
      </c>
      <c r="P517" s="56">
        <v>44501</v>
      </c>
      <c r="Q517">
        <v>11</v>
      </c>
      <c r="R517" t="s">
        <v>47</v>
      </c>
      <c r="S517">
        <v>2021</v>
      </c>
    </row>
    <row r="518" spans="1:19" hidden="1" x14ac:dyDescent="0.25">
      <c r="A518" t="s">
        <v>16</v>
      </c>
      <c r="B518" t="s">
        <v>42</v>
      </c>
      <c r="C518" t="s">
        <v>51</v>
      </c>
      <c r="D518">
        <f>COUNTIF(C518:C1212, Table63[[#This Row],[Product]])</f>
        <v>45</v>
      </c>
      <c r="E518">
        <f t="shared" si="8"/>
        <v>271</v>
      </c>
      <c r="F518">
        <f>Table63[[#This Row],[Occurrences of model]]/Table63[[#This Row],[total no. of model ]]</f>
        <v>0.16605166051660517</v>
      </c>
      <c r="G518" t="s">
        <v>54</v>
      </c>
      <c r="H518" s="1">
        <v>207.10000000000002</v>
      </c>
      <c r="I518" s="57">
        <v>11999.4</v>
      </c>
      <c r="J518" s="57">
        <v>19999</v>
      </c>
      <c r="K518" s="57">
        <v>4141792.9000000004</v>
      </c>
      <c r="L518" s="57">
        <v>414179.29000000004</v>
      </c>
      <c r="M518" s="57">
        <v>3727613.6100000003</v>
      </c>
      <c r="N518" s="57">
        <v>2907538.6158000003</v>
      </c>
      <c r="O518" s="57">
        <v>820074.99420000007</v>
      </c>
      <c r="P518" s="56">
        <v>44440</v>
      </c>
      <c r="Q518">
        <v>9</v>
      </c>
      <c r="R518" t="s">
        <v>41</v>
      </c>
      <c r="S518">
        <v>2021</v>
      </c>
    </row>
    <row r="519" spans="1:19" hidden="1" x14ac:dyDescent="0.25">
      <c r="A519" t="s">
        <v>16</v>
      </c>
      <c r="B519" t="s">
        <v>27</v>
      </c>
      <c r="C519" t="s">
        <v>51</v>
      </c>
      <c r="D519">
        <f>COUNTIF(C519:C1213, Table63[[#This Row],[Product]])</f>
        <v>44</v>
      </c>
      <c r="E519">
        <f t="shared" si="8"/>
        <v>270</v>
      </c>
      <c r="F519">
        <f>Table63[[#This Row],[Occurrences of model]]/Table63[[#This Row],[total no. of model ]]</f>
        <v>0.16296296296296298</v>
      </c>
      <c r="G519" t="s">
        <v>54</v>
      </c>
      <c r="H519" s="1">
        <v>126.9</v>
      </c>
      <c r="I519" s="57">
        <v>11999.4</v>
      </c>
      <c r="J519" s="57">
        <v>19999</v>
      </c>
      <c r="K519" s="57">
        <v>2537873.1</v>
      </c>
      <c r="L519" s="57">
        <v>253787.31000000003</v>
      </c>
      <c r="M519" s="57">
        <v>2284085.79</v>
      </c>
      <c r="N519" s="57">
        <v>1781586.9162000001</v>
      </c>
      <c r="O519" s="57">
        <v>502498.87379999994</v>
      </c>
      <c r="P519" s="56">
        <v>44470</v>
      </c>
      <c r="Q519">
        <v>10</v>
      </c>
      <c r="R519" t="s">
        <v>43</v>
      </c>
      <c r="S519">
        <v>2021</v>
      </c>
    </row>
    <row r="520" spans="1:19" hidden="1" x14ac:dyDescent="0.25">
      <c r="A520" t="s">
        <v>22</v>
      </c>
      <c r="B520" t="s">
        <v>29</v>
      </c>
      <c r="C520" t="s">
        <v>51</v>
      </c>
      <c r="D520">
        <f>COUNTIF(C520:C1214, Table63[[#This Row],[Product]])</f>
        <v>43</v>
      </c>
      <c r="E520">
        <f t="shared" si="8"/>
        <v>269</v>
      </c>
      <c r="F520">
        <f>Table63[[#This Row],[Occurrences of model]]/Table63[[#This Row],[total no. of model ]]</f>
        <v>0.15985130111524162</v>
      </c>
      <c r="G520" t="s">
        <v>54</v>
      </c>
      <c r="H520" s="1">
        <v>97</v>
      </c>
      <c r="I520" s="57">
        <v>11999.4</v>
      </c>
      <c r="J520" s="57">
        <v>19999</v>
      </c>
      <c r="K520" s="57">
        <v>1939903</v>
      </c>
      <c r="L520" s="57">
        <v>193990.30000000002</v>
      </c>
      <c r="M520" s="57">
        <v>1745912.7</v>
      </c>
      <c r="N520" s="57">
        <v>1134843.2550000001</v>
      </c>
      <c r="O520" s="57">
        <v>611069.44499999983</v>
      </c>
      <c r="P520" s="56">
        <v>44136</v>
      </c>
      <c r="Q520">
        <v>11</v>
      </c>
      <c r="R520" t="s">
        <v>47</v>
      </c>
      <c r="S520">
        <v>2020</v>
      </c>
    </row>
    <row r="521" spans="1:19" hidden="1" x14ac:dyDescent="0.25">
      <c r="A521" t="s">
        <v>16</v>
      </c>
      <c r="B521" t="s">
        <v>55</v>
      </c>
      <c r="C521" t="s">
        <v>51</v>
      </c>
      <c r="D521">
        <f>COUNTIF(C521:C1215, Table63[[#This Row],[Product]])</f>
        <v>42</v>
      </c>
      <c r="E521">
        <f t="shared" si="8"/>
        <v>268</v>
      </c>
      <c r="F521">
        <f>Table63[[#This Row],[Occurrences of model]]/Table63[[#This Row],[total no. of model ]]</f>
        <v>0.15671641791044777</v>
      </c>
      <c r="G521" t="s">
        <v>54</v>
      </c>
      <c r="H521" s="1">
        <v>169.4</v>
      </c>
      <c r="I521" s="57">
        <v>11999.4</v>
      </c>
      <c r="J521" s="57">
        <v>19999</v>
      </c>
      <c r="K521" s="57">
        <v>3387830.6</v>
      </c>
      <c r="L521" s="57">
        <v>338783.06000000006</v>
      </c>
      <c r="M521" s="57">
        <v>3049047.54</v>
      </c>
      <c r="N521" s="57">
        <v>2378257.0811999999</v>
      </c>
      <c r="O521" s="57">
        <v>670790.45880000014</v>
      </c>
      <c r="P521" s="56">
        <v>44501</v>
      </c>
      <c r="Q521">
        <v>11</v>
      </c>
      <c r="R521" t="s">
        <v>47</v>
      </c>
      <c r="S521">
        <v>2021</v>
      </c>
    </row>
    <row r="522" spans="1:19" hidden="1" x14ac:dyDescent="0.25">
      <c r="A522" t="s">
        <v>16</v>
      </c>
      <c r="B522" t="s">
        <v>33</v>
      </c>
      <c r="C522" t="s">
        <v>18</v>
      </c>
      <c r="D522">
        <f>COUNTIF(C522:C1216, Table63[[#This Row],[Product]])</f>
        <v>37</v>
      </c>
      <c r="E522">
        <f t="shared" si="8"/>
        <v>267</v>
      </c>
      <c r="F522">
        <f>Table63[[#This Row],[Occurrences of model]]/Table63[[#This Row],[total no. of model ]]</f>
        <v>0.13857677902621723</v>
      </c>
      <c r="G522" t="s">
        <v>54</v>
      </c>
      <c r="H522" s="1">
        <v>66.3</v>
      </c>
      <c r="I522" s="57">
        <v>5579.4</v>
      </c>
      <c r="J522" s="57">
        <v>9299</v>
      </c>
      <c r="K522" s="57">
        <v>616523.69999999995</v>
      </c>
      <c r="L522" s="57">
        <v>61652.369999999995</v>
      </c>
      <c r="M522" s="57">
        <v>554871.32999999996</v>
      </c>
      <c r="N522" s="57">
        <v>432799.63740000001</v>
      </c>
      <c r="O522" s="57">
        <v>122071.69259999995</v>
      </c>
      <c r="P522" s="56">
        <v>44317</v>
      </c>
      <c r="Q522">
        <v>5</v>
      </c>
      <c r="R522" t="s">
        <v>53</v>
      </c>
      <c r="S522">
        <v>2021</v>
      </c>
    </row>
    <row r="523" spans="1:19" hidden="1" x14ac:dyDescent="0.25">
      <c r="A523" t="s">
        <v>16</v>
      </c>
      <c r="B523" t="s">
        <v>26</v>
      </c>
      <c r="C523" t="s">
        <v>18</v>
      </c>
      <c r="D523">
        <f>COUNTIF(C523:C1217, Table63[[#This Row],[Product]])</f>
        <v>36</v>
      </c>
      <c r="E523">
        <f t="shared" si="8"/>
        <v>266</v>
      </c>
      <c r="F523">
        <f>Table63[[#This Row],[Occurrences of model]]/Table63[[#This Row],[total no. of model ]]</f>
        <v>0.13533834586466165</v>
      </c>
      <c r="G523" t="s">
        <v>54</v>
      </c>
      <c r="H523" s="1">
        <v>81.900000000000006</v>
      </c>
      <c r="I523" s="57">
        <v>5579.4</v>
      </c>
      <c r="J523" s="57">
        <v>9299</v>
      </c>
      <c r="K523" s="57">
        <v>761588.10000000009</v>
      </c>
      <c r="L523" s="57">
        <v>76158.810000000012</v>
      </c>
      <c r="M523" s="57">
        <v>685429.29</v>
      </c>
      <c r="N523" s="57">
        <v>534634.84620000003</v>
      </c>
      <c r="O523" s="57">
        <v>150794.44380000001</v>
      </c>
      <c r="P523" s="56">
        <v>44378</v>
      </c>
      <c r="Q523">
        <v>7</v>
      </c>
      <c r="R523" t="s">
        <v>37</v>
      </c>
      <c r="S523">
        <v>2021</v>
      </c>
    </row>
    <row r="524" spans="1:19" hidden="1" x14ac:dyDescent="0.25">
      <c r="A524" t="s">
        <v>32</v>
      </c>
      <c r="B524" t="s">
        <v>34</v>
      </c>
      <c r="C524" t="s">
        <v>18</v>
      </c>
      <c r="D524">
        <f>COUNTIF(C524:C1218, Table63[[#This Row],[Product]])</f>
        <v>35</v>
      </c>
      <c r="E524">
        <f t="shared" si="8"/>
        <v>265</v>
      </c>
      <c r="F524">
        <f>Table63[[#This Row],[Occurrences of model]]/Table63[[#This Row],[total no. of model ]]</f>
        <v>0.13207547169811321</v>
      </c>
      <c r="G524" t="s">
        <v>54</v>
      </c>
      <c r="H524" s="1">
        <v>158</v>
      </c>
      <c r="I524" s="57">
        <v>5579.4</v>
      </c>
      <c r="J524" s="57">
        <v>9299</v>
      </c>
      <c r="K524" s="57">
        <v>1469242</v>
      </c>
      <c r="L524" s="57">
        <v>146924.20000000001</v>
      </c>
      <c r="M524" s="57">
        <v>1322317.8</v>
      </c>
      <c r="N524" s="57">
        <v>793390.68</v>
      </c>
      <c r="O524" s="57">
        <v>528927.12</v>
      </c>
      <c r="P524" s="56">
        <v>44440</v>
      </c>
      <c r="Q524">
        <v>9</v>
      </c>
      <c r="R524" t="s">
        <v>41</v>
      </c>
      <c r="S524">
        <v>2021</v>
      </c>
    </row>
    <row r="525" spans="1:19" hidden="1" x14ac:dyDescent="0.25">
      <c r="A525" t="s">
        <v>16</v>
      </c>
      <c r="B525" t="s">
        <v>56</v>
      </c>
      <c r="C525" t="s">
        <v>18</v>
      </c>
      <c r="D525">
        <f>COUNTIF(C525:C1219, Table63[[#This Row],[Product]])</f>
        <v>34</v>
      </c>
      <c r="E525">
        <f t="shared" si="8"/>
        <v>264</v>
      </c>
      <c r="F525">
        <f>Table63[[#This Row],[Occurrences of model]]/Table63[[#This Row],[total no. of model ]]</f>
        <v>0.12878787878787878</v>
      </c>
      <c r="G525" t="s">
        <v>54</v>
      </c>
      <c r="H525" s="1">
        <v>52.1</v>
      </c>
      <c r="I525" s="57">
        <v>5579.4</v>
      </c>
      <c r="J525" s="57">
        <v>9299</v>
      </c>
      <c r="K525" s="57">
        <v>484477.9</v>
      </c>
      <c r="L525" s="57">
        <v>48447.790000000008</v>
      </c>
      <c r="M525" s="57">
        <v>436030.11</v>
      </c>
      <c r="N525" s="57">
        <v>340103.48580000002</v>
      </c>
      <c r="O525" s="57">
        <v>95926.624199999962</v>
      </c>
      <c r="P525" s="56">
        <v>44531</v>
      </c>
      <c r="Q525">
        <v>12</v>
      </c>
      <c r="R525" t="s">
        <v>28</v>
      </c>
      <c r="S525">
        <v>2021</v>
      </c>
    </row>
    <row r="526" spans="1:19" hidden="1" x14ac:dyDescent="0.25">
      <c r="A526" t="s">
        <v>16</v>
      </c>
      <c r="B526" t="s">
        <v>39</v>
      </c>
      <c r="C526" t="s">
        <v>44</v>
      </c>
      <c r="D526">
        <f>COUNTIF(C526:C1220, Table63[[#This Row],[Product]])</f>
        <v>71</v>
      </c>
      <c r="E526">
        <f t="shared" si="8"/>
        <v>263</v>
      </c>
      <c r="F526">
        <f>Table63[[#This Row],[Occurrences of model]]/Table63[[#This Row],[total no. of model ]]</f>
        <v>0.26996197718631176</v>
      </c>
      <c r="G526" t="s">
        <v>54</v>
      </c>
      <c r="H526" s="1">
        <v>97.300000000000011</v>
      </c>
      <c r="I526" s="57">
        <v>11999.4</v>
      </c>
      <c r="J526" s="57">
        <v>19999</v>
      </c>
      <c r="K526" s="57">
        <v>1945902.7000000002</v>
      </c>
      <c r="L526" s="57">
        <v>194590.27000000002</v>
      </c>
      <c r="M526" s="57">
        <v>1751312.4300000002</v>
      </c>
      <c r="N526" s="57">
        <v>1366023.6954000001</v>
      </c>
      <c r="O526" s="57">
        <v>385288.73460000008</v>
      </c>
      <c r="P526" s="56">
        <v>44256</v>
      </c>
      <c r="Q526">
        <v>3</v>
      </c>
      <c r="R526" t="s">
        <v>31</v>
      </c>
      <c r="S526">
        <v>2021</v>
      </c>
    </row>
    <row r="527" spans="1:19" hidden="1" x14ac:dyDescent="0.25">
      <c r="A527" t="s">
        <v>16</v>
      </c>
      <c r="B527" t="s">
        <v>23</v>
      </c>
      <c r="C527" t="s">
        <v>44</v>
      </c>
      <c r="D527">
        <f>COUNTIF(C527:C1221, Table63[[#This Row],[Product]])</f>
        <v>70</v>
      </c>
      <c r="E527">
        <f t="shared" si="8"/>
        <v>262</v>
      </c>
      <c r="F527">
        <f>Table63[[#This Row],[Occurrences of model]]/Table63[[#This Row],[total no. of model ]]</f>
        <v>0.26717557251908397</v>
      </c>
      <c r="G527" t="s">
        <v>54</v>
      </c>
      <c r="H527" s="1">
        <v>103.80000000000001</v>
      </c>
      <c r="I527" s="57">
        <v>11999.4</v>
      </c>
      <c r="J527" s="57">
        <v>19999</v>
      </c>
      <c r="K527" s="57">
        <v>2075896.2000000002</v>
      </c>
      <c r="L527" s="57">
        <v>207589.62000000002</v>
      </c>
      <c r="M527" s="57">
        <v>1868306.58</v>
      </c>
      <c r="N527" s="57">
        <v>1457279.1324</v>
      </c>
      <c r="O527" s="57">
        <v>411027.44760000007</v>
      </c>
      <c r="P527" s="56">
        <v>44348</v>
      </c>
      <c r="Q527">
        <v>6</v>
      </c>
      <c r="R527" t="s">
        <v>24</v>
      </c>
      <c r="S527">
        <v>2021</v>
      </c>
    </row>
    <row r="528" spans="1:19" hidden="1" x14ac:dyDescent="0.25">
      <c r="A528" t="s">
        <v>16</v>
      </c>
      <c r="B528" t="s">
        <v>42</v>
      </c>
      <c r="C528" t="s">
        <v>44</v>
      </c>
      <c r="D528">
        <f>COUNTIF(C528:C1222, Table63[[#This Row],[Product]])</f>
        <v>69</v>
      </c>
      <c r="E528">
        <f t="shared" si="8"/>
        <v>261</v>
      </c>
      <c r="F528">
        <f>Table63[[#This Row],[Occurrences of model]]/Table63[[#This Row],[total no. of model ]]</f>
        <v>0.26436781609195403</v>
      </c>
      <c r="G528" t="s">
        <v>54</v>
      </c>
      <c r="H528" s="1">
        <v>36</v>
      </c>
      <c r="I528" s="57">
        <v>11999.4</v>
      </c>
      <c r="J528" s="57">
        <v>19999</v>
      </c>
      <c r="K528" s="57">
        <v>719964</v>
      </c>
      <c r="L528" s="57">
        <v>71996.400000000009</v>
      </c>
      <c r="M528" s="57">
        <v>647967.6</v>
      </c>
      <c r="N528" s="57">
        <v>505414.728</v>
      </c>
      <c r="O528" s="57">
        <v>142552.87199999997</v>
      </c>
      <c r="P528" s="56">
        <v>44470</v>
      </c>
      <c r="Q528">
        <v>10</v>
      </c>
      <c r="R528" t="s">
        <v>43</v>
      </c>
      <c r="S528">
        <v>2021</v>
      </c>
    </row>
    <row r="529" spans="1:19" hidden="1" x14ac:dyDescent="0.25">
      <c r="A529" t="s">
        <v>32</v>
      </c>
      <c r="B529" t="s">
        <v>36</v>
      </c>
      <c r="C529" t="s">
        <v>48</v>
      </c>
      <c r="D529">
        <f>COUNTIF(C529:C1223, Table63[[#This Row],[Product]])</f>
        <v>40</v>
      </c>
      <c r="E529">
        <f t="shared" si="8"/>
        <v>260</v>
      </c>
      <c r="F529">
        <f>Table63[[#This Row],[Occurrences of model]]/Table63[[#This Row],[total no. of model ]]</f>
        <v>0.15384615384615385</v>
      </c>
      <c r="G529" t="s">
        <v>54</v>
      </c>
      <c r="H529" s="1">
        <v>196.70000000000002</v>
      </c>
      <c r="I529" s="57">
        <v>19794</v>
      </c>
      <c r="J529" s="57">
        <v>32990</v>
      </c>
      <c r="K529" s="57">
        <v>6489133.0000000009</v>
      </c>
      <c r="L529" s="57">
        <v>648913.30000000016</v>
      </c>
      <c r="M529" s="57">
        <v>5840219.7000000011</v>
      </c>
      <c r="N529" s="57">
        <v>3504131.8200000008</v>
      </c>
      <c r="O529" s="57">
        <v>2336087.8800000004</v>
      </c>
      <c r="P529" s="56">
        <v>44256</v>
      </c>
      <c r="Q529">
        <v>3</v>
      </c>
      <c r="R529" t="s">
        <v>31</v>
      </c>
      <c r="S529">
        <v>2021</v>
      </c>
    </row>
    <row r="530" spans="1:19" hidden="1" x14ac:dyDescent="0.25">
      <c r="A530" t="s">
        <v>22</v>
      </c>
      <c r="B530" t="s">
        <v>21</v>
      </c>
      <c r="C530" t="s">
        <v>48</v>
      </c>
      <c r="D530">
        <f>COUNTIF(C530:C1224, Table63[[#This Row],[Product]])</f>
        <v>39</v>
      </c>
      <c r="E530">
        <f t="shared" si="8"/>
        <v>259</v>
      </c>
      <c r="F530">
        <f>Table63[[#This Row],[Occurrences of model]]/Table63[[#This Row],[total no. of model ]]</f>
        <v>0.15057915057915058</v>
      </c>
      <c r="G530" t="s">
        <v>54</v>
      </c>
      <c r="H530" s="1">
        <v>262.8</v>
      </c>
      <c r="I530" s="57">
        <v>19794</v>
      </c>
      <c r="J530" s="57">
        <v>32990</v>
      </c>
      <c r="K530" s="57">
        <v>8669772</v>
      </c>
      <c r="L530" s="57">
        <v>866977.20000000007</v>
      </c>
      <c r="M530" s="57">
        <v>7802794.7999999998</v>
      </c>
      <c r="N530" s="57">
        <v>5071816.62</v>
      </c>
      <c r="O530" s="57">
        <v>2730978.1799999997</v>
      </c>
      <c r="P530" s="56">
        <v>44287</v>
      </c>
      <c r="Q530">
        <v>4</v>
      </c>
      <c r="R530" t="s">
        <v>50</v>
      </c>
      <c r="S530">
        <v>2021</v>
      </c>
    </row>
    <row r="531" spans="1:19" hidden="1" x14ac:dyDescent="0.25">
      <c r="A531" t="s">
        <v>16</v>
      </c>
      <c r="B531" t="s">
        <v>46</v>
      </c>
      <c r="C531" t="s">
        <v>49</v>
      </c>
      <c r="D531">
        <f>COUNTIF(C531:C1225, Table63[[#This Row],[Product]])</f>
        <v>42</v>
      </c>
      <c r="E531">
        <f t="shared" si="8"/>
        <v>258</v>
      </c>
      <c r="F531">
        <f>Table63[[#This Row],[Occurrences of model]]/Table63[[#This Row],[total no. of model ]]</f>
        <v>0.16279069767441862</v>
      </c>
      <c r="G531" t="s">
        <v>54</v>
      </c>
      <c r="H531" s="1">
        <v>36</v>
      </c>
      <c r="I531" s="57">
        <v>13938</v>
      </c>
      <c r="J531" s="57">
        <v>23230</v>
      </c>
      <c r="K531" s="57">
        <v>836280</v>
      </c>
      <c r="L531" s="57">
        <v>83628</v>
      </c>
      <c r="M531" s="57">
        <v>752652</v>
      </c>
      <c r="N531" s="57">
        <v>587068.56000000006</v>
      </c>
      <c r="O531" s="57">
        <v>165583.43999999994</v>
      </c>
      <c r="P531" s="56">
        <v>44470</v>
      </c>
      <c r="Q531">
        <v>10</v>
      </c>
      <c r="R531" t="s">
        <v>43</v>
      </c>
      <c r="S531">
        <v>2021</v>
      </c>
    </row>
    <row r="532" spans="1:19" hidden="1" x14ac:dyDescent="0.25">
      <c r="A532" t="s">
        <v>16</v>
      </c>
      <c r="B532" t="s">
        <v>17</v>
      </c>
      <c r="C532" t="s">
        <v>49</v>
      </c>
      <c r="D532">
        <f>COUNTIF(C532:C1226, Table63[[#This Row],[Product]])</f>
        <v>41</v>
      </c>
      <c r="E532">
        <f t="shared" si="8"/>
        <v>257</v>
      </c>
      <c r="F532">
        <f>Table63[[#This Row],[Occurrences of model]]/Table63[[#This Row],[total no. of model ]]</f>
        <v>0.15953307392996108</v>
      </c>
      <c r="G532" t="s">
        <v>54</v>
      </c>
      <c r="H532" s="1">
        <v>268.2</v>
      </c>
      <c r="I532" s="57">
        <v>13938</v>
      </c>
      <c r="J532" s="57">
        <v>23230</v>
      </c>
      <c r="K532" s="57">
        <v>6230286</v>
      </c>
      <c r="L532" s="57">
        <v>623028.6</v>
      </c>
      <c r="M532" s="57">
        <v>5607257.4000000004</v>
      </c>
      <c r="N532" s="57">
        <v>4373660.7720000008</v>
      </c>
      <c r="O532" s="57">
        <v>1233596.6279999996</v>
      </c>
      <c r="P532" s="56">
        <v>44136</v>
      </c>
      <c r="Q532">
        <v>11</v>
      </c>
      <c r="R532" t="s">
        <v>47</v>
      </c>
      <c r="S532">
        <v>2020</v>
      </c>
    </row>
    <row r="533" spans="1:19" hidden="1" x14ac:dyDescent="0.25">
      <c r="A533" t="s">
        <v>16</v>
      </c>
      <c r="B533" t="s">
        <v>21</v>
      </c>
      <c r="C533" t="s">
        <v>49</v>
      </c>
      <c r="D533">
        <f>COUNTIF(C533:C1227, Table63[[#This Row],[Product]])</f>
        <v>40</v>
      </c>
      <c r="E533">
        <f t="shared" si="8"/>
        <v>256</v>
      </c>
      <c r="F533">
        <f>Table63[[#This Row],[Occurrences of model]]/Table63[[#This Row],[total no. of model ]]</f>
        <v>0.15625</v>
      </c>
      <c r="G533" t="s">
        <v>54</v>
      </c>
      <c r="H533" s="1">
        <v>52.1</v>
      </c>
      <c r="I533" s="57">
        <v>13938</v>
      </c>
      <c r="J533" s="57">
        <v>23230</v>
      </c>
      <c r="K533" s="57">
        <v>1210283</v>
      </c>
      <c r="L533" s="57">
        <v>121028.3</v>
      </c>
      <c r="M533" s="57">
        <v>1089254.7</v>
      </c>
      <c r="N533" s="57">
        <v>849618.66599999997</v>
      </c>
      <c r="O533" s="57">
        <v>239636.03399999999</v>
      </c>
      <c r="P533" s="56">
        <v>44531</v>
      </c>
      <c r="Q533">
        <v>12</v>
      </c>
      <c r="R533" t="s">
        <v>28</v>
      </c>
      <c r="S533">
        <v>2021</v>
      </c>
    </row>
    <row r="534" spans="1:19" hidden="1" x14ac:dyDescent="0.25">
      <c r="A534" t="s">
        <v>16</v>
      </c>
      <c r="B534" t="s">
        <v>23</v>
      </c>
      <c r="C534" t="s">
        <v>51</v>
      </c>
      <c r="D534">
        <f>COUNTIF(C534:C1228, Table63[[#This Row],[Product]])</f>
        <v>41</v>
      </c>
      <c r="E534">
        <f t="shared" si="8"/>
        <v>255</v>
      </c>
      <c r="F534">
        <f>Table63[[#This Row],[Occurrences of model]]/Table63[[#This Row],[total no. of model ]]</f>
        <v>0.16078431372549021</v>
      </c>
      <c r="G534" t="s">
        <v>54</v>
      </c>
      <c r="H534" s="1">
        <v>103.80000000000001</v>
      </c>
      <c r="I534" s="57">
        <v>11999.4</v>
      </c>
      <c r="J534" s="57">
        <v>19999</v>
      </c>
      <c r="K534" s="57">
        <v>2075896.2000000002</v>
      </c>
      <c r="L534" s="57">
        <v>207589.62000000002</v>
      </c>
      <c r="M534" s="57">
        <v>1868306.58</v>
      </c>
      <c r="N534" s="57">
        <v>1457279.1324</v>
      </c>
      <c r="O534" s="57">
        <v>411027.44760000007</v>
      </c>
      <c r="P534" s="56">
        <v>44348</v>
      </c>
      <c r="Q534">
        <v>6</v>
      </c>
      <c r="R534" t="s">
        <v>24</v>
      </c>
      <c r="S534">
        <v>2021</v>
      </c>
    </row>
    <row r="535" spans="1:19" hidden="1" x14ac:dyDescent="0.25">
      <c r="A535" t="s">
        <v>22</v>
      </c>
      <c r="B535" t="s">
        <v>25</v>
      </c>
      <c r="C535" t="s">
        <v>51</v>
      </c>
      <c r="D535">
        <f>COUNTIF(C535:C1229, Table63[[#This Row],[Product]])</f>
        <v>40</v>
      </c>
      <c r="E535">
        <f t="shared" si="8"/>
        <v>254</v>
      </c>
      <c r="F535">
        <f>Table63[[#This Row],[Occurrences of model]]/Table63[[#This Row],[total no. of model ]]</f>
        <v>0.15748031496062992</v>
      </c>
      <c r="G535" t="s">
        <v>54</v>
      </c>
      <c r="H535" s="1">
        <v>163.05000000000001</v>
      </c>
      <c r="I535" s="57">
        <v>11999.4</v>
      </c>
      <c r="J535" s="57">
        <v>19999</v>
      </c>
      <c r="K535" s="57">
        <v>3260836.95</v>
      </c>
      <c r="L535" s="57">
        <v>326083.69500000007</v>
      </c>
      <c r="M535" s="57">
        <v>2934753.2549999999</v>
      </c>
      <c r="N535" s="57">
        <v>1907589.6157499999</v>
      </c>
      <c r="O535" s="57">
        <v>1027163.63925</v>
      </c>
      <c r="P535" s="56">
        <v>44378</v>
      </c>
      <c r="Q535">
        <v>7</v>
      </c>
      <c r="R535" t="s">
        <v>37</v>
      </c>
      <c r="S535">
        <v>2021</v>
      </c>
    </row>
    <row r="536" spans="1:19" hidden="1" x14ac:dyDescent="0.25">
      <c r="A536" t="s">
        <v>32</v>
      </c>
      <c r="B536" t="s">
        <v>42</v>
      </c>
      <c r="C536" t="s">
        <v>51</v>
      </c>
      <c r="D536">
        <f>COUNTIF(C536:C1230, Table63[[#This Row],[Product]])</f>
        <v>39</v>
      </c>
      <c r="E536">
        <f t="shared" si="8"/>
        <v>253</v>
      </c>
      <c r="F536">
        <f>Table63[[#This Row],[Occurrences of model]]/Table63[[#This Row],[total no. of model ]]</f>
        <v>0.1541501976284585</v>
      </c>
      <c r="G536" t="s">
        <v>54</v>
      </c>
      <c r="H536" s="1">
        <v>30.6</v>
      </c>
      <c r="I536" s="57">
        <v>11999.4</v>
      </c>
      <c r="J536" s="57">
        <v>19999</v>
      </c>
      <c r="K536" s="57">
        <v>611969.4</v>
      </c>
      <c r="L536" s="57">
        <v>61196.94</v>
      </c>
      <c r="M536" s="57">
        <v>550772.46</v>
      </c>
      <c r="N536" s="57">
        <v>330463.47599999997</v>
      </c>
      <c r="O536" s="57">
        <v>220308.984</v>
      </c>
      <c r="P536" s="56">
        <v>44166</v>
      </c>
      <c r="Q536">
        <v>12</v>
      </c>
      <c r="R536" t="s">
        <v>28</v>
      </c>
      <c r="S536">
        <v>2020</v>
      </c>
    </row>
    <row r="537" spans="1:19" hidden="1" x14ac:dyDescent="0.25">
      <c r="A537" t="s">
        <v>32</v>
      </c>
      <c r="B537" t="s">
        <v>27</v>
      </c>
      <c r="C537" t="s">
        <v>18</v>
      </c>
      <c r="D537">
        <f>COUNTIF(C537:C1231, Table63[[#This Row],[Product]])</f>
        <v>33</v>
      </c>
      <c r="E537">
        <f t="shared" si="8"/>
        <v>252</v>
      </c>
      <c r="F537">
        <f>Table63[[#This Row],[Occurrences of model]]/Table63[[#This Row],[total no. of model ]]</f>
        <v>0.13095238095238096</v>
      </c>
      <c r="G537" t="s">
        <v>57</v>
      </c>
      <c r="H537" s="1">
        <v>38.6</v>
      </c>
      <c r="I537" s="57">
        <v>5579.4</v>
      </c>
      <c r="J537" s="57">
        <v>9299</v>
      </c>
      <c r="K537" s="57">
        <v>358941.4</v>
      </c>
      <c r="L537" s="57">
        <v>53841.21</v>
      </c>
      <c r="M537" s="57">
        <v>305100.19</v>
      </c>
      <c r="N537" s="57">
        <v>183060.114</v>
      </c>
      <c r="O537" s="57">
        <v>122040.076</v>
      </c>
      <c r="P537" s="56">
        <v>44105</v>
      </c>
      <c r="Q537">
        <v>10</v>
      </c>
      <c r="R537" t="s">
        <v>43</v>
      </c>
      <c r="S537">
        <v>2020</v>
      </c>
    </row>
    <row r="538" spans="1:19" x14ac:dyDescent="0.25">
      <c r="A538" t="s">
        <v>16</v>
      </c>
      <c r="B538" t="s">
        <v>29</v>
      </c>
      <c r="C538" t="s">
        <v>30</v>
      </c>
      <c r="D538">
        <f>COUNTIF(C538:C1232, Table63[[#This Row],[Product]])</f>
        <v>29</v>
      </c>
      <c r="E538">
        <f t="shared" si="8"/>
        <v>251</v>
      </c>
      <c r="F538" s="5">
        <f>Table63[[#This Row],[Occurrences of model]]/Table63[[#This Row],[total no. of model ]]</f>
        <v>0.11553784860557768</v>
      </c>
      <c r="G538" t="s">
        <v>57</v>
      </c>
      <c r="H538" s="1">
        <v>232.8</v>
      </c>
      <c r="I538" s="57">
        <v>8999.4</v>
      </c>
      <c r="J538" s="57">
        <v>14999</v>
      </c>
      <c r="K538" s="57">
        <v>3491767.2</v>
      </c>
      <c r="L538" s="57">
        <v>523765.08</v>
      </c>
      <c r="M538" s="57">
        <v>2968002.12</v>
      </c>
      <c r="N538" s="57">
        <v>2315041.6536000003</v>
      </c>
      <c r="O538" s="57">
        <v>652960.4663999998</v>
      </c>
      <c r="P538" s="56">
        <v>44440</v>
      </c>
      <c r="Q538">
        <v>9</v>
      </c>
      <c r="R538" t="s">
        <v>41</v>
      </c>
      <c r="S538">
        <v>2021</v>
      </c>
    </row>
    <row r="539" spans="1:19" hidden="1" x14ac:dyDescent="0.25">
      <c r="A539" t="s">
        <v>32</v>
      </c>
      <c r="B539" t="s">
        <v>55</v>
      </c>
      <c r="C539" t="s">
        <v>44</v>
      </c>
      <c r="D539">
        <f>COUNTIF(C539:C1233, Table63[[#This Row],[Product]])</f>
        <v>68</v>
      </c>
      <c r="E539">
        <f t="shared" si="8"/>
        <v>250</v>
      </c>
      <c r="F539">
        <f>Table63[[#This Row],[Occurrences of model]]/Table63[[#This Row],[total no. of model ]]</f>
        <v>0.27200000000000002</v>
      </c>
      <c r="G539" t="s">
        <v>57</v>
      </c>
      <c r="H539" s="1">
        <v>38.6</v>
      </c>
      <c r="I539" s="57">
        <v>11999.4</v>
      </c>
      <c r="J539" s="57">
        <v>19999</v>
      </c>
      <c r="K539" s="57">
        <v>771961.4</v>
      </c>
      <c r="L539" s="57">
        <v>115794.21</v>
      </c>
      <c r="M539" s="57">
        <v>656167.19000000006</v>
      </c>
      <c r="N539" s="57">
        <v>393700.31400000001</v>
      </c>
      <c r="O539" s="57">
        <v>262466.87600000005</v>
      </c>
      <c r="P539" s="56">
        <v>44105</v>
      </c>
      <c r="Q539">
        <v>10</v>
      </c>
      <c r="R539" t="s">
        <v>43</v>
      </c>
      <c r="S539">
        <v>2020</v>
      </c>
    </row>
    <row r="540" spans="1:19" hidden="1" x14ac:dyDescent="0.25">
      <c r="A540" t="s">
        <v>35</v>
      </c>
      <c r="B540" t="s">
        <v>33</v>
      </c>
      <c r="C540" t="s">
        <v>18</v>
      </c>
      <c r="D540">
        <f>COUNTIF(C540:C1234, Table63[[#This Row],[Product]])</f>
        <v>32</v>
      </c>
      <c r="E540">
        <f t="shared" si="8"/>
        <v>249</v>
      </c>
      <c r="F540">
        <f>Table63[[#This Row],[Occurrences of model]]/Table63[[#This Row],[total no. of model ]]</f>
        <v>0.12851405622489959</v>
      </c>
      <c r="G540" t="s">
        <v>57</v>
      </c>
      <c r="H540" s="1">
        <v>344.55</v>
      </c>
      <c r="I540" s="57">
        <v>5579.4</v>
      </c>
      <c r="J540" s="57">
        <v>9299</v>
      </c>
      <c r="K540" s="57">
        <v>3203970.45</v>
      </c>
      <c r="L540" s="57">
        <v>480595.5675</v>
      </c>
      <c r="M540" s="57">
        <v>2723374.8825000003</v>
      </c>
      <c r="N540" s="57">
        <v>2124232.4083500002</v>
      </c>
      <c r="O540" s="57">
        <v>599142.47415000014</v>
      </c>
      <c r="P540" s="56">
        <v>44287</v>
      </c>
      <c r="Q540">
        <v>4</v>
      </c>
      <c r="R540" t="s">
        <v>50</v>
      </c>
      <c r="S540">
        <v>2021</v>
      </c>
    </row>
    <row r="541" spans="1:19" hidden="1" x14ac:dyDescent="0.25">
      <c r="A541" t="s">
        <v>35</v>
      </c>
      <c r="B541" t="s">
        <v>26</v>
      </c>
      <c r="C541" t="s">
        <v>18</v>
      </c>
      <c r="D541">
        <f>COUNTIF(C541:C1235, Table63[[#This Row],[Product]])</f>
        <v>31</v>
      </c>
      <c r="E541">
        <f t="shared" si="8"/>
        <v>248</v>
      </c>
      <c r="F541">
        <f>Table63[[#This Row],[Occurrences of model]]/Table63[[#This Row],[total no. of model ]]</f>
        <v>0.125</v>
      </c>
      <c r="G541" t="s">
        <v>57</v>
      </c>
      <c r="H541" s="1">
        <v>148.20000000000002</v>
      </c>
      <c r="I541" s="57">
        <v>5579.4</v>
      </c>
      <c r="J541" s="57">
        <v>9299</v>
      </c>
      <c r="K541" s="57">
        <v>1378111.8</v>
      </c>
      <c r="L541" s="57">
        <v>206716.77</v>
      </c>
      <c r="M541" s="57">
        <v>1171395.03</v>
      </c>
      <c r="N541" s="57">
        <v>913688.12340000004</v>
      </c>
      <c r="O541" s="57">
        <v>257706.90659999999</v>
      </c>
      <c r="P541" s="56">
        <v>44166</v>
      </c>
      <c r="Q541">
        <v>12</v>
      </c>
      <c r="R541" t="s">
        <v>28</v>
      </c>
      <c r="S541">
        <v>2020</v>
      </c>
    </row>
    <row r="542" spans="1:19" x14ac:dyDescent="0.25">
      <c r="A542" t="s">
        <v>16</v>
      </c>
      <c r="B542" t="s">
        <v>34</v>
      </c>
      <c r="C542" t="s">
        <v>30</v>
      </c>
      <c r="D542">
        <f>COUNTIF(C542:C1236, Table63[[#This Row],[Product]])</f>
        <v>28</v>
      </c>
      <c r="E542">
        <f t="shared" si="8"/>
        <v>247</v>
      </c>
      <c r="F542" s="5">
        <f>Table63[[#This Row],[Occurrences of model]]/Table63[[#This Row],[total no. of model ]]</f>
        <v>0.11336032388663968</v>
      </c>
      <c r="G542" t="s">
        <v>57</v>
      </c>
      <c r="H542" s="1">
        <v>231.3</v>
      </c>
      <c r="I542" s="57">
        <v>8999.4</v>
      </c>
      <c r="J542" s="57">
        <v>14999</v>
      </c>
      <c r="K542" s="57">
        <v>3469268.7</v>
      </c>
      <c r="L542" s="57">
        <v>520390.30499999999</v>
      </c>
      <c r="M542" s="57">
        <v>2948878.395</v>
      </c>
      <c r="N542" s="57">
        <v>2300125.1480999999</v>
      </c>
      <c r="O542" s="57">
        <v>648753.24690000014</v>
      </c>
      <c r="P542" s="56">
        <v>44317</v>
      </c>
      <c r="Q542">
        <v>5</v>
      </c>
      <c r="R542" t="s">
        <v>53</v>
      </c>
      <c r="S542">
        <v>2021</v>
      </c>
    </row>
    <row r="543" spans="1:19" x14ac:dyDescent="0.25">
      <c r="A543" t="s">
        <v>35</v>
      </c>
      <c r="B543" t="s">
        <v>56</v>
      </c>
      <c r="C543" t="s">
        <v>30</v>
      </c>
      <c r="D543">
        <f>COUNTIF(C543:C1237, Table63[[#This Row],[Product]])</f>
        <v>27</v>
      </c>
      <c r="E543">
        <f t="shared" si="8"/>
        <v>246</v>
      </c>
      <c r="F543" s="5">
        <f>Table63[[#This Row],[Occurrences of model]]/Table63[[#This Row],[total no. of model ]]</f>
        <v>0.10975609756097561</v>
      </c>
      <c r="G543" t="s">
        <v>57</v>
      </c>
      <c r="H543" s="1">
        <v>180.4</v>
      </c>
      <c r="I543" s="57">
        <v>8999.4</v>
      </c>
      <c r="J543" s="57">
        <v>14999</v>
      </c>
      <c r="K543" s="57">
        <v>2705819.6</v>
      </c>
      <c r="L543" s="57">
        <v>405872.94</v>
      </c>
      <c r="M543" s="57">
        <v>2299946.66</v>
      </c>
      <c r="N543" s="57">
        <v>1793958.3948000001</v>
      </c>
      <c r="O543" s="57">
        <v>505988.26520000002</v>
      </c>
      <c r="P543" s="56">
        <v>44136</v>
      </c>
      <c r="Q543">
        <v>11</v>
      </c>
      <c r="R543" t="s">
        <v>47</v>
      </c>
      <c r="S543">
        <v>2020</v>
      </c>
    </row>
    <row r="544" spans="1:19" x14ac:dyDescent="0.25">
      <c r="A544" t="s">
        <v>22</v>
      </c>
      <c r="B544" t="s">
        <v>39</v>
      </c>
      <c r="C544" t="s">
        <v>30</v>
      </c>
      <c r="D544">
        <f>COUNTIF(C544:C1238, Table63[[#This Row],[Product]])</f>
        <v>26</v>
      </c>
      <c r="E544">
        <f t="shared" si="8"/>
        <v>245</v>
      </c>
      <c r="F544" s="5">
        <f>Table63[[#This Row],[Occurrences of model]]/Table63[[#This Row],[total no. of model ]]</f>
        <v>0.10612244897959183</v>
      </c>
      <c r="G544" t="s">
        <v>57</v>
      </c>
      <c r="H544" s="1">
        <v>207.20000000000002</v>
      </c>
      <c r="I544" s="57">
        <v>8999.4</v>
      </c>
      <c r="J544" s="57">
        <v>14999</v>
      </c>
      <c r="K544" s="57">
        <v>3107792.8000000003</v>
      </c>
      <c r="L544" s="57">
        <v>466168.92000000004</v>
      </c>
      <c r="M544" s="57">
        <v>2641623.8800000004</v>
      </c>
      <c r="N544" s="57">
        <v>1717055.5220000003</v>
      </c>
      <c r="O544" s="57">
        <v>924568.35800000001</v>
      </c>
      <c r="P544" s="56">
        <v>44531</v>
      </c>
      <c r="Q544">
        <v>12</v>
      </c>
      <c r="R544" t="s">
        <v>28</v>
      </c>
      <c r="S544">
        <v>2021</v>
      </c>
    </row>
    <row r="545" spans="1:19" hidden="1" x14ac:dyDescent="0.25">
      <c r="A545" t="s">
        <v>16</v>
      </c>
      <c r="B545" t="s">
        <v>23</v>
      </c>
      <c r="C545" t="s">
        <v>44</v>
      </c>
      <c r="D545">
        <f>COUNTIF(C545:C1239, Table63[[#This Row],[Product]])</f>
        <v>67</v>
      </c>
      <c r="E545">
        <f t="shared" si="8"/>
        <v>244</v>
      </c>
      <c r="F545">
        <f>Table63[[#This Row],[Occurrences of model]]/Table63[[#This Row],[total no. of model ]]</f>
        <v>0.27459016393442626</v>
      </c>
      <c r="G545" t="s">
        <v>57</v>
      </c>
      <c r="H545" s="1">
        <v>195.4</v>
      </c>
      <c r="I545" s="57">
        <v>11999.4</v>
      </c>
      <c r="J545" s="57">
        <v>19999</v>
      </c>
      <c r="K545" s="57">
        <v>3907804.6</v>
      </c>
      <c r="L545" s="57">
        <v>586170.68999999994</v>
      </c>
      <c r="M545" s="57">
        <v>3321633.91</v>
      </c>
      <c r="N545" s="57">
        <v>2590874.4498000001</v>
      </c>
      <c r="O545" s="57">
        <v>730759.46020000009</v>
      </c>
      <c r="P545" s="56">
        <v>44256</v>
      </c>
      <c r="Q545">
        <v>3</v>
      </c>
      <c r="R545" t="s">
        <v>31</v>
      </c>
      <c r="S545">
        <v>2021</v>
      </c>
    </row>
    <row r="546" spans="1:19" hidden="1" x14ac:dyDescent="0.25">
      <c r="A546" t="s">
        <v>38</v>
      </c>
      <c r="B546" t="s">
        <v>42</v>
      </c>
      <c r="C546" t="s">
        <v>44</v>
      </c>
      <c r="D546">
        <f>COUNTIF(C546:C1240, Table63[[#This Row],[Product]])</f>
        <v>66</v>
      </c>
      <c r="E546">
        <f t="shared" si="8"/>
        <v>243</v>
      </c>
      <c r="F546">
        <f>Table63[[#This Row],[Occurrences of model]]/Table63[[#This Row],[total no. of model ]]</f>
        <v>0.27160493827160492</v>
      </c>
      <c r="G546" t="s">
        <v>57</v>
      </c>
      <c r="H546" s="1">
        <v>59.1</v>
      </c>
      <c r="I546" s="57">
        <v>11999.4</v>
      </c>
      <c r="J546" s="57">
        <v>19999</v>
      </c>
      <c r="K546" s="57">
        <v>1181940.9000000001</v>
      </c>
      <c r="L546" s="57">
        <v>177291.13500000001</v>
      </c>
      <c r="M546" s="57">
        <v>1004649.7650000001</v>
      </c>
      <c r="N546" s="57">
        <v>723347.83080000011</v>
      </c>
      <c r="O546" s="57">
        <v>281301.93420000002</v>
      </c>
      <c r="P546" s="56">
        <v>44317</v>
      </c>
      <c r="Q546">
        <v>5</v>
      </c>
      <c r="R546" t="s">
        <v>53</v>
      </c>
      <c r="S546">
        <v>2021</v>
      </c>
    </row>
    <row r="547" spans="1:19" hidden="1" x14ac:dyDescent="0.25">
      <c r="A547" t="s">
        <v>22</v>
      </c>
      <c r="B547" t="s">
        <v>36</v>
      </c>
      <c r="C547" t="s">
        <v>44</v>
      </c>
      <c r="D547">
        <f>COUNTIF(C547:C1241, Table63[[#This Row],[Product]])</f>
        <v>65</v>
      </c>
      <c r="E547">
        <f t="shared" si="8"/>
        <v>242</v>
      </c>
      <c r="F547">
        <f>Table63[[#This Row],[Occurrences of model]]/Table63[[#This Row],[total no. of model ]]</f>
        <v>0.26859504132231404</v>
      </c>
      <c r="G547" t="s">
        <v>57</v>
      </c>
      <c r="H547" s="1">
        <v>216.70000000000002</v>
      </c>
      <c r="I547" s="57">
        <v>11999.4</v>
      </c>
      <c r="J547" s="57">
        <v>19999</v>
      </c>
      <c r="K547" s="57">
        <v>4333783.3000000007</v>
      </c>
      <c r="L547" s="57">
        <v>650067.49500000011</v>
      </c>
      <c r="M547" s="57">
        <v>3683715.8050000006</v>
      </c>
      <c r="N547" s="57">
        <v>2394415.2732500006</v>
      </c>
      <c r="O547" s="57">
        <v>1289300.5317500001</v>
      </c>
      <c r="P547" s="56">
        <v>44105</v>
      </c>
      <c r="Q547">
        <v>10</v>
      </c>
      <c r="R547" t="s">
        <v>43</v>
      </c>
      <c r="S547">
        <v>2020</v>
      </c>
    </row>
    <row r="548" spans="1:19" hidden="1" x14ac:dyDescent="0.25">
      <c r="A548" t="s">
        <v>16</v>
      </c>
      <c r="B548" t="s">
        <v>21</v>
      </c>
      <c r="C548" t="s">
        <v>44</v>
      </c>
      <c r="D548">
        <f>COUNTIF(C548:C1242, Table63[[#This Row],[Product]])</f>
        <v>64</v>
      </c>
      <c r="E548">
        <f t="shared" si="8"/>
        <v>241</v>
      </c>
      <c r="F548">
        <f>Table63[[#This Row],[Occurrences of model]]/Table63[[#This Row],[total no. of model ]]</f>
        <v>0.26556016597510373</v>
      </c>
      <c r="G548" t="s">
        <v>57</v>
      </c>
      <c r="H548" s="1">
        <v>24.1</v>
      </c>
      <c r="I548" s="57">
        <v>11999.4</v>
      </c>
      <c r="J548" s="57">
        <v>19999</v>
      </c>
      <c r="K548" s="57">
        <v>481975.9</v>
      </c>
      <c r="L548" s="57">
        <v>72296.384999999995</v>
      </c>
      <c r="M548" s="57">
        <v>409679.51500000001</v>
      </c>
      <c r="N548" s="57">
        <v>319550.02170000004</v>
      </c>
      <c r="O548" s="57">
        <v>90129.493299999973</v>
      </c>
      <c r="P548" s="56">
        <v>44470</v>
      </c>
      <c r="Q548">
        <v>10</v>
      </c>
      <c r="R548" t="s">
        <v>43</v>
      </c>
      <c r="S548">
        <v>2021</v>
      </c>
    </row>
    <row r="549" spans="1:19" hidden="1" x14ac:dyDescent="0.25">
      <c r="A549" t="s">
        <v>22</v>
      </c>
      <c r="B549" t="s">
        <v>46</v>
      </c>
      <c r="C549" t="s">
        <v>48</v>
      </c>
      <c r="D549">
        <f>COUNTIF(C549:C1243, Table63[[#This Row],[Product]])</f>
        <v>38</v>
      </c>
      <c r="E549">
        <f t="shared" si="8"/>
        <v>240</v>
      </c>
      <c r="F549">
        <f>Table63[[#This Row],[Occurrences of model]]/Table63[[#This Row],[total no. of model ]]</f>
        <v>0.15833333333333333</v>
      </c>
      <c r="G549" t="s">
        <v>57</v>
      </c>
      <c r="H549" s="1">
        <v>68.100000000000009</v>
      </c>
      <c r="I549" s="57">
        <v>19794</v>
      </c>
      <c r="J549" s="57">
        <v>32990</v>
      </c>
      <c r="K549" s="57">
        <v>2246619.0000000005</v>
      </c>
      <c r="L549" s="57">
        <v>336992.85000000003</v>
      </c>
      <c r="M549" s="57">
        <v>1909626.1500000004</v>
      </c>
      <c r="N549" s="57">
        <v>1241256.9975000003</v>
      </c>
      <c r="O549" s="57">
        <v>668369.15250000008</v>
      </c>
      <c r="P549" s="56">
        <v>44197</v>
      </c>
      <c r="Q549">
        <v>1</v>
      </c>
      <c r="R549" t="s">
        <v>20</v>
      </c>
      <c r="S549">
        <v>2021</v>
      </c>
    </row>
    <row r="550" spans="1:19" hidden="1" x14ac:dyDescent="0.25">
      <c r="A550" t="s">
        <v>22</v>
      </c>
      <c r="B550" t="s">
        <v>17</v>
      </c>
      <c r="C550" t="s">
        <v>48</v>
      </c>
      <c r="D550">
        <f>COUNTIF(C550:C1244, Table63[[#This Row],[Product]])</f>
        <v>37</v>
      </c>
      <c r="E550">
        <f t="shared" si="8"/>
        <v>239</v>
      </c>
      <c r="F550">
        <f>Table63[[#This Row],[Occurrences of model]]/Table63[[#This Row],[total no. of model ]]</f>
        <v>0.15481171548117154</v>
      </c>
      <c r="G550" t="s">
        <v>57</v>
      </c>
      <c r="H550" s="1">
        <v>51</v>
      </c>
      <c r="I550" s="57">
        <v>19794</v>
      </c>
      <c r="J550" s="57">
        <v>32990</v>
      </c>
      <c r="K550" s="57">
        <v>1682490</v>
      </c>
      <c r="L550" s="57">
        <v>252373.5</v>
      </c>
      <c r="M550" s="57">
        <v>1430116.5</v>
      </c>
      <c r="N550" s="57">
        <v>929575.72499999998</v>
      </c>
      <c r="O550" s="57">
        <v>500540.77500000002</v>
      </c>
      <c r="P550" s="56">
        <v>44287</v>
      </c>
      <c r="Q550">
        <v>4</v>
      </c>
      <c r="R550" t="s">
        <v>50</v>
      </c>
      <c r="S550">
        <v>2021</v>
      </c>
    </row>
    <row r="551" spans="1:19" hidden="1" x14ac:dyDescent="0.25">
      <c r="A551" t="s">
        <v>22</v>
      </c>
      <c r="B551" t="s">
        <v>21</v>
      </c>
      <c r="C551" t="s">
        <v>48</v>
      </c>
      <c r="D551">
        <f>COUNTIF(C551:C1245, Table63[[#This Row],[Product]])</f>
        <v>36</v>
      </c>
      <c r="E551">
        <f t="shared" si="8"/>
        <v>238</v>
      </c>
      <c r="F551">
        <f>Table63[[#This Row],[Occurrences of model]]/Table63[[#This Row],[total no. of model ]]</f>
        <v>0.15126050420168066</v>
      </c>
      <c r="G551" t="s">
        <v>57</v>
      </c>
      <c r="H551" s="1">
        <v>79</v>
      </c>
      <c r="I551" s="57">
        <v>19794</v>
      </c>
      <c r="J551" s="57">
        <v>32990</v>
      </c>
      <c r="K551" s="57">
        <v>2606210</v>
      </c>
      <c r="L551" s="57">
        <v>390931.5</v>
      </c>
      <c r="M551" s="57">
        <v>2215278.5</v>
      </c>
      <c r="N551" s="57">
        <v>1439931.0250000001</v>
      </c>
      <c r="O551" s="57">
        <v>775347.47499999986</v>
      </c>
      <c r="P551" s="56">
        <v>44317</v>
      </c>
      <c r="Q551">
        <v>5</v>
      </c>
      <c r="R551" t="s">
        <v>53</v>
      </c>
      <c r="S551">
        <v>2021</v>
      </c>
    </row>
    <row r="552" spans="1:19" hidden="1" x14ac:dyDescent="0.25">
      <c r="A552" t="s">
        <v>16</v>
      </c>
      <c r="B552" t="s">
        <v>23</v>
      </c>
      <c r="C552" t="s">
        <v>48</v>
      </c>
      <c r="D552">
        <f>COUNTIF(C552:C1246, Table63[[#This Row],[Product]])</f>
        <v>35</v>
      </c>
      <c r="E552">
        <f t="shared" si="8"/>
        <v>237</v>
      </c>
      <c r="F552">
        <f>Table63[[#This Row],[Occurrences of model]]/Table63[[#This Row],[total no. of model ]]</f>
        <v>0.14767932489451477</v>
      </c>
      <c r="G552" t="s">
        <v>57</v>
      </c>
      <c r="H552" s="1">
        <v>63.900000000000006</v>
      </c>
      <c r="I552" s="57">
        <v>19794</v>
      </c>
      <c r="J552" s="57">
        <v>32990</v>
      </c>
      <c r="K552" s="57">
        <v>2108061</v>
      </c>
      <c r="L552" s="57">
        <v>316209.14999999997</v>
      </c>
      <c r="M552" s="57">
        <v>1791851.85</v>
      </c>
      <c r="N552" s="57">
        <v>1397644.4430000002</v>
      </c>
      <c r="O552" s="57">
        <v>394207.40699999989</v>
      </c>
      <c r="P552" s="56">
        <v>44378</v>
      </c>
      <c r="Q552">
        <v>7</v>
      </c>
      <c r="R552" t="s">
        <v>37</v>
      </c>
      <c r="S552">
        <v>2021</v>
      </c>
    </row>
    <row r="553" spans="1:19" hidden="1" x14ac:dyDescent="0.25">
      <c r="A553" t="s">
        <v>35</v>
      </c>
      <c r="B553" t="s">
        <v>25</v>
      </c>
      <c r="C553" t="s">
        <v>48</v>
      </c>
      <c r="D553">
        <f>COUNTIF(C553:C1247, Table63[[#This Row],[Product]])</f>
        <v>34</v>
      </c>
      <c r="E553">
        <f t="shared" si="8"/>
        <v>236</v>
      </c>
      <c r="F553">
        <f>Table63[[#This Row],[Occurrences of model]]/Table63[[#This Row],[total no. of model ]]</f>
        <v>0.1440677966101695</v>
      </c>
      <c r="G553" t="s">
        <v>57</v>
      </c>
      <c r="H553" s="1">
        <v>159.60000000000002</v>
      </c>
      <c r="I553" s="57">
        <v>19794</v>
      </c>
      <c r="J553" s="57">
        <v>32990</v>
      </c>
      <c r="K553" s="57">
        <v>5265204.0000000009</v>
      </c>
      <c r="L553" s="57">
        <v>789780.60000000009</v>
      </c>
      <c r="M553" s="57">
        <v>4475423.4000000004</v>
      </c>
      <c r="N553" s="57">
        <v>3490830.2520000003</v>
      </c>
      <c r="O553" s="57">
        <v>984593.14800000004</v>
      </c>
      <c r="P553" s="56">
        <v>44440</v>
      </c>
      <c r="Q553">
        <v>9</v>
      </c>
      <c r="R553" t="s">
        <v>41</v>
      </c>
      <c r="S553">
        <v>2021</v>
      </c>
    </row>
    <row r="554" spans="1:19" hidden="1" x14ac:dyDescent="0.25">
      <c r="A554" t="s">
        <v>38</v>
      </c>
      <c r="B554" t="s">
        <v>42</v>
      </c>
      <c r="C554" t="s">
        <v>48</v>
      </c>
      <c r="D554">
        <f>COUNTIF(C554:C1248, Table63[[#This Row],[Product]])</f>
        <v>33</v>
      </c>
      <c r="E554">
        <f t="shared" si="8"/>
        <v>235</v>
      </c>
      <c r="F554">
        <f>Table63[[#This Row],[Occurrences of model]]/Table63[[#This Row],[total no. of model ]]</f>
        <v>0.14042553191489363</v>
      </c>
      <c r="G554" t="s">
        <v>57</v>
      </c>
      <c r="H554" s="1">
        <v>229.4</v>
      </c>
      <c r="I554" s="57">
        <v>19794</v>
      </c>
      <c r="J554" s="57">
        <v>32990</v>
      </c>
      <c r="K554" s="57">
        <v>7567906</v>
      </c>
      <c r="L554" s="57">
        <v>1135185.8999999999</v>
      </c>
      <c r="M554" s="57">
        <v>6432720.0999999996</v>
      </c>
      <c r="N554" s="57">
        <v>4631558.4719999991</v>
      </c>
      <c r="O554" s="57">
        <v>1801161.6280000005</v>
      </c>
      <c r="P554" s="56">
        <v>44105</v>
      </c>
      <c r="Q554">
        <v>10</v>
      </c>
      <c r="R554" t="s">
        <v>43</v>
      </c>
      <c r="S554">
        <v>2020</v>
      </c>
    </row>
    <row r="555" spans="1:19" hidden="1" x14ac:dyDescent="0.25">
      <c r="A555" t="s">
        <v>16</v>
      </c>
      <c r="B555" t="s">
        <v>27</v>
      </c>
      <c r="C555" t="s">
        <v>48</v>
      </c>
      <c r="D555">
        <f>COUNTIF(C555:C1249, Table63[[#This Row],[Product]])</f>
        <v>32</v>
      </c>
      <c r="E555">
        <f t="shared" si="8"/>
        <v>234</v>
      </c>
      <c r="F555">
        <f>Table63[[#This Row],[Occurrences of model]]/Table63[[#This Row],[total no. of model ]]</f>
        <v>0.13675213675213677</v>
      </c>
      <c r="G555" t="s">
        <v>57</v>
      </c>
      <c r="H555" s="1">
        <v>24.1</v>
      </c>
      <c r="I555" s="57">
        <v>19794</v>
      </c>
      <c r="J555" s="57">
        <v>32990</v>
      </c>
      <c r="K555" s="57">
        <v>795059</v>
      </c>
      <c r="L555" s="57">
        <v>119258.84999999999</v>
      </c>
      <c r="M555" s="57">
        <v>675800.15</v>
      </c>
      <c r="N555" s="57">
        <v>527124.11700000009</v>
      </c>
      <c r="O555" s="57">
        <v>148676.03299999994</v>
      </c>
      <c r="P555" s="56">
        <v>44470</v>
      </c>
      <c r="Q555">
        <v>10</v>
      </c>
      <c r="R555" t="s">
        <v>43</v>
      </c>
      <c r="S555">
        <v>2021</v>
      </c>
    </row>
    <row r="556" spans="1:19" hidden="1" x14ac:dyDescent="0.25">
      <c r="A556" t="s">
        <v>16</v>
      </c>
      <c r="B556" t="s">
        <v>29</v>
      </c>
      <c r="C556" t="s">
        <v>48</v>
      </c>
      <c r="D556">
        <f>COUNTIF(C556:C1250, Table63[[#This Row],[Product]])</f>
        <v>31</v>
      </c>
      <c r="E556">
        <f t="shared" si="8"/>
        <v>233</v>
      </c>
      <c r="F556">
        <f>Table63[[#This Row],[Occurrences of model]]/Table63[[#This Row],[total no. of model ]]</f>
        <v>0.13304721030042918</v>
      </c>
      <c r="G556" t="s">
        <v>57</v>
      </c>
      <c r="H556" s="1">
        <v>266.5</v>
      </c>
      <c r="I556" s="57">
        <v>19794</v>
      </c>
      <c r="J556" s="57">
        <v>32990</v>
      </c>
      <c r="K556" s="57">
        <v>8791835</v>
      </c>
      <c r="L556" s="57">
        <v>1318775.25</v>
      </c>
      <c r="M556" s="57">
        <v>7473059.75</v>
      </c>
      <c r="N556" s="57">
        <v>5828986.6050000004</v>
      </c>
      <c r="O556" s="57">
        <v>1644073.1449999996</v>
      </c>
      <c r="P556" s="56">
        <v>44501</v>
      </c>
      <c r="Q556">
        <v>11</v>
      </c>
      <c r="R556" t="s">
        <v>47</v>
      </c>
      <c r="S556">
        <v>2021</v>
      </c>
    </row>
    <row r="557" spans="1:19" hidden="1" x14ac:dyDescent="0.25">
      <c r="A557" t="s">
        <v>35</v>
      </c>
      <c r="B557" t="s">
        <v>55</v>
      </c>
      <c r="C557" t="s">
        <v>48</v>
      </c>
      <c r="D557">
        <f>COUNTIF(C557:C1251, Table63[[#This Row],[Product]])</f>
        <v>30</v>
      </c>
      <c r="E557">
        <f t="shared" si="8"/>
        <v>232</v>
      </c>
      <c r="F557">
        <f>Table63[[#This Row],[Occurrences of model]]/Table63[[#This Row],[total no. of model ]]</f>
        <v>0.12931034482758622</v>
      </c>
      <c r="G557" t="s">
        <v>57</v>
      </c>
      <c r="H557" s="1">
        <v>191.60000000000002</v>
      </c>
      <c r="I557" s="57">
        <v>19794</v>
      </c>
      <c r="J557" s="57">
        <v>32990</v>
      </c>
      <c r="K557" s="57">
        <v>6320884.0000000009</v>
      </c>
      <c r="L557" s="57">
        <v>948132.60000000009</v>
      </c>
      <c r="M557" s="57">
        <v>5372751.4000000004</v>
      </c>
      <c r="N557" s="57">
        <v>4190746.0920000006</v>
      </c>
      <c r="O557" s="57">
        <v>1182005.3079999997</v>
      </c>
      <c r="P557" s="56">
        <v>44166</v>
      </c>
      <c r="Q557">
        <v>12</v>
      </c>
      <c r="R557" t="s">
        <v>28</v>
      </c>
      <c r="S557">
        <v>2020</v>
      </c>
    </row>
    <row r="558" spans="1:19" hidden="1" x14ac:dyDescent="0.25">
      <c r="A558" t="s">
        <v>38</v>
      </c>
      <c r="B558" t="s">
        <v>33</v>
      </c>
      <c r="C558" t="s">
        <v>48</v>
      </c>
      <c r="D558">
        <f>COUNTIF(C558:C1252, Table63[[#This Row],[Product]])</f>
        <v>29</v>
      </c>
      <c r="E558">
        <f t="shared" si="8"/>
        <v>231</v>
      </c>
      <c r="F558">
        <f>Table63[[#This Row],[Occurrences of model]]/Table63[[#This Row],[total no. of model ]]</f>
        <v>0.12554112554112554</v>
      </c>
      <c r="G558" t="s">
        <v>57</v>
      </c>
      <c r="H558" s="1">
        <v>85.300000000000011</v>
      </c>
      <c r="I558" s="57">
        <v>19794</v>
      </c>
      <c r="J558" s="57">
        <v>32990</v>
      </c>
      <c r="K558" s="57">
        <v>2814047.0000000005</v>
      </c>
      <c r="L558" s="57">
        <v>422107.05000000005</v>
      </c>
      <c r="M558" s="57">
        <v>2391939.9500000002</v>
      </c>
      <c r="N558" s="57">
        <v>1722196.764</v>
      </c>
      <c r="O558" s="57">
        <v>669743.18600000022</v>
      </c>
      <c r="P558" s="56">
        <v>44531</v>
      </c>
      <c r="Q558">
        <v>12</v>
      </c>
      <c r="R558" t="s">
        <v>28</v>
      </c>
      <c r="S558">
        <v>2021</v>
      </c>
    </row>
    <row r="559" spans="1:19" hidden="1" x14ac:dyDescent="0.25">
      <c r="A559" t="s">
        <v>35</v>
      </c>
      <c r="B559" t="s">
        <v>26</v>
      </c>
      <c r="C559" t="s">
        <v>49</v>
      </c>
      <c r="D559">
        <f>COUNTIF(C559:C1253, Table63[[#This Row],[Product]])</f>
        <v>39</v>
      </c>
      <c r="E559">
        <f t="shared" si="8"/>
        <v>230</v>
      </c>
      <c r="F559">
        <f>Table63[[#This Row],[Occurrences of model]]/Table63[[#This Row],[total no. of model ]]</f>
        <v>0.16956521739130434</v>
      </c>
      <c r="G559" t="s">
        <v>57</v>
      </c>
      <c r="H559" s="1">
        <v>34.1</v>
      </c>
      <c r="I559" s="57">
        <v>13938</v>
      </c>
      <c r="J559" s="57">
        <v>23230</v>
      </c>
      <c r="K559" s="57">
        <v>792143</v>
      </c>
      <c r="L559" s="57">
        <v>118821.45</v>
      </c>
      <c r="M559" s="57">
        <v>673321.55</v>
      </c>
      <c r="N559" s="57">
        <v>525190.80900000001</v>
      </c>
      <c r="O559" s="57">
        <v>148130.74100000004</v>
      </c>
      <c r="P559" s="56">
        <v>44317</v>
      </c>
      <c r="Q559">
        <v>5</v>
      </c>
      <c r="R559" t="s">
        <v>53</v>
      </c>
      <c r="S559">
        <v>2021</v>
      </c>
    </row>
    <row r="560" spans="1:19" hidden="1" x14ac:dyDescent="0.25">
      <c r="A560" t="s">
        <v>22</v>
      </c>
      <c r="B560" t="s">
        <v>34</v>
      </c>
      <c r="C560" t="s">
        <v>49</v>
      </c>
      <c r="D560">
        <f>COUNTIF(C560:C1254, Table63[[#This Row],[Product]])</f>
        <v>38</v>
      </c>
      <c r="E560">
        <f t="shared" si="8"/>
        <v>229</v>
      </c>
      <c r="F560">
        <f>Table63[[#This Row],[Occurrences of model]]/Table63[[#This Row],[total no. of model ]]</f>
        <v>0.16593886462882096</v>
      </c>
      <c r="G560" t="s">
        <v>57</v>
      </c>
      <c r="H560" s="1">
        <v>64.100000000000009</v>
      </c>
      <c r="I560" s="57">
        <v>13938</v>
      </c>
      <c r="J560" s="57">
        <v>23230</v>
      </c>
      <c r="K560" s="57">
        <v>1489043.0000000002</v>
      </c>
      <c r="L560" s="57">
        <v>223356.45000000004</v>
      </c>
      <c r="M560" s="57">
        <v>1265686.5500000003</v>
      </c>
      <c r="N560" s="57">
        <v>822696.25750000018</v>
      </c>
      <c r="O560" s="57">
        <v>442990.2925000001</v>
      </c>
      <c r="P560" s="56">
        <v>44378</v>
      </c>
      <c r="Q560">
        <v>7</v>
      </c>
      <c r="R560" t="s">
        <v>37</v>
      </c>
      <c r="S560">
        <v>2021</v>
      </c>
    </row>
    <row r="561" spans="1:19" hidden="1" x14ac:dyDescent="0.25">
      <c r="A561" t="s">
        <v>16</v>
      </c>
      <c r="B561" t="s">
        <v>56</v>
      </c>
      <c r="C561" t="s">
        <v>49</v>
      </c>
      <c r="D561">
        <f>COUNTIF(C561:C1255, Table63[[#This Row],[Product]])</f>
        <v>37</v>
      </c>
      <c r="E561">
        <f t="shared" si="8"/>
        <v>228</v>
      </c>
      <c r="F561">
        <f>Table63[[#This Row],[Occurrences of model]]/Table63[[#This Row],[total no. of model ]]</f>
        <v>0.16228070175438597</v>
      </c>
      <c r="G561" t="s">
        <v>57</v>
      </c>
      <c r="H561" s="1">
        <v>280.7</v>
      </c>
      <c r="I561" s="57">
        <v>13938</v>
      </c>
      <c r="J561" s="57">
        <v>23230</v>
      </c>
      <c r="K561" s="57">
        <v>6520661</v>
      </c>
      <c r="L561" s="57">
        <v>978099.14999999991</v>
      </c>
      <c r="M561" s="57">
        <v>5542561.8499999996</v>
      </c>
      <c r="N561" s="57">
        <v>4323198.2429999998</v>
      </c>
      <c r="O561" s="57">
        <v>1219363.6069999998</v>
      </c>
      <c r="P561" s="56">
        <v>44409</v>
      </c>
      <c r="Q561">
        <v>8</v>
      </c>
      <c r="R561" t="s">
        <v>40</v>
      </c>
      <c r="S561">
        <v>2021</v>
      </c>
    </row>
    <row r="562" spans="1:19" hidden="1" x14ac:dyDescent="0.25">
      <c r="A562" t="s">
        <v>38</v>
      </c>
      <c r="B562" t="s">
        <v>39</v>
      </c>
      <c r="C562" t="s">
        <v>49</v>
      </c>
      <c r="D562">
        <f>COUNTIF(C562:C1256, Table63[[#This Row],[Product]])</f>
        <v>36</v>
      </c>
      <c r="E562">
        <f t="shared" si="8"/>
        <v>227</v>
      </c>
      <c r="F562">
        <f>Table63[[#This Row],[Occurrences of model]]/Table63[[#This Row],[total no. of model ]]</f>
        <v>0.15859030837004406</v>
      </c>
      <c r="G562" t="s">
        <v>57</v>
      </c>
      <c r="H562" s="1">
        <v>43.2</v>
      </c>
      <c r="I562" s="57">
        <v>13938</v>
      </c>
      <c r="J562" s="57">
        <v>23230</v>
      </c>
      <c r="K562" s="57">
        <v>1003536.0000000001</v>
      </c>
      <c r="L562" s="57">
        <v>150530.40000000002</v>
      </c>
      <c r="M562" s="57">
        <v>853005.60000000009</v>
      </c>
      <c r="N562" s="57">
        <v>614164.03200000001</v>
      </c>
      <c r="O562" s="57">
        <v>238841.56800000009</v>
      </c>
      <c r="P562" s="56">
        <v>44440</v>
      </c>
      <c r="Q562">
        <v>9</v>
      </c>
      <c r="R562" t="s">
        <v>41</v>
      </c>
      <c r="S562">
        <v>2021</v>
      </c>
    </row>
    <row r="563" spans="1:19" hidden="1" x14ac:dyDescent="0.25">
      <c r="A563" t="s">
        <v>38</v>
      </c>
      <c r="B563" t="s">
        <v>23</v>
      </c>
      <c r="C563" t="s">
        <v>49</v>
      </c>
      <c r="D563">
        <f>COUNTIF(C563:C1257, Table63[[#This Row],[Product]])</f>
        <v>35</v>
      </c>
      <c r="E563">
        <f t="shared" si="8"/>
        <v>226</v>
      </c>
      <c r="F563">
        <f>Table63[[#This Row],[Occurrences of model]]/Table63[[#This Row],[total no. of model ]]</f>
        <v>0.15486725663716813</v>
      </c>
      <c r="G563" t="s">
        <v>57</v>
      </c>
      <c r="H563" s="1">
        <v>229.4</v>
      </c>
      <c r="I563" s="57">
        <v>13938</v>
      </c>
      <c r="J563" s="57">
        <v>23230</v>
      </c>
      <c r="K563" s="57">
        <v>5328962</v>
      </c>
      <c r="L563" s="57">
        <v>799344.29999999993</v>
      </c>
      <c r="M563" s="57">
        <v>4529617.7</v>
      </c>
      <c r="N563" s="57">
        <v>3261324.7439999999</v>
      </c>
      <c r="O563" s="57">
        <v>1268292.9560000002</v>
      </c>
      <c r="P563" s="56">
        <v>44105</v>
      </c>
      <c r="Q563">
        <v>10</v>
      </c>
      <c r="R563" t="s">
        <v>43</v>
      </c>
      <c r="S563">
        <v>2020</v>
      </c>
    </row>
    <row r="564" spans="1:19" hidden="1" x14ac:dyDescent="0.25">
      <c r="A564" t="s">
        <v>22</v>
      </c>
      <c r="B564" t="s">
        <v>42</v>
      </c>
      <c r="C564" t="s">
        <v>49</v>
      </c>
      <c r="D564">
        <f>COUNTIF(C564:C1258, Table63[[#This Row],[Product]])</f>
        <v>34</v>
      </c>
      <c r="E564">
        <f t="shared" ref="E564:E627" si="9">COUNTA(C564:C1258)</f>
        <v>225</v>
      </c>
      <c r="F564">
        <f>Table63[[#This Row],[Occurrences of model]]/Table63[[#This Row],[total no. of model ]]</f>
        <v>0.15111111111111111</v>
      </c>
      <c r="G564" t="s">
        <v>57</v>
      </c>
      <c r="H564" s="1">
        <v>216.70000000000002</v>
      </c>
      <c r="I564" s="57">
        <v>13938</v>
      </c>
      <c r="J564" s="57">
        <v>23230</v>
      </c>
      <c r="K564" s="57">
        <v>5033941</v>
      </c>
      <c r="L564" s="57">
        <v>755091.15</v>
      </c>
      <c r="M564" s="57">
        <v>4278849.8499999996</v>
      </c>
      <c r="N564" s="57">
        <v>2781252.4024999999</v>
      </c>
      <c r="O564" s="57">
        <v>1497597.4474999998</v>
      </c>
      <c r="P564" s="56">
        <v>44105</v>
      </c>
      <c r="Q564">
        <v>10</v>
      </c>
      <c r="R564" t="s">
        <v>43</v>
      </c>
      <c r="S564">
        <v>2020</v>
      </c>
    </row>
    <row r="565" spans="1:19" hidden="1" x14ac:dyDescent="0.25">
      <c r="A565" t="s">
        <v>35</v>
      </c>
      <c r="B565" t="s">
        <v>36</v>
      </c>
      <c r="C565" t="s">
        <v>49</v>
      </c>
      <c r="D565">
        <f>COUNTIF(C565:C1259, Table63[[#This Row],[Product]])</f>
        <v>33</v>
      </c>
      <c r="E565">
        <f t="shared" si="9"/>
        <v>224</v>
      </c>
      <c r="F565">
        <f>Table63[[#This Row],[Occurrences of model]]/Table63[[#This Row],[total no. of model ]]</f>
        <v>0.14732142857142858</v>
      </c>
      <c r="G565" t="s">
        <v>57</v>
      </c>
      <c r="H565" s="1">
        <v>252.9</v>
      </c>
      <c r="I565" s="57">
        <v>13938</v>
      </c>
      <c r="J565" s="57">
        <v>23230</v>
      </c>
      <c r="K565" s="57">
        <v>5874867</v>
      </c>
      <c r="L565" s="57">
        <v>881230.04999999993</v>
      </c>
      <c r="M565" s="57">
        <v>4993636.95</v>
      </c>
      <c r="N565" s="57">
        <v>3895036.8210000005</v>
      </c>
      <c r="O565" s="57">
        <v>1098600.1289999997</v>
      </c>
      <c r="P565" s="56">
        <v>44501</v>
      </c>
      <c r="Q565">
        <v>11</v>
      </c>
      <c r="R565" t="s">
        <v>47</v>
      </c>
      <c r="S565">
        <v>2021</v>
      </c>
    </row>
    <row r="566" spans="1:19" hidden="1" x14ac:dyDescent="0.25">
      <c r="A566" t="s">
        <v>16</v>
      </c>
      <c r="B566" t="s">
        <v>21</v>
      </c>
      <c r="C566" t="s">
        <v>49</v>
      </c>
      <c r="D566">
        <f>COUNTIF(C566:C1260, Table63[[#This Row],[Product]])</f>
        <v>32</v>
      </c>
      <c r="E566">
        <f t="shared" si="9"/>
        <v>223</v>
      </c>
      <c r="F566">
        <f>Table63[[#This Row],[Occurrences of model]]/Table63[[#This Row],[total no. of model ]]</f>
        <v>0.14349775784753363</v>
      </c>
      <c r="G566" t="s">
        <v>57</v>
      </c>
      <c r="H566" s="1">
        <v>187</v>
      </c>
      <c r="I566" s="57">
        <v>13938</v>
      </c>
      <c r="J566" s="57">
        <v>23230</v>
      </c>
      <c r="K566" s="57">
        <v>4344010</v>
      </c>
      <c r="L566" s="57">
        <v>651601.5</v>
      </c>
      <c r="M566" s="57">
        <v>3692408.5</v>
      </c>
      <c r="N566" s="57">
        <v>2880078.63</v>
      </c>
      <c r="O566" s="57">
        <v>812329.87000000011</v>
      </c>
      <c r="P566" s="56">
        <v>44166</v>
      </c>
      <c r="Q566">
        <v>12</v>
      </c>
      <c r="R566" t="s">
        <v>28</v>
      </c>
      <c r="S566">
        <v>2020</v>
      </c>
    </row>
    <row r="567" spans="1:19" hidden="1" x14ac:dyDescent="0.25">
      <c r="A567" t="s">
        <v>35</v>
      </c>
      <c r="B567" t="s">
        <v>46</v>
      </c>
      <c r="C567" t="s">
        <v>51</v>
      </c>
      <c r="D567">
        <f>COUNTIF(C567:C1261, Table63[[#This Row],[Product]])</f>
        <v>38</v>
      </c>
      <c r="E567">
        <f t="shared" si="9"/>
        <v>222</v>
      </c>
      <c r="F567">
        <f>Table63[[#This Row],[Occurrences of model]]/Table63[[#This Row],[total no. of model ]]</f>
        <v>0.17117117117117117</v>
      </c>
      <c r="G567" t="s">
        <v>57</v>
      </c>
      <c r="H567" s="1">
        <v>57.900000000000006</v>
      </c>
      <c r="I567" s="57">
        <v>11999.4</v>
      </c>
      <c r="J567" s="57">
        <v>19999</v>
      </c>
      <c r="K567" s="57">
        <v>1157942.1000000001</v>
      </c>
      <c r="L567" s="57">
        <v>173691.315</v>
      </c>
      <c r="M567" s="57">
        <v>984250.78500000015</v>
      </c>
      <c r="N567" s="57">
        <v>767715.61230000015</v>
      </c>
      <c r="O567" s="57">
        <v>216535.1727</v>
      </c>
      <c r="P567" s="56">
        <v>44197</v>
      </c>
      <c r="Q567">
        <v>1</v>
      </c>
      <c r="R567" t="s">
        <v>20</v>
      </c>
      <c r="S567">
        <v>2021</v>
      </c>
    </row>
    <row r="568" spans="1:19" hidden="1" x14ac:dyDescent="0.25">
      <c r="A568" t="s">
        <v>16</v>
      </c>
      <c r="B568" t="s">
        <v>17</v>
      </c>
      <c r="C568" t="s">
        <v>51</v>
      </c>
      <c r="D568">
        <f>COUNTIF(C568:C1262, Table63[[#This Row],[Product]])</f>
        <v>37</v>
      </c>
      <c r="E568">
        <f t="shared" si="9"/>
        <v>221</v>
      </c>
      <c r="F568">
        <f>Table63[[#This Row],[Occurrences of model]]/Table63[[#This Row],[total no. of model ]]</f>
        <v>0.167420814479638</v>
      </c>
      <c r="G568" t="s">
        <v>57</v>
      </c>
      <c r="H568" s="1">
        <v>224</v>
      </c>
      <c r="I568" s="57">
        <v>11999.4</v>
      </c>
      <c r="J568" s="57">
        <v>19999</v>
      </c>
      <c r="K568" s="57">
        <v>4479776</v>
      </c>
      <c r="L568" s="57">
        <v>671966.4</v>
      </c>
      <c r="M568" s="57">
        <v>3807809.6</v>
      </c>
      <c r="N568" s="57">
        <v>2970091.4880000004</v>
      </c>
      <c r="O568" s="57">
        <v>837718.11199999973</v>
      </c>
      <c r="P568" s="56">
        <v>44228</v>
      </c>
      <c r="Q568">
        <v>2</v>
      </c>
      <c r="R568" t="s">
        <v>45</v>
      </c>
      <c r="S568">
        <v>2021</v>
      </c>
    </row>
    <row r="569" spans="1:19" hidden="1" x14ac:dyDescent="0.25">
      <c r="A569" t="s">
        <v>38</v>
      </c>
      <c r="B569" t="s">
        <v>21</v>
      </c>
      <c r="C569" t="s">
        <v>51</v>
      </c>
      <c r="D569">
        <f>COUNTIF(C569:C1263, Table63[[#This Row],[Product]])</f>
        <v>36</v>
      </c>
      <c r="E569">
        <f t="shared" si="9"/>
        <v>220</v>
      </c>
      <c r="F569">
        <f>Table63[[#This Row],[Occurrences of model]]/Table63[[#This Row],[total no. of model ]]</f>
        <v>0.16363636363636364</v>
      </c>
      <c r="G569" t="s">
        <v>57</v>
      </c>
      <c r="H569" s="1">
        <v>299.3</v>
      </c>
      <c r="I569" s="57">
        <v>11999.4</v>
      </c>
      <c r="J569" s="57">
        <v>19999</v>
      </c>
      <c r="K569" s="57">
        <v>5985700.7000000002</v>
      </c>
      <c r="L569" s="57">
        <v>897855.10499999998</v>
      </c>
      <c r="M569" s="57">
        <v>5087845.5950000007</v>
      </c>
      <c r="N569" s="57">
        <v>3663248.8284000005</v>
      </c>
      <c r="O569" s="57">
        <v>1424596.7666000002</v>
      </c>
      <c r="P569" s="56">
        <v>44256</v>
      </c>
      <c r="Q569">
        <v>3</v>
      </c>
      <c r="R569" t="s">
        <v>31</v>
      </c>
      <c r="S569">
        <v>2021</v>
      </c>
    </row>
    <row r="570" spans="1:19" hidden="1" x14ac:dyDescent="0.25">
      <c r="A570" t="s">
        <v>32</v>
      </c>
      <c r="B570" t="s">
        <v>23</v>
      </c>
      <c r="C570" t="s">
        <v>51</v>
      </c>
      <c r="D570">
        <f>COUNTIF(C570:C1264, Table63[[#This Row],[Product]])</f>
        <v>35</v>
      </c>
      <c r="E570">
        <f t="shared" si="9"/>
        <v>219</v>
      </c>
      <c r="F570">
        <f>Table63[[#This Row],[Occurrences of model]]/Table63[[#This Row],[total no. of model ]]</f>
        <v>0.15981735159817351</v>
      </c>
      <c r="G570" t="s">
        <v>57</v>
      </c>
      <c r="H570" s="1">
        <v>352.05</v>
      </c>
      <c r="I570" s="57">
        <v>11999.4</v>
      </c>
      <c r="J570" s="57">
        <v>19999</v>
      </c>
      <c r="K570" s="57">
        <v>7040647.9500000002</v>
      </c>
      <c r="L570" s="57">
        <v>1056097.1924999999</v>
      </c>
      <c r="M570" s="57">
        <v>5984550.7575000003</v>
      </c>
      <c r="N570" s="57">
        <v>3590730.4545</v>
      </c>
      <c r="O570" s="57">
        <v>2393820.3030000003</v>
      </c>
      <c r="P570" s="56">
        <v>44287</v>
      </c>
      <c r="Q570">
        <v>4</v>
      </c>
      <c r="R570" t="s">
        <v>50</v>
      </c>
      <c r="S570">
        <v>2021</v>
      </c>
    </row>
    <row r="571" spans="1:19" hidden="1" x14ac:dyDescent="0.25">
      <c r="A571" t="s">
        <v>16</v>
      </c>
      <c r="B571" t="s">
        <v>25</v>
      </c>
      <c r="C571" t="s">
        <v>51</v>
      </c>
      <c r="D571">
        <f>COUNTIF(C571:C1265, Table63[[#This Row],[Product]])</f>
        <v>34</v>
      </c>
      <c r="E571">
        <f t="shared" si="9"/>
        <v>218</v>
      </c>
      <c r="F571">
        <f>Table63[[#This Row],[Occurrences of model]]/Table63[[#This Row],[total no. of model ]]</f>
        <v>0.15596330275229359</v>
      </c>
      <c r="G571" t="s">
        <v>57</v>
      </c>
      <c r="H571" s="1">
        <v>203.9</v>
      </c>
      <c r="I571" s="57">
        <v>11999.4</v>
      </c>
      <c r="J571" s="57">
        <v>19999</v>
      </c>
      <c r="K571" s="57">
        <v>4077796.1</v>
      </c>
      <c r="L571" s="57">
        <v>611669.41500000004</v>
      </c>
      <c r="M571" s="57">
        <v>3466126.6850000001</v>
      </c>
      <c r="N571" s="57">
        <v>2703578.8143000002</v>
      </c>
      <c r="O571" s="57">
        <v>762547.87069999985</v>
      </c>
      <c r="P571" s="56">
        <v>44317</v>
      </c>
      <c r="Q571">
        <v>5</v>
      </c>
      <c r="R571" t="s">
        <v>53</v>
      </c>
      <c r="S571">
        <v>2021</v>
      </c>
    </row>
    <row r="572" spans="1:19" hidden="1" x14ac:dyDescent="0.25">
      <c r="A572" t="s">
        <v>32</v>
      </c>
      <c r="B572" t="s">
        <v>58</v>
      </c>
      <c r="C572" t="s">
        <v>51</v>
      </c>
      <c r="D572">
        <f>COUNTIF(C572:C1266, Table63[[#This Row],[Product]])</f>
        <v>33</v>
      </c>
      <c r="E572">
        <f t="shared" si="9"/>
        <v>217</v>
      </c>
      <c r="F572">
        <f>Table63[[#This Row],[Occurrences of model]]/Table63[[#This Row],[total no. of model ]]</f>
        <v>0.15207373271889402</v>
      </c>
      <c r="G572" t="s">
        <v>57</v>
      </c>
      <c r="H572" s="1">
        <v>257.40000000000003</v>
      </c>
      <c r="I572" s="57">
        <v>11999.4</v>
      </c>
      <c r="J572" s="57">
        <v>19999</v>
      </c>
      <c r="K572" s="57">
        <v>5147742.6000000006</v>
      </c>
      <c r="L572" s="57">
        <v>772161.39</v>
      </c>
      <c r="M572" s="57">
        <v>4375581.2100000009</v>
      </c>
      <c r="N572" s="57">
        <v>2625348.7260000003</v>
      </c>
      <c r="O572" s="57">
        <v>1750232.4840000006</v>
      </c>
      <c r="P572" s="56">
        <v>44409</v>
      </c>
      <c r="Q572">
        <v>8</v>
      </c>
      <c r="R572" t="s">
        <v>40</v>
      </c>
      <c r="S572">
        <v>2021</v>
      </c>
    </row>
    <row r="573" spans="1:19" hidden="1" x14ac:dyDescent="0.25">
      <c r="A573" t="s">
        <v>16</v>
      </c>
      <c r="B573" t="s">
        <v>27</v>
      </c>
      <c r="C573" t="s">
        <v>51</v>
      </c>
      <c r="D573">
        <f>COUNTIF(C573:C1267, Table63[[#This Row],[Product]])</f>
        <v>32</v>
      </c>
      <c r="E573">
        <f t="shared" si="9"/>
        <v>216</v>
      </c>
      <c r="F573">
        <f>Table63[[#This Row],[Occurrences of model]]/Table63[[#This Row],[total no. of model ]]</f>
        <v>0.14814814814814814</v>
      </c>
      <c r="G573" t="s">
        <v>57</v>
      </c>
      <c r="H573" s="1">
        <v>70.7</v>
      </c>
      <c r="I573" s="57">
        <v>11999.4</v>
      </c>
      <c r="J573" s="57">
        <v>19999</v>
      </c>
      <c r="K573" s="57">
        <v>1413929.3</v>
      </c>
      <c r="L573" s="57">
        <v>212089.39499999999</v>
      </c>
      <c r="M573" s="57">
        <v>1201839.905</v>
      </c>
      <c r="N573" s="57">
        <v>937435.1259000001</v>
      </c>
      <c r="O573" s="57">
        <v>264404.77909999993</v>
      </c>
      <c r="P573" s="56">
        <v>44440</v>
      </c>
      <c r="Q573">
        <v>9</v>
      </c>
      <c r="R573" t="s">
        <v>41</v>
      </c>
      <c r="S573">
        <v>2021</v>
      </c>
    </row>
    <row r="574" spans="1:19" hidden="1" x14ac:dyDescent="0.25">
      <c r="A574" t="s">
        <v>22</v>
      </c>
      <c r="B574" t="s">
        <v>29</v>
      </c>
      <c r="C574" t="s">
        <v>51</v>
      </c>
      <c r="D574">
        <f>COUNTIF(C574:C1268, Table63[[#This Row],[Product]])</f>
        <v>31</v>
      </c>
      <c r="E574">
        <f t="shared" si="9"/>
        <v>215</v>
      </c>
      <c r="F574">
        <f>Table63[[#This Row],[Occurrences of model]]/Table63[[#This Row],[total no. of model ]]</f>
        <v>0.14418604651162792</v>
      </c>
      <c r="G574" t="s">
        <v>57</v>
      </c>
      <c r="H574" s="1">
        <v>207.20000000000002</v>
      </c>
      <c r="I574" s="57">
        <v>11999.4</v>
      </c>
      <c r="J574" s="57">
        <v>19999</v>
      </c>
      <c r="K574" s="57">
        <v>4143792.8000000003</v>
      </c>
      <c r="L574" s="57">
        <v>621568.92000000004</v>
      </c>
      <c r="M574" s="57">
        <v>3522223.8800000004</v>
      </c>
      <c r="N574" s="57">
        <v>2289445.5220000003</v>
      </c>
      <c r="O574" s="57">
        <v>1232778.358</v>
      </c>
      <c r="P574" s="56">
        <v>44531</v>
      </c>
      <c r="Q574">
        <v>12</v>
      </c>
      <c r="R574" t="s">
        <v>28</v>
      </c>
      <c r="S574">
        <v>2021</v>
      </c>
    </row>
    <row r="575" spans="1:19" hidden="1" x14ac:dyDescent="0.25">
      <c r="A575" t="s">
        <v>38</v>
      </c>
      <c r="B575" t="s">
        <v>55</v>
      </c>
      <c r="C575" t="s">
        <v>51</v>
      </c>
      <c r="D575">
        <f>COUNTIF(C575:C1269, Table63[[#This Row],[Product]])</f>
        <v>30</v>
      </c>
      <c r="E575">
        <f t="shared" si="9"/>
        <v>214</v>
      </c>
      <c r="F575">
        <f>Table63[[#This Row],[Occurrences of model]]/Table63[[#This Row],[total no. of model ]]</f>
        <v>0.14018691588785046</v>
      </c>
      <c r="G575" t="s">
        <v>57</v>
      </c>
      <c r="H575" s="1">
        <v>85.300000000000011</v>
      </c>
      <c r="I575" s="57">
        <v>11999.4</v>
      </c>
      <c r="J575" s="57">
        <v>19999</v>
      </c>
      <c r="K575" s="57">
        <v>1705914.7000000002</v>
      </c>
      <c r="L575" s="57">
        <v>255887.20500000002</v>
      </c>
      <c r="M575" s="57">
        <v>1450027.4950000001</v>
      </c>
      <c r="N575" s="57">
        <v>1044019.7964</v>
      </c>
      <c r="O575" s="57">
        <v>406007.69860000012</v>
      </c>
      <c r="P575" s="56">
        <v>44531</v>
      </c>
      <c r="Q575">
        <v>12</v>
      </c>
      <c r="R575" t="s">
        <v>28</v>
      </c>
      <c r="S575">
        <v>2021</v>
      </c>
    </row>
    <row r="576" spans="1:19" hidden="1" x14ac:dyDescent="0.25">
      <c r="A576" t="s">
        <v>32</v>
      </c>
      <c r="B576" t="s">
        <v>33</v>
      </c>
      <c r="C576" t="s">
        <v>18</v>
      </c>
      <c r="D576">
        <f>COUNTIF(C576:C1270, Table63[[#This Row],[Product]])</f>
        <v>30</v>
      </c>
      <c r="E576">
        <f t="shared" si="9"/>
        <v>213</v>
      </c>
      <c r="F576">
        <f>Table63[[#This Row],[Occurrences of model]]/Table63[[#This Row],[total no. of model ]]</f>
        <v>0.14084507042253522</v>
      </c>
      <c r="G576" t="s">
        <v>57</v>
      </c>
      <c r="H576" s="1">
        <v>119.80000000000001</v>
      </c>
      <c r="I576" s="57">
        <v>5579.4</v>
      </c>
      <c r="J576" s="57">
        <v>9299</v>
      </c>
      <c r="K576" s="57">
        <v>1114020.2000000002</v>
      </c>
      <c r="L576" s="57">
        <v>167103.03000000003</v>
      </c>
      <c r="M576" s="57">
        <v>946917.17000000016</v>
      </c>
      <c r="N576" s="57">
        <v>568150.30200000003</v>
      </c>
      <c r="O576" s="57">
        <v>378766.86800000013</v>
      </c>
      <c r="P576" s="56">
        <v>44105</v>
      </c>
      <c r="Q576">
        <v>10</v>
      </c>
      <c r="R576" t="s">
        <v>43</v>
      </c>
      <c r="S576">
        <v>2020</v>
      </c>
    </row>
    <row r="577" spans="1:19" hidden="1" x14ac:dyDescent="0.25">
      <c r="A577" t="s">
        <v>16</v>
      </c>
      <c r="B577" t="s">
        <v>26</v>
      </c>
      <c r="C577" t="s">
        <v>44</v>
      </c>
      <c r="D577">
        <f>COUNTIF(C577:C1271, Table63[[#This Row],[Product]])</f>
        <v>63</v>
      </c>
      <c r="E577">
        <f t="shared" si="9"/>
        <v>212</v>
      </c>
      <c r="F577">
        <f>Table63[[#This Row],[Occurrences of model]]/Table63[[#This Row],[total no. of model ]]</f>
        <v>0.29716981132075471</v>
      </c>
      <c r="G577" t="s">
        <v>57</v>
      </c>
      <c r="H577" s="1">
        <v>253.20000000000002</v>
      </c>
      <c r="I577" s="57">
        <v>11999.4</v>
      </c>
      <c r="J577" s="57">
        <v>19999</v>
      </c>
      <c r="K577" s="57">
        <v>5063746.8000000007</v>
      </c>
      <c r="L577" s="57">
        <v>759562.02000000014</v>
      </c>
      <c r="M577" s="57">
        <v>4304184.78</v>
      </c>
      <c r="N577" s="57">
        <v>3357264.1284000003</v>
      </c>
      <c r="O577" s="57">
        <v>946920.65159999998</v>
      </c>
      <c r="P577" s="56">
        <v>44287</v>
      </c>
      <c r="Q577">
        <v>4</v>
      </c>
      <c r="R577" t="s">
        <v>50</v>
      </c>
      <c r="S577">
        <v>2021</v>
      </c>
    </row>
    <row r="578" spans="1:19" hidden="1" x14ac:dyDescent="0.25">
      <c r="A578" t="s">
        <v>32</v>
      </c>
      <c r="B578" t="s">
        <v>34</v>
      </c>
      <c r="C578" t="s">
        <v>44</v>
      </c>
      <c r="D578">
        <f>COUNTIF(C578:C1272, Table63[[#This Row],[Product]])</f>
        <v>62</v>
      </c>
      <c r="E578">
        <f t="shared" si="9"/>
        <v>211</v>
      </c>
      <c r="F578">
        <f>Table63[[#This Row],[Occurrences of model]]/Table63[[#This Row],[total no. of model ]]</f>
        <v>0.29383886255924169</v>
      </c>
      <c r="G578" t="s">
        <v>57</v>
      </c>
      <c r="H578" s="1">
        <v>119.80000000000001</v>
      </c>
      <c r="I578" s="57">
        <v>11999.4</v>
      </c>
      <c r="J578" s="57">
        <v>19999</v>
      </c>
      <c r="K578" s="57">
        <v>2395880.2000000002</v>
      </c>
      <c r="L578" s="57">
        <v>359382.03</v>
      </c>
      <c r="M578" s="57">
        <v>2036498.1700000002</v>
      </c>
      <c r="N578" s="57">
        <v>1221898.902</v>
      </c>
      <c r="O578" s="57">
        <v>814599.26800000016</v>
      </c>
      <c r="P578" s="56">
        <v>44105</v>
      </c>
      <c r="Q578">
        <v>10</v>
      </c>
      <c r="R578" t="s">
        <v>43</v>
      </c>
      <c r="S578">
        <v>2020</v>
      </c>
    </row>
    <row r="579" spans="1:19" hidden="1" x14ac:dyDescent="0.25">
      <c r="A579" t="s">
        <v>22</v>
      </c>
      <c r="B579" t="s">
        <v>56</v>
      </c>
      <c r="C579" t="s">
        <v>48</v>
      </c>
      <c r="D579">
        <f>COUNTIF(C579:C1273, Table63[[#This Row],[Product]])</f>
        <v>28</v>
      </c>
      <c r="E579">
        <f t="shared" si="9"/>
        <v>210</v>
      </c>
      <c r="F579">
        <f>Table63[[#This Row],[Occurrences of model]]/Table63[[#This Row],[total no. of model ]]</f>
        <v>0.13333333333333333</v>
      </c>
      <c r="G579" t="s">
        <v>57</v>
      </c>
      <c r="H579" s="1">
        <v>38.400000000000006</v>
      </c>
      <c r="I579" s="57">
        <v>19794</v>
      </c>
      <c r="J579" s="57">
        <v>32990</v>
      </c>
      <c r="K579" s="57">
        <v>1266816.0000000002</v>
      </c>
      <c r="L579" s="57">
        <v>190022.40000000002</v>
      </c>
      <c r="M579" s="57">
        <v>1076793.6000000001</v>
      </c>
      <c r="N579" s="57">
        <v>699915.84000000008</v>
      </c>
      <c r="O579" s="57">
        <v>376877.76</v>
      </c>
      <c r="P579" s="56">
        <v>44197</v>
      </c>
      <c r="Q579">
        <v>1</v>
      </c>
      <c r="R579" t="s">
        <v>20</v>
      </c>
      <c r="S579">
        <v>2021</v>
      </c>
    </row>
    <row r="580" spans="1:19" hidden="1" x14ac:dyDescent="0.25">
      <c r="A580" t="s">
        <v>32</v>
      </c>
      <c r="B580" t="s">
        <v>39</v>
      </c>
      <c r="C580" t="s">
        <v>48</v>
      </c>
      <c r="D580">
        <f>COUNTIF(C580:C1274, Table63[[#This Row],[Product]])</f>
        <v>27</v>
      </c>
      <c r="E580">
        <f t="shared" si="9"/>
        <v>209</v>
      </c>
      <c r="F580">
        <f>Table63[[#This Row],[Occurrences of model]]/Table63[[#This Row],[total no. of model ]]</f>
        <v>0.12918660287081341</v>
      </c>
      <c r="G580" t="s">
        <v>57</v>
      </c>
      <c r="H580" s="1">
        <v>47.2</v>
      </c>
      <c r="I580" s="57">
        <v>19794</v>
      </c>
      <c r="J580" s="57">
        <v>32990</v>
      </c>
      <c r="K580" s="57">
        <v>1557128</v>
      </c>
      <c r="L580" s="57">
        <v>233569.19999999998</v>
      </c>
      <c r="M580" s="57">
        <v>1323558.8</v>
      </c>
      <c r="N580" s="57">
        <v>794135.28</v>
      </c>
      <c r="O580" s="57">
        <v>529423.52</v>
      </c>
      <c r="P580" s="56">
        <v>44470</v>
      </c>
      <c r="Q580">
        <v>10</v>
      </c>
      <c r="R580" t="s">
        <v>43</v>
      </c>
      <c r="S580">
        <v>2021</v>
      </c>
    </row>
    <row r="581" spans="1:19" hidden="1" x14ac:dyDescent="0.25">
      <c r="A581" t="s">
        <v>16</v>
      </c>
      <c r="B581" t="s">
        <v>23</v>
      </c>
      <c r="C581" t="s">
        <v>49</v>
      </c>
      <c r="D581">
        <f>COUNTIF(C581:C1275, Table63[[#This Row],[Product]])</f>
        <v>31</v>
      </c>
      <c r="E581">
        <f t="shared" si="9"/>
        <v>208</v>
      </c>
      <c r="F581">
        <f>Table63[[#This Row],[Occurrences of model]]/Table63[[#This Row],[total no. of model ]]</f>
        <v>0.14903846153846154</v>
      </c>
      <c r="G581" t="s">
        <v>57</v>
      </c>
      <c r="H581" s="1">
        <v>157.9</v>
      </c>
      <c r="I581" s="57">
        <v>13938</v>
      </c>
      <c r="J581" s="57">
        <v>23230</v>
      </c>
      <c r="K581" s="57">
        <v>3668017</v>
      </c>
      <c r="L581" s="57">
        <v>550202.54999999993</v>
      </c>
      <c r="M581" s="57">
        <v>3117814.45</v>
      </c>
      <c r="N581" s="57">
        <v>2431895.2710000002</v>
      </c>
      <c r="O581" s="57">
        <v>685919.179</v>
      </c>
      <c r="P581" s="56">
        <v>44256</v>
      </c>
      <c r="Q581">
        <v>3</v>
      </c>
      <c r="R581" t="s">
        <v>31</v>
      </c>
      <c r="S581">
        <v>2021</v>
      </c>
    </row>
    <row r="582" spans="1:19" hidden="1" x14ac:dyDescent="0.25">
      <c r="A582" t="s">
        <v>32</v>
      </c>
      <c r="B582" t="s">
        <v>42</v>
      </c>
      <c r="C582" t="s">
        <v>49</v>
      </c>
      <c r="D582">
        <f>COUNTIF(C582:C1276, Table63[[#This Row],[Product]])</f>
        <v>30</v>
      </c>
      <c r="E582">
        <f t="shared" si="9"/>
        <v>207</v>
      </c>
      <c r="F582">
        <f>Table63[[#This Row],[Occurrences of model]]/Table63[[#This Row],[total no. of model ]]</f>
        <v>0.14492753623188406</v>
      </c>
      <c r="G582" t="s">
        <v>57</v>
      </c>
      <c r="H582" s="1">
        <v>100.5</v>
      </c>
      <c r="I582" s="57">
        <v>13938</v>
      </c>
      <c r="J582" s="57">
        <v>23230</v>
      </c>
      <c r="K582" s="57">
        <v>2334615</v>
      </c>
      <c r="L582" s="57">
        <v>350192.25</v>
      </c>
      <c r="M582" s="57">
        <v>1984422.75</v>
      </c>
      <c r="N582" s="57">
        <v>1190653.6499999999</v>
      </c>
      <c r="O582" s="57">
        <v>793769.10000000009</v>
      </c>
      <c r="P582" s="56">
        <v>44075</v>
      </c>
      <c r="Q582">
        <v>9</v>
      </c>
      <c r="R582" t="s">
        <v>41</v>
      </c>
      <c r="S582">
        <v>2020</v>
      </c>
    </row>
    <row r="583" spans="1:19" hidden="1" x14ac:dyDescent="0.25">
      <c r="A583" t="s">
        <v>22</v>
      </c>
      <c r="B583" t="s">
        <v>36</v>
      </c>
      <c r="C583" t="s">
        <v>51</v>
      </c>
      <c r="D583">
        <f>COUNTIF(C583:C1277, Table63[[#This Row],[Product]])</f>
        <v>29</v>
      </c>
      <c r="E583">
        <f t="shared" si="9"/>
        <v>206</v>
      </c>
      <c r="F583">
        <f>Table63[[#This Row],[Occurrences of model]]/Table63[[#This Row],[total no. of model ]]</f>
        <v>0.14077669902912621</v>
      </c>
      <c r="G583" t="s">
        <v>57</v>
      </c>
      <c r="H583" s="1">
        <v>319.95000000000005</v>
      </c>
      <c r="I583" s="57">
        <v>11999.4</v>
      </c>
      <c r="J583" s="57">
        <v>19999</v>
      </c>
      <c r="K583" s="57">
        <v>6398680.0500000007</v>
      </c>
      <c r="L583" s="57">
        <v>959802.00750000007</v>
      </c>
      <c r="M583" s="57">
        <v>5438878.0425000004</v>
      </c>
      <c r="N583" s="57">
        <v>3535270.7276250003</v>
      </c>
      <c r="O583" s="57">
        <v>1903607.3148750002</v>
      </c>
      <c r="P583" s="56">
        <v>44378</v>
      </c>
      <c r="Q583">
        <v>7</v>
      </c>
      <c r="R583" t="s">
        <v>37</v>
      </c>
      <c r="S583">
        <v>2021</v>
      </c>
    </row>
    <row r="584" spans="1:19" hidden="1" x14ac:dyDescent="0.25">
      <c r="A584" t="s">
        <v>32</v>
      </c>
      <c r="B584" t="s">
        <v>21</v>
      </c>
      <c r="C584" t="s">
        <v>51</v>
      </c>
      <c r="D584">
        <f>COUNTIF(C584:C1278, Table63[[#This Row],[Product]])</f>
        <v>28</v>
      </c>
      <c r="E584">
        <f t="shared" si="9"/>
        <v>205</v>
      </c>
      <c r="F584">
        <f>Table63[[#This Row],[Occurrences of model]]/Table63[[#This Row],[total no. of model ]]</f>
        <v>0.13658536585365855</v>
      </c>
      <c r="G584" t="s">
        <v>57</v>
      </c>
      <c r="H584" s="1">
        <v>47.2</v>
      </c>
      <c r="I584" s="57">
        <v>11999.4</v>
      </c>
      <c r="J584" s="57">
        <v>19999</v>
      </c>
      <c r="K584" s="57">
        <v>943952.8</v>
      </c>
      <c r="L584" s="57">
        <v>141592.92000000001</v>
      </c>
      <c r="M584" s="57">
        <v>802359.88</v>
      </c>
      <c r="N584" s="57">
        <v>481415.92799999996</v>
      </c>
      <c r="O584" s="57">
        <v>320943.95200000005</v>
      </c>
      <c r="P584" s="56">
        <v>44470</v>
      </c>
      <c r="Q584">
        <v>10</v>
      </c>
      <c r="R584" t="s">
        <v>43</v>
      </c>
      <c r="S584">
        <v>2021</v>
      </c>
    </row>
    <row r="585" spans="1:19" hidden="1" x14ac:dyDescent="0.25">
      <c r="A585" t="s">
        <v>32</v>
      </c>
      <c r="B585" t="s">
        <v>46</v>
      </c>
      <c r="C585" t="s">
        <v>18</v>
      </c>
      <c r="D585">
        <f>COUNTIF(C585:C1279, Table63[[#This Row],[Product]])</f>
        <v>29</v>
      </c>
      <c r="E585">
        <f t="shared" si="9"/>
        <v>204</v>
      </c>
      <c r="F585">
        <f>Table63[[#This Row],[Occurrences of model]]/Table63[[#This Row],[total no. of model ]]</f>
        <v>0.14215686274509803</v>
      </c>
      <c r="G585" t="s">
        <v>57</v>
      </c>
      <c r="H585" s="1">
        <v>193.70000000000002</v>
      </c>
      <c r="I585" s="57">
        <v>5579.4</v>
      </c>
      <c r="J585" s="57">
        <v>9299</v>
      </c>
      <c r="K585" s="57">
        <v>1801216.3</v>
      </c>
      <c r="L585" s="57">
        <v>270182.44500000001</v>
      </c>
      <c r="M585" s="57">
        <v>1531033.855</v>
      </c>
      <c r="N585" s="57">
        <v>918620.31299999997</v>
      </c>
      <c r="O585" s="57">
        <v>612413.54200000002</v>
      </c>
      <c r="P585" s="56">
        <v>44228</v>
      </c>
      <c r="Q585">
        <v>2</v>
      </c>
      <c r="R585" t="s">
        <v>45</v>
      </c>
      <c r="S585">
        <v>2021</v>
      </c>
    </row>
    <row r="586" spans="1:19" hidden="1" x14ac:dyDescent="0.25">
      <c r="A586" t="s">
        <v>16</v>
      </c>
      <c r="B586" t="s">
        <v>17</v>
      </c>
      <c r="C586" t="s">
        <v>18</v>
      </c>
      <c r="D586">
        <f>COUNTIF(C586:C1280, Table63[[#This Row],[Product]])</f>
        <v>28</v>
      </c>
      <c r="E586">
        <f t="shared" si="9"/>
        <v>203</v>
      </c>
      <c r="F586">
        <f>Table63[[#This Row],[Occurrences of model]]/Table63[[#This Row],[total no. of model ]]</f>
        <v>0.13793103448275862</v>
      </c>
      <c r="G586" t="s">
        <v>57</v>
      </c>
      <c r="H586" s="1">
        <v>79.2</v>
      </c>
      <c r="I586" s="57">
        <v>5579.4</v>
      </c>
      <c r="J586" s="57">
        <v>9299</v>
      </c>
      <c r="K586" s="57">
        <v>736480.8</v>
      </c>
      <c r="L586" s="57">
        <v>110472.12000000001</v>
      </c>
      <c r="M586" s="57">
        <v>626008.68000000005</v>
      </c>
      <c r="N586" s="57">
        <v>488286.77040000004</v>
      </c>
      <c r="O586" s="57">
        <v>137721.90960000001</v>
      </c>
      <c r="P586" s="56">
        <v>44256</v>
      </c>
      <c r="Q586">
        <v>3</v>
      </c>
      <c r="R586" t="s">
        <v>31</v>
      </c>
      <c r="S586">
        <v>2021</v>
      </c>
    </row>
    <row r="587" spans="1:19" hidden="1" x14ac:dyDescent="0.25">
      <c r="A587" t="s">
        <v>38</v>
      </c>
      <c r="B587" t="s">
        <v>21</v>
      </c>
      <c r="C587" t="s">
        <v>18</v>
      </c>
      <c r="D587">
        <f>COUNTIF(C587:C1281, Table63[[#This Row],[Product]])</f>
        <v>27</v>
      </c>
      <c r="E587">
        <f t="shared" si="9"/>
        <v>202</v>
      </c>
      <c r="F587">
        <f>Table63[[#This Row],[Occurrences of model]]/Table63[[#This Row],[total no. of model ]]</f>
        <v>0.13366336633663367</v>
      </c>
      <c r="G587" t="s">
        <v>57</v>
      </c>
      <c r="H587" s="1">
        <v>281.10000000000002</v>
      </c>
      <c r="I587" s="57">
        <v>5579.4</v>
      </c>
      <c r="J587" s="57">
        <v>9299</v>
      </c>
      <c r="K587" s="57">
        <v>2613948.9000000004</v>
      </c>
      <c r="L587" s="57">
        <v>392092.33500000002</v>
      </c>
      <c r="M587" s="57">
        <v>2221856.5650000004</v>
      </c>
      <c r="N587" s="57">
        <v>1599736.7268000003</v>
      </c>
      <c r="O587" s="57">
        <v>622119.83820000011</v>
      </c>
      <c r="P587" s="56">
        <v>44378</v>
      </c>
      <c r="Q587">
        <v>7</v>
      </c>
      <c r="R587" t="s">
        <v>37</v>
      </c>
      <c r="S587">
        <v>2021</v>
      </c>
    </row>
    <row r="588" spans="1:19" hidden="1" x14ac:dyDescent="0.25">
      <c r="A588" t="s">
        <v>35</v>
      </c>
      <c r="B588" t="s">
        <v>23</v>
      </c>
      <c r="C588" t="s">
        <v>18</v>
      </c>
      <c r="D588">
        <f>COUNTIF(C588:C1282, Table63[[#This Row],[Product]])</f>
        <v>26</v>
      </c>
      <c r="E588">
        <f t="shared" si="9"/>
        <v>201</v>
      </c>
      <c r="F588">
        <f>Table63[[#This Row],[Occurrences of model]]/Table63[[#This Row],[total no. of model ]]</f>
        <v>0.12935323383084577</v>
      </c>
      <c r="G588" t="s">
        <v>57</v>
      </c>
      <c r="H588" s="1">
        <v>244.10000000000002</v>
      </c>
      <c r="I588" s="57">
        <v>5579.4</v>
      </c>
      <c r="J588" s="57">
        <v>9299</v>
      </c>
      <c r="K588" s="57">
        <v>2269885.9000000004</v>
      </c>
      <c r="L588" s="57">
        <v>340482.88500000007</v>
      </c>
      <c r="M588" s="57">
        <v>1929403.0150000004</v>
      </c>
      <c r="N588" s="57">
        <v>1504934.3517000002</v>
      </c>
      <c r="O588" s="57">
        <v>424468.66330000013</v>
      </c>
      <c r="P588" s="56">
        <v>44470</v>
      </c>
      <c r="Q588">
        <v>10</v>
      </c>
      <c r="R588" t="s">
        <v>43</v>
      </c>
      <c r="S588">
        <v>2021</v>
      </c>
    </row>
    <row r="589" spans="1:19" hidden="1" x14ac:dyDescent="0.25">
      <c r="A589" t="s">
        <v>22</v>
      </c>
      <c r="B589" t="s">
        <v>25</v>
      </c>
      <c r="C589" t="s">
        <v>18</v>
      </c>
      <c r="D589">
        <f>COUNTIF(C589:C1283, Table63[[#This Row],[Product]])</f>
        <v>25</v>
      </c>
      <c r="E589">
        <f t="shared" si="9"/>
        <v>200</v>
      </c>
      <c r="F589">
        <f>Table63[[#This Row],[Occurrences of model]]/Table63[[#This Row],[total no. of model ]]</f>
        <v>0.125</v>
      </c>
      <c r="G589" t="s">
        <v>57</v>
      </c>
      <c r="H589" s="1">
        <v>156</v>
      </c>
      <c r="I589" s="57">
        <v>5579.4</v>
      </c>
      <c r="J589" s="57">
        <v>9299</v>
      </c>
      <c r="K589" s="57">
        <v>1450644</v>
      </c>
      <c r="L589" s="57">
        <v>217596.6</v>
      </c>
      <c r="M589" s="57">
        <v>1233047.3999999999</v>
      </c>
      <c r="N589" s="57">
        <v>801480.80999999994</v>
      </c>
      <c r="O589" s="57">
        <v>431566.58999999997</v>
      </c>
      <c r="P589" s="56">
        <v>44136</v>
      </c>
      <c r="Q589">
        <v>11</v>
      </c>
      <c r="R589" t="s">
        <v>47</v>
      </c>
      <c r="S589">
        <v>2020</v>
      </c>
    </row>
    <row r="590" spans="1:19" hidden="1" x14ac:dyDescent="0.25">
      <c r="A590" t="s">
        <v>16</v>
      </c>
      <c r="B590" t="s">
        <v>58</v>
      </c>
      <c r="C590" t="s">
        <v>18</v>
      </c>
      <c r="D590">
        <f>COUNTIF(C590:C1284, Table63[[#This Row],[Product]])</f>
        <v>24</v>
      </c>
      <c r="E590">
        <f t="shared" si="9"/>
        <v>199</v>
      </c>
      <c r="F590">
        <f>Table63[[#This Row],[Occurrences of model]]/Table63[[#This Row],[total no. of model ]]</f>
        <v>0.12060301507537688</v>
      </c>
      <c r="G590" t="s">
        <v>57</v>
      </c>
      <c r="H590" s="1">
        <v>270.60000000000002</v>
      </c>
      <c r="I590" s="57">
        <v>5579.4</v>
      </c>
      <c r="J590" s="57">
        <v>9299</v>
      </c>
      <c r="K590" s="57">
        <v>2516309.4000000004</v>
      </c>
      <c r="L590" s="57">
        <v>377446.41000000003</v>
      </c>
      <c r="M590" s="57">
        <v>2138862.9900000002</v>
      </c>
      <c r="N590" s="57">
        <v>1668313.1322000003</v>
      </c>
      <c r="O590" s="57">
        <v>470549.85779999988</v>
      </c>
      <c r="P590" s="56">
        <v>44136</v>
      </c>
      <c r="Q590">
        <v>11</v>
      </c>
      <c r="R590" t="s">
        <v>47</v>
      </c>
      <c r="S590">
        <v>2020</v>
      </c>
    </row>
    <row r="591" spans="1:19" x14ac:dyDescent="0.25">
      <c r="A591" t="s">
        <v>16</v>
      </c>
      <c r="B591" t="s">
        <v>27</v>
      </c>
      <c r="C591" t="s">
        <v>30</v>
      </c>
      <c r="D591">
        <f>COUNTIF(C591:C1285, Table63[[#This Row],[Product]])</f>
        <v>25</v>
      </c>
      <c r="E591">
        <f t="shared" si="9"/>
        <v>198</v>
      </c>
      <c r="F591" s="5">
        <f>Table63[[#This Row],[Occurrences of model]]/Table63[[#This Row],[total no. of model ]]</f>
        <v>0.12626262626262627</v>
      </c>
      <c r="G591" t="s">
        <v>57</v>
      </c>
      <c r="H591" s="1">
        <v>76.600000000000009</v>
      </c>
      <c r="I591" s="57">
        <v>8999.4</v>
      </c>
      <c r="J591" s="57">
        <v>14999</v>
      </c>
      <c r="K591" s="57">
        <v>1148923.4000000001</v>
      </c>
      <c r="L591" s="57">
        <v>172338.51</v>
      </c>
      <c r="M591" s="57">
        <v>976584.89000000013</v>
      </c>
      <c r="N591" s="57">
        <v>761736.21420000016</v>
      </c>
      <c r="O591" s="57">
        <v>214848.67579999997</v>
      </c>
      <c r="P591" s="56">
        <v>44197</v>
      </c>
      <c r="Q591">
        <v>1</v>
      </c>
      <c r="R591" t="s">
        <v>20</v>
      </c>
      <c r="S591">
        <v>2021</v>
      </c>
    </row>
    <row r="592" spans="1:19" x14ac:dyDescent="0.25">
      <c r="A592" t="s">
        <v>16</v>
      </c>
      <c r="B592" t="s">
        <v>29</v>
      </c>
      <c r="C592" t="s">
        <v>30</v>
      </c>
      <c r="D592">
        <f>COUNTIF(C592:C1286, Table63[[#This Row],[Product]])</f>
        <v>24</v>
      </c>
      <c r="E592">
        <f t="shared" si="9"/>
        <v>197</v>
      </c>
      <c r="F592" s="5">
        <f>Table63[[#This Row],[Occurrences of model]]/Table63[[#This Row],[total no. of model ]]</f>
        <v>0.12182741116751269</v>
      </c>
      <c r="G592" t="s">
        <v>57</v>
      </c>
      <c r="H592" s="1">
        <v>299.2</v>
      </c>
      <c r="I592" s="57">
        <v>8999.4</v>
      </c>
      <c r="J592" s="57">
        <v>14999</v>
      </c>
      <c r="K592" s="57">
        <v>4487700.8</v>
      </c>
      <c r="L592" s="57">
        <v>673155.12</v>
      </c>
      <c r="M592" s="57">
        <v>3814545.6799999997</v>
      </c>
      <c r="N592" s="57">
        <v>2975345.6303999997</v>
      </c>
      <c r="O592" s="57">
        <v>839200.04960000003</v>
      </c>
      <c r="P592" s="56">
        <v>44105</v>
      </c>
      <c r="Q592">
        <v>10</v>
      </c>
      <c r="R592" t="s">
        <v>43</v>
      </c>
      <c r="S592">
        <v>2020</v>
      </c>
    </row>
    <row r="593" spans="1:19" x14ac:dyDescent="0.25">
      <c r="A593" t="s">
        <v>22</v>
      </c>
      <c r="B593" t="s">
        <v>55</v>
      </c>
      <c r="C593" t="s">
        <v>30</v>
      </c>
      <c r="D593">
        <f>COUNTIF(C593:C1287, Table63[[#This Row],[Product]])</f>
        <v>23</v>
      </c>
      <c r="E593">
        <f t="shared" si="9"/>
        <v>196</v>
      </c>
      <c r="F593" s="5">
        <f>Table63[[#This Row],[Occurrences of model]]/Table63[[#This Row],[total no. of model ]]</f>
        <v>0.11734693877551021</v>
      </c>
      <c r="G593" t="s">
        <v>57</v>
      </c>
      <c r="H593" s="1">
        <v>215.70000000000002</v>
      </c>
      <c r="I593" s="57">
        <v>8999.4</v>
      </c>
      <c r="J593" s="57">
        <v>14999</v>
      </c>
      <c r="K593" s="57">
        <v>3235284.3000000003</v>
      </c>
      <c r="L593" s="57">
        <v>485292.64500000002</v>
      </c>
      <c r="M593" s="57">
        <v>2749991.6550000003</v>
      </c>
      <c r="N593" s="57">
        <v>1787494.5757500003</v>
      </c>
      <c r="O593" s="57">
        <v>962497.07924999995</v>
      </c>
      <c r="P593" s="56">
        <v>44531</v>
      </c>
      <c r="Q593">
        <v>12</v>
      </c>
      <c r="R593" t="s">
        <v>28</v>
      </c>
      <c r="S593">
        <v>2021</v>
      </c>
    </row>
    <row r="594" spans="1:19" hidden="1" x14ac:dyDescent="0.25">
      <c r="A594" t="s">
        <v>38</v>
      </c>
      <c r="B594" t="s">
        <v>33</v>
      </c>
      <c r="C594" t="s">
        <v>44</v>
      </c>
      <c r="D594">
        <f>COUNTIF(C594:C1288, Table63[[#This Row],[Product]])</f>
        <v>61</v>
      </c>
      <c r="E594">
        <f t="shared" si="9"/>
        <v>195</v>
      </c>
      <c r="F594">
        <f>Table63[[#This Row],[Occurrences of model]]/Table63[[#This Row],[total no. of model ]]</f>
        <v>0.31282051282051282</v>
      </c>
      <c r="G594" t="s">
        <v>57</v>
      </c>
      <c r="H594" s="1">
        <v>87.300000000000011</v>
      </c>
      <c r="I594" s="57">
        <v>11999.4</v>
      </c>
      <c r="J594" s="57">
        <v>19999</v>
      </c>
      <c r="K594" s="57">
        <v>1745912.7000000002</v>
      </c>
      <c r="L594" s="57">
        <v>261886.90500000003</v>
      </c>
      <c r="M594" s="57">
        <v>1484025.7950000002</v>
      </c>
      <c r="N594" s="57">
        <v>1068498.5724000002</v>
      </c>
      <c r="O594" s="57">
        <v>415527.22259999998</v>
      </c>
      <c r="P594" s="56">
        <v>44197</v>
      </c>
      <c r="Q594">
        <v>1</v>
      </c>
      <c r="R594" t="s">
        <v>20</v>
      </c>
      <c r="S594">
        <v>2021</v>
      </c>
    </row>
    <row r="595" spans="1:19" hidden="1" x14ac:dyDescent="0.25">
      <c r="A595" t="s">
        <v>16</v>
      </c>
      <c r="B595" t="s">
        <v>26</v>
      </c>
      <c r="C595" t="s">
        <v>44</v>
      </c>
      <c r="D595">
        <f>COUNTIF(C595:C1289, Table63[[#This Row],[Product]])</f>
        <v>60</v>
      </c>
      <c r="E595">
        <f t="shared" si="9"/>
        <v>194</v>
      </c>
      <c r="F595">
        <f>Table63[[#This Row],[Occurrences of model]]/Table63[[#This Row],[total no. of model ]]</f>
        <v>0.30927835051546393</v>
      </c>
      <c r="G595" t="s">
        <v>57</v>
      </c>
      <c r="H595" s="1">
        <v>112.2</v>
      </c>
      <c r="I595" s="57">
        <v>11999.4</v>
      </c>
      <c r="J595" s="57">
        <v>19999</v>
      </c>
      <c r="K595" s="57">
        <v>2243887.8000000003</v>
      </c>
      <c r="L595" s="57">
        <v>336583.17000000004</v>
      </c>
      <c r="M595" s="57">
        <v>1907304.6300000004</v>
      </c>
      <c r="N595" s="57">
        <v>1487697.6114000003</v>
      </c>
      <c r="O595" s="57">
        <v>419607.01860000007</v>
      </c>
      <c r="P595" s="56">
        <v>44256</v>
      </c>
      <c r="Q595">
        <v>3</v>
      </c>
      <c r="R595" t="s">
        <v>31</v>
      </c>
      <c r="S595">
        <v>2021</v>
      </c>
    </row>
    <row r="596" spans="1:19" hidden="1" x14ac:dyDescent="0.25">
      <c r="A596" t="s">
        <v>16</v>
      </c>
      <c r="B596" t="s">
        <v>34</v>
      </c>
      <c r="C596" t="s">
        <v>44</v>
      </c>
      <c r="D596">
        <f>COUNTIF(C596:C1290, Table63[[#This Row],[Product]])</f>
        <v>59</v>
      </c>
      <c r="E596">
        <f t="shared" si="9"/>
        <v>193</v>
      </c>
      <c r="F596">
        <f>Table63[[#This Row],[Occurrences of model]]/Table63[[#This Row],[total no. of model ]]</f>
        <v>0.30569948186528495</v>
      </c>
      <c r="G596" t="s">
        <v>57</v>
      </c>
      <c r="H596" s="1">
        <v>210.45000000000002</v>
      </c>
      <c r="I596" s="57">
        <v>11999.4</v>
      </c>
      <c r="J596" s="57">
        <v>19999</v>
      </c>
      <c r="K596" s="57">
        <v>4208789.5500000007</v>
      </c>
      <c r="L596" s="57">
        <v>631318.43250000011</v>
      </c>
      <c r="M596" s="57">
        <v>3577471.1175000006</v>
      </c>
      <c r="N596" s="57">
        <v>2790427.4716500007</v>
      </c>
      <c r="O596" s="57">
        <v>787043.64584999997</v>
      </c>
      <c r="P596" s="56">
        <v>44378</v>
      </c>
      <c r="Q596">
        <v>7</v>
      </c>
      <c r="R596" t="s">
        <v>37</v>
      </c>
      <c r="S596">
        <v>2021</v>
      </c>
    </row>
    <row r="597" spans="1:19" hidden="1" x14ac:dyDescent="0.25">
      <c r="A597" t="s">
        <v>32</v>
      </c>
      <c r="B597" t="s">
        <v>56</v>
      </c>
      <c r="C597" t="s">
        <v>44</v>
      </c>
      <c r="D597">
        <f>COUNTIF(C597:C1291, Table63[[#This Row],[Product]])</f>
        <v>58</v>
      </c>
      <c r="E597">
        <f t="shared" si="9"/>
        <v>192</v>
      </c>
      <c r="F597">
        <f>Table63[[#This Row],[Occurrences of model]]/Table63[[#This Row],[total no. of model ]]</f>
        <v>0.30208333333333331</v>
      </c>
      <c r="G597" t="s">
        <v>57</v>
      </c>
      <c r="H597" s="1">
        <v>402.6</v>
      </c>
      <c r="I597" s="57">
        <v>11999.4</v>
      </c>
      <c r="J597" s="57">
        <v>19999</v>
      </c>
      <c r="K597" s="57">
        <v>8051597.4000000004</v>
      </c>
      <c r="L597" s="57">
        <v>1207739.6100000001</v>
      </c>
      <c r="M597" s="57">
        <v>6843857.79</v>
      </c>
      <c r="N597" s="57">
        <v>4106314.6739999996</v>
      </c>
      <c r="O597" s="57">
        <v>2737543.1160000004</v>
      </c>
      <c r="P597" s="56">
        <v>44378</v>
      </c>
      <c r="Q597">
        <v>7</v>
      </c>
      <c r="R597" t="s">
        <v>37</v>
      </c>
      <c r="S597">
        <v>2021</v>
      </c>
    </row>
    <row r="598" spans="1:19" hidden="1" x14ac:dyDescent="0.25">
      <c r="A598" t="s">
        <v>32</v>
      </c>
      <c r="B598" t="s">
        <v>39</v>
      </c>
      <c r="C598" t="s">
        <v>44</v>
      </c>
      <c r="D598">
        <f>COUNTIF(C598:C1292, Table63[[#This Row],[Product]])</f>
        <v>57</v>
      </c>
      <c r="E598">
        <f t="shared" si="9"/>
        <v>191</v>
      </c>
      <c r="F598">
        <f>Table63[[#This Row],[Occurrences of model]]/Table63[[#This Row],[total no. of model ]]</f>
        <v>0.29842931937172773</v>
      </c>
      <c r="G598" t="s">
        <v>57</v>
      </c>
      <c r="H598" s="1">
        <v>242.55</v>
      </c>
      <c r="I598" s="57">
        <v>11999.4</v>
      </c>
      <c r="J598" s="57">
        <v>19999</v>
      </c>
      <c r="K598" s="57">
        <v>4850757.45</v>
      </c>
      <c r="L598" s="57">
        <v>727613.61750000005</v>
      </c>
      <c r="M598" s="57">
        <v>4123143.8325</v>
      </c>
      <c r="N598" s="57">
        <v>2473886.2994999997</v>
      </c>
      <c r="O598" s="57">
        <v>1649257.5330000003</v>
      </c>
      <c r="P598" s="56">
        <v>44378</v>
      </c>
      <c r="Q598">
        <v>7</v>
      </c>
      <c r="R598" t="s">
        <v>37</v>
      </c>
      <c r="S598">
        <v>2021</v>
      </c>
    </row>
    <row r="599" spans="1:19" hidden="1" x14ac:dyDescent="0.25">
      <c r="A599" t="s">
        <v>16</v>
      </c>
      <c r="B599" t="s">
        <v>23</v>
      </c>
      <c r="C599" t="s">
        <v>44</v>
      </c>
      <c r="D599">
        <f>COUNTIF(C599:C1293, Table63[[#This Row],[Product]])</f>
        <v>56</v>
      </c>
      <c r="E599">
        <f t="shared" si="9"/>
        <v>190</v>
      </c>
      <c r="F599">
        <f>Table63[[#This Row],[Occurrences of model]]/Table63[[#This Row],[total no. of model ]]</f>
        <v>0.29473684210526313</v>
      </c>
      <c r="G599" t="s">
        <v>57</v>
      </c>
      <c r="H599" s="1">
        <v>239.4</v>
      </c>
      <c r="I599" s="57">
        <v>11999.4</v>
      </c>
      <c r="J599" s="57">
        <v>19999</v>
      </c>
      <c r="K599" s="57">
        <v>4787760.6000000006</v>
      </c>
      <c r="L599" s="57">
        <v>718164.09000000008</v>
      </c>
      <c r="M599" s="57">
        <v>4069596.5100000007</v>
      </c>
      <c r="N599" s="57">
        <v>3174285.2778000007</v>
      </c>
      <c r="O599" s="57">
        <v>895311.23219999997</v>
      </c>
      <c r="P599" s="56">
        <v>44409</v>
      </c>
      <c r="Q599">
        <v>8</v>
      </c>
      <c r="R599" t="s">
        <v>40</v>
      </c>
      <c r="S599">
        <v>2021</v>
      </c>
    </row>
    <row r="600" spans="1:19" hidden="1" x14ac:dyDescent="0.25">
      <c r="A600" t="s">
        <v>22</v>
      </c>
      <c r="B600" t="s">
        <v>42</v>
      </c>
      <c r="C600" t="s">
        <v>44</v>
      </c>
      <c r="D600">
        <f>COUNTIF(C600:C1294, Table63[[#This Row],[Product]])</f>
        <v>55</v>
      </c>
      <c r="E600">
        <f t="shared" si="9"/>
        <v>189</v>
      </c>
      <c r="F600">
        <f>Table63[[#This Row],[Occurrences of model]]/Table63[[#This Row],[total no. of model ]]</f>
        <v>0.29100529100529099</v>
      </c>
      <c r="G600" t="s">
        <v>57</v>
      </c>
      <c r="H600" s="1">
        <v>198.4</v>
      </c>
      <c r="I600" s="57">
        <v>11999.4</v>
      </c>
      <c r="J600" s="57">
        <v>19999</v>
      </c>
      <c r="K600" s="57">
        <v>3967801.6</v>
      </c>
      <c r="L600" s="57">
        <v>595170.24</v>
      </c>
      <c r="M600" s="57">
        <v>3372631.3600000003</v>
      </c>
      <c r="N600" s="57">
        <v>2192210.3840000001</v>
      </c>
      <c r="O600" s="57">
        <v>1180420.9760000003</v>
      </c>
      <c r="P600" s="56">
        <v>44409</v>
      </c>
      <c r="Q600">
        <v>8</v>
      </c>
      <c r="R600" t="s">
        <v>40</v>
      </c>
      <c r="S600">
        <v>2021</v>
      </c>
    </row>
    <row r="601" spans="1:19" hidden="1" x14ac:dyDescent="0.25">
      <c r="A601" t="s">
        <v>35</v>
      </c>
      <c r="B601" t="s">
        <v>36</v>
      </c>
      <c r="C601" t="s">
        <v>44</v>
      </c>
      <c r="D601">
        <f>COUNTIF(C601:C1295, Table63[[#This Row],[Product]])</f>
        <v>54</v>
      </c>
      <c r="E601">
        <f t="shared" si="9"/>
        <v>188</v>
      </c>
      <c r="F601">
        <f>Table63[[#This Row],[Occurrences of model]]/Table63[[#This Row],[total no. of model ]]</f>
        <v>0.28723404255319152</v>
      </c>
      <c r="G601" t="s">
        <v>57</v>
      </c>
      <c r="H601" s="1">
        <v>244.10000000000002</v>
      </c>
      <c r="I601" s="57">
        <v>11999.4</v>
      </c>
      <c r="J601" s="57">
        <v>19999</v>
      </c>
      <c r="K601" s="57">
        <v>4881755.9000000004</v>
      </c>
      <c r="L601" s="57">
        <v>732263.38500000001</v>
      </c>
      <c r="M601" s="57">
        <v>4149492.5150000006</v>
      </c>
      <c r="N601" s="57">
        <v>3236604.1617000005</v>
      </c>
      <c r="O601" s="57">
        <v>912888.35330000008</v>
      </c>
      <c r="P601" s="56">
        <v>44470</v>
      </c>
      <c r="Q601">
        <v>10</v>
      </c>
      <c r="R601" t="s">
        <v>43</v>
      </c>
      <c r="S601">
        <v>2021</v>
      </c>
    </row>
    <row r="602" spans="1:19" hidden="1" x14ac:dyDescent="0.25">
      <c r="A602" t="s">
        <v>16</v>
      </c>
      <c r="B602" t="s">
        <v>21</v>
      </c>
      <c r="C602" t="s">
        <v>44</v>
      </c>
      <c r="D602">
        <f>COUNTIF(C602:C1296, Table63[[#This Row],[Product]])</f>
        <v>53</v>
      </c>
      <c r="E602">
        <f t="shared" si="9"/>
        <v>187</v>
      </c>
      <c r="F602">
        <f>Table63[[#This Row],[Occurrences of model]]/Table63[[#This Row],[total no. of model ]]</f>
        <v>0.28342245989304815</v>
      </c>
      <c r="G602" t="s">
        <v>57</v>
      </c>
      <c r="H602" s="1">
        <v>299.2</v>
      </c>
      <c r="I602" s="57">
        <v>11999.4</v>
      </c>
      <c r="J602" s="57">
        <v>19999</v>
      </c>
      <c r="K602" s="57">
        <v>5983700.7999999998</v>
      </c>
      <c r="L602" s="57">
        <v>897555.12</v>
      </c>
      <c r="M602" s="57">
        <v>5086145.68</v>
      </c>
      <c r="N602" s="57">
        <v>3967193.6303999997</v>
      </c>
      <c r="O602" s="57">
        <v>1118952.0496</v>
      </c>
      <c r="P602" s="56">
        <v>44105</v>
      </c>
      <c r="Q602">
        <v>10</v>
      </c>
      <c r="R602" t="s">
        <v>43</v>
      </c>
      <c r="S602">
        <v>2020</v>
      </c>
    </row>
    <row r="603" spans="1:19" hidden="1" x14ac:dyDescent="0.25">
      <c r="A603" t="s">
        <v>38</v>
      </c>
      <c r="B603" t="s">
        <v>46</v>
      </c>
      <c r="C603" t="s">
        <v>44</v>
      </c>
      <c r="D603">
        <f>COUNTIF(C603:C1297, Table63[[#This Row],[Product]])</f>
        <v>52</v>
      </c>
      <c r="E603">
        <f t="shared" si="9"/>
        <v>186</v>
      </c>
      <c r="F603">
        <f>Table63[[#This Row],[Occurrences of model]]/Table63[[#This Row],[total no. of model ]]</f>
        <v>0.27956989247311825</v>
      </c>
      <c r="G603" t="s">
        <v>57</v>
      </c>
      <c r="H603" s="1">
        <v>136.6</v>
      </c>
      <c r="I603" s="57">
        <v>11999.4</v>
      </c>
      <c r="J603" s="57">
        <v>19999</v>
      </c>
      <c r="K603" s="57">
        <v>2731863.4</v>
      </c>
      <c r="L603" s="57">
        <v>409779.50999999995</v>
      </c>
      <c r="M603" s="57">
        <v>2322083.89</v>
      </c>
      <c r="N603" s="57">
        <v>1671900.4007999999</v>
      </c>
      <c r="O603" s="57">
        <v>650183.48920000019</v>
      </c>
      <c r="P603" s="56">
        <v>44501</v>
      </c>
      <c r="Q603">
        <v>11</v>
      </c>
      <c r="R603" t="s">
        <v>47</v>
      </c>
      <c r="S603">
        <v>2021</v>
      </c>
    </row>
    <row r="604" spans="1:19" hidden="1" x14ac:dyDescent="0.25">
      <c r="A604" t="s">
        <v>16</v>
      </c>
      <c r="B604" t="s">
        <v>17</v>
      </c>
      <c r="C604" t="s">
        <v>48</v>
      </c>
      <c r="D604">
        <f>COUNTIF(C604:C1298, Table63[[#This Row],[Product]])</f>
        <v>26</v>
      </c>
      <c r="E604">
        <f t="shared" si="9"/>
        <v>185</v>
      </c>
      <c r="F604">
        <f>Table63[[#This Row],[Occurrences of model]]/Table63[[#This Row],[total no. of model ]]</f>
        <v>0.14054054054054055</v>
      </c>
      <c r="G604" t="s">
        <v>57</v>
      </c>
      <c r="H604" s="1">
        <v>280.5</v>
      </c>
      <c r="I604" s="57">
        <v>19794</v>
      </c>
      <c r="J604" s="57">
        <v>32990</v>
      </c>
      <c r="K604" s="57">
        <v>9253695</v>
      </c>
      <c r="L604" s="57">
        <v>1388054.25</v>
      </c>
      <c r="M604" s="57">
        <v>7865640.75</v>
      </c>
      <c r="N604" s="57">
        <v>6135199.7850000001</v>
      </c>
      <c r="O604" s="57">
        <v>1730440.9649999999</v>
      </c>
      <c r="P604" s="56">
        <v>44075</v>
      </c>
      <c r="Q604">
        <v>9</v>
      </c>
      <c r="R604" t="s">
        <v>41</v>
      </c>
      <c r="S604">
        <v>2020</v>
      </c>
    </row>
    <row r="605" spans="1:19" hidden="1" x14ac:dyDescent="0.25">
      <c r="A605" t="s">
        <v>22</v>
      </c>
      <c r="B605" t="s">
        <v>21</v>
      </c>
      <c r="C605" t="s">
        <v>48</v>
      </c>
      <c r="D605">
        <f>COUNTIF(C605:C1299, Table63[[#This Row],[Product]])</f>
        <v>25</v>
      </c>
      <c r="E605">
        <f t="shared" si="9"/>
        <v>184</v>
      </c>
      <c r="F605">
        <f>Table63[[#This Row],[Occurrences of model]]/Table63[[#This Row],[total no. of model ]]</f>
        <v>0.1358695652173913</v>
      </c>
      <c r="G605" t="s">
        <v>57</v>
      </c>
      <c r="H605" s="1">
        <v>65.5</v>
      </c>
      <c r="I605" s="57">
        <v>19794</v>
      </c>
      <c r="J605" s="57">
        <v>32990</v>
      </c>
      <c r="K605" s="57">
        <v>2160845</v>
      </c>
      <c r="L605" s="57">
        <v>324126.75</v>
      </c>
      <c r="M605" s="57">
        <v>1836718.25</v>
      </c>
      <c r="N605" s="57">
        <v>1193866.8625</v>
      </c>
      <c r="O605" s="57">
        <v>642851.38749999995</v>
      </c>
      <c r="P605" s="56">
        <v>44075</v>
      </c>
      <c r="Q605">
        <v>9</v>
      </c>
      <c r="R605" t="s">
        <v>41</v>
      </c>
      <c r="S605">
        <v>2020</v>
      </c>
    </row>
    <row r="606" spans="1:19" hidden="1" x14ac:dyDescent="0.25">
      <c r="A606" t="s">
        <v>16</v>
      </c>
      <c r="B606" t="s">
        <v>23</v>
      </c>
      <c r="C606" t="s">
        <v>48</v>
      </c>
      <c r="D606">
        <f>COUNTIF(C606:C1300, Table63[[#This Row],[Product]])</f>
        <v>24</v>
      </c>
      <c r="E606">
        <f t="shared" si="9"/>
        <v>183</v>
      </c>
      <c r="F606">
        <f>Table63[[#This Row],[Occurrences of model]]/Table63[[#This Row],[total no. of model ]]</f>
        <v>0.13114754098360656</v>
      </c>
      <c r="G606" t="s">
        <v>57</v>
      </c>
      <c r="H606" s="1">
        <v>34.4</v>
      </c>
      <c r="I606" s="57">
        <v>19794</v>
      </c>
      <c r="J606" s="57">
        <v>32990</v>
      </c>
      <c r="K606" s="57">
        <v>1134856</v>
      </c>
      <c r="L606" s="57">
        <v>170228.4</v>
      </c>
      <c r="M606" s="57">
        <v>964627.6</v>
      </c>
      <c r="N606" s="57">
        <v>752409.52800000005</v>
      </c>
      <c r="O606" s="57">
        <v>212218.07199999993</v>
      </c>
      <c r="P606" s="56">
        <v>44105</v>
      </c>
      <c r="Q606">
        <v>10</v>
      </c>
      <c r="R606" t="s">
        <v>43</v>
      </c>
      <c r="S606">
        <v>2020</v>
      </c>
    </row>
    <row r="607" spans="1:19" hidden="1" x14ac:dyDescent="0.25">
      <c r="A607" t="s">
        <v>16</v>
      </c>
      <c r="B607" t="s">
        <v>25</v>
      </c>
      <c r="C607" t="s">
        <v>48</v>
      </c>
      <c r="D607">
        <f>COUNTIF(C607:C1301, Table63[[#This Row],[Product]])</f>
        <v>23</v>
      </c>
      <c r="E607">
        <f t="shared" si="9"/>
        <v>182</v>
      </c>
      <c r="F607">
        <f>Table63[[#This Row],[Occurrences of model]]/Table63[[#This Row],[total no. of model ]]</f>
        <v>0.12637362637362637</v>
      </c>
      <c r="G607" t="s">
        <v>57</v>
      </c>
      <c r="H607" s="1">
        <v>180.8</v>
      </c>
      <c r="I607" s="57">
        <v>19794</v>
      </c>
      <c r="J607" s="57">
        <v>32990</v>
      </c>
      <c r="K607" s="57">
        <v>5964592</v>
      </c>
      <c r="L607" s="57">
        <v>894688.79999999993</v>
      </c>
      <c r="M607" s="57">
        <v>5069903.2</v>
      </c>
      <c r="N607" s="57">
        <v>3954524.4960000003</v>
      </c>
      <c r="O607" s="57">
        <v>1115378.7039999999</v>
      </c>
      <c r="P607" s="56">
        <v>44501</v>
      </c>
      <c r="Q607">
        <v>11</v>
      </c>
      <c r="R607" t="s">
        <v>47</v>
      </c>
      <c r="S607">
        <v>2021</v>
      </c>
    </row>
    <row r="608" spans="1:19" hidden="1" x14ac:dyDescent="0.25">
      <c r="A608" t="s">
        <v>32</v>
      </c>
      <c r="B608" t="s">
        <v>58</v>
      </c>
      <c r="C608" t="s">
        <v>49</v>
      </c>
      <c r="D608">
        <f>COUNTIF(C608:C1302, Table63[[#This Row],[Product]])</f>
        <v>29</v>
      </c>
      <c r="E608">
        <f t="shared" si="9"/>
        <v>181</v>
      </c>
      <c r="F608">
        <f>Table63[[#This Row],[Occurrences of model]]/Table63[[#This Row],[total no. of model ]]</f>
        <v>0.16022099447513813</v>
      </c>
      <c r="G608" t="s">
        <v>57</v>
      </c>
      <c r="H608" s="1">
        <v>173.4</v>
      </c>
      <c r="I608" s="57">
        <v>13938</v>
      </c>
      <c r="J608" s="57">
        <v>23230</v>
      </c>
      <c r="K608" s="57">
        <v>4028082</v>
      </c>
      <c r="L608" s="57">
        <v>604212.29999999993</v>
      </c>
      <c r="M608" s="57">
        <v>3423869.7</v>
      </c>
      <c r="N608" s="57">
        <v>2054321.82</v>
      </c>
      <c r="O608" s="57">
        <v>1369547.8800000001</v>
      </c>
      <c r="P608" s="56">
        <v>44197</v>
      </c>
      <c r="Q608">
        <v>1</v>
      </c>
      <c r="R608" t="s">
        <v>20</v>
      </c>
      <c r="S608">
        <v>2021</v>
      </c>
    </row>
    <row r="609" spans="1:19" hidden="1" x14ac:dyDescent="0.25">
      <c r="A609" t="s">
        <v>35</v>
      </c>
      <c r="B609" t="s">
        <v>27</v>
      </c>
      <c r="C609" t="s">
        <v>49</v>
      </c>
      <c r="D609">
        <f>COUNTIF(C609:C1303, Table63[[#This Row],[Product]])</f>
        <v>28</v>
      </c>
      <c r="E609">
        <f t="shared" si="9"/>
        <v>180</v>
      </c>
      <c r="F609">
        <f>Table63[[#This Row],[Occurrences of model]]/Table63[[#This Row],[total no. of model ]]</f>
        <v>0.15555555555555556</v>
      </c>
      <c r="G609" t="s">
        <v>57</v>
      </c>
      <c r="H609" s="1">
        <v>55.400000000000006</v>
      </c>
      <c r="I609" s="57">
        <v>13938</v>
      </c>
      <c r="J609" s="57">
        <v>23230</v>
      </c>
      <c r="K609" s="57">
        <v>1286942.0000000002</v>
      </c>
      <c r="L609" s="57">
        <v>193041.30000000002</v>
      </c>
      <c r="M609" s="57">
        <v>1093900.7000000002</v>
      </c>
      <c r="N609" s="57">
        <v>853242.54600000021</v>
      </c>
      <c r="O609" s="57">
        <v>240658.15399999998</v>
      </c>
      <c r="P609" s="56">
        <v>44197</v>
      </c>
      <c r="Q609">
        <v>1</v>
      </c>
      <c r="R609" t="s">
        <v>20</v>
      </c>
      <c r="S609">
        <v>2021</v>
      </c>
    </row>
    <row r="610" spans="1:19" hidden="1" x14ac:dyDescent="0.25">
      <c r="A610" t="s">
        <v>16</v>
      </c>
      <c r="B610" t="s">
        <v>29</v>
      </c>
      <c r="C610" t="s">
        <v>49</v>
      </c>
      <c r="D610">
        <f>COUNTIF(C610:C1304, Table63[[#This Row],[Product]])</f>
        <v>27</v>
      </c>
      <c r="E610">
        <f t="shared" si="9"/>
        <v>179</v>
      </c>
      <c r="F610">
        <f>Table63[[#This Row],[Occurrences of model]]/Table63[[#This Row],[total no. of model ]]</f>
        <v>0.15083798882681565</v>
      </c>
      <c r="G610" t="s">
        <v>57</v>
      </c>
      <c r="H610" s="1">
        <v>293.5</v>
      </c>
      <c r="I610" s="57">
        <v>13938</v>
      </c>
      <c r="J610" s="57">
        <v>23230</v>
      </c>
      <c r="K610" s="57">
        <v>6818005</v>
      </c>
      <c r="L610" s="57">
        <v>1022700.75</v>
      </c>
      <c r="M610" s="57">
        <v>5795304.25</v>
      </c>
      <c r="N610" s="57">
        <v>4520337.3150000004</v>
      </c>
      <c r="O610" s="57">
        <v>1274966.9349999996</v>
      </c>
      <c r="P610" s="56">
        <v>44136</v>
      </c>
      <c r="Q610">
        <v>11</v>
      </c>
      <c r="R610" t="s">
        <v>47</v>
      </c>
      <c r="S610">
        <v>2020</v>
      </c>
    </row>
    <row r="611" spans="1:19" hidden="1" x14ac:dyDescent="0.25">
      <c r="A611" t="s">
        <v>35</v>
      </c>
      <c r="B611" t="s">
        <v>55</v>
      </c>
      <c r="C611" t="s">
        <v>51</v>
      </c>
      <c r="D611">
        <f>COUNTIF(C611:C1305, Table63[[#This Row],[Product]])</f>
        <v>27</v>
      </c>
      <c r="E611">
        <f t="shared" si="9"/>
        <v>178</v>
      </c>
      <c r="F611">
        <f>Table63[[#This Row],[Occurrences of model]]/Table63[[#This Row],[total no. of model ]]</f>
        <v>0.15168539325842698</v>
      </c>
      <c r="G611" t="s">
        <v>57</v>
      </c>
      <c r="H611" s="1">
        <v>316.5</v>
      </c>
      <c r="I611" s="57">
        <v>11999.4</v>
      </c>
      <c r="J611" s="57">
        <v>19999</v>
      </c>
      <c r="K611" s="57">
        <v>6329683.5</v>
      </c>
      <c r="L611" s="57">
        <v>949452.52499999991</v>
      </c>
      <c r="M611" s="57">
        <v>5380230.9749999996</v>
      </c>
      <c r="N611" s="57">
        <v>4196580.1605000002</v>
      </c>
      <c r="O611" s="57">
        <v>1183650.8144999994</v>
      </c>
      <c r="P611" s="56">
        <v>44197</v>
      </c>
      <c r="Q611">
        <v>1</v>
      </c>
      <c r="R611" t="s">
        <v>20</v>
      </c>
      <c r="S611">
        <v>2021</v>
      </c>
    </row>
    <row r="612" spans="1:19" hidden="1" x14ac:dyDescent="0.25">
      <c r="A612" t="s">
        <v>16</v>
      </c>
      <c r="B612" t="s">
        <v>33</v>
      </c>
      <c r="C612" t="s">
        <v>51</v>
      </c>
      <c r="D612">
        <f>COUNTIF(C612:C1306, Table63[[#This Row],[Product]])</f>
        <v>26</v>
      </c>
      <c r="E612">
        <f t="shared" si="9"/>
        <v>177</v>
      </c>
      <c r="F612">
        <f>Table63[[#This Row],[Occurrences of model]]/Table63[[#This Row],[total no. of model ]]</f>
        <v>0.14689265536723164</v>
      </c>
      <c r="G612" t="s">
        <v>57</v>
      </c>
      <c r="H612" s="1">
        <v>262.90000000000003</v>
      </c>
      <c r="I612" s="57">
        <v>11999.4</v>
      </c>
      <c r="J612" s="57">
        <v>19999</v>
      </c>
      <c r="K612" s="57">
        <v>5257737.1000000006</v>
      </c>
      <c r="L612" s="57">
        <v>788660.56500000006</v>
      </c>
      <c r="M612" s="57">
        <v>4469076.5350000001</v>
      </c>
      <c r="N612" s="57">
        <v>3485879.6973000001</v>
      </c>
      <c r="O612" s="57">
        <v>983196.83770000003</v>
      </c>
      <c r="P612" s="56">
        <v>44197</v>
      </c>
      <c r="Q612">
        <v>1</v>
      </c>
      <c r="R612" t="s">
        <v>20</v>
      </c>
      <c r="S612">
        <v>2021</v>
      </c>
    </row>
    <row r="613" spans="1:19" hidden="1" x14ac:dyDescent="0.25">
      <c r="A613" t="s">
        <v>35</v>
      </c>
      <c r="B613" t="s">
        <v>26</v>
      </c>
      <c r="C613" t="s">
        <v>51</v>
      </c>
      <c r="D613">
        <f>COUNTIF(C613:C1307, Table63[[#This Row],[Product]])</f>
        <v>25</v>
      </c>
      <c r="E613">
        <f t="shared" si="9"/>
        <v>176</v>
      </c>
      <c r="F613">
        <f>Table63[[#This Row],[Occurrences of model]]/Table63[[#This Row],[total no. of model ]]</f>
        <v>0.14204545454545456</v>
      </c>
      <c r="G613" t="s">
        <v>57</v>
      </c>
      <c r="H613" s="1">
        <v>143.30000000000001</v>
      </c>
      <c r="I613" s="57">
        <v>11999.4</v>
      </c>
      <c r="J613" s="57">
        <v>19999</v>
      </c>
      <c r="K613" s="57">
        <v>2865856.7</v>
      </c>
      <c r="L613" s="57">
        <v>429878.505</v>
      </c>
      <c r="M613" s="57">
        <v>2435978.1950000003</v>
      </c>
      <c r="N613" s="57">
        <v>1900062.9921000004</v>
      </c>
      <c r="O613" s="57">
        <v>535915.20289999992</v>
      </c>
      <c r="P613" s="56">
        <v>44317</v>
      </c>
      <c r="Q613">
        <v>5</v>
      </c>
      <c r="R613" t="s">
        <v>53</v>
      </c>
      <c r="S613">
        <v>2021</v>
      </c>
    </row>
    <row r="614" spans="1:19" hidden="1" x14ac:dyDescent="0.25">
      <c r="A614" t="s">
        <v>35</v>
      </c>
      <c r="B614" t="s">
        <v>34</v>
      </c>
      <c r="C614" t="s">
        <v>51</v>
      </c>
      <c r="D614">
        <f>COUNTIF(C614:C1308, Table63[[#This Row],[Product]])</f>
        <v>24</v>
      </c>
      <c r="E614">
        <f t="shared" si="9"/>
        <v>175</v>
      </c>
      <c r="F614">
        <f>Table63[[#This Row],[Occurrences of model]]/Table63[[#This Row],[total no. of model ]]</f>
        <v>0.13714285714285715</v>
      </c>
      <c r="G614" t="s">
        <v>57</v>
      </c>
      <c r="H614" s="1">
        <v>94.7</v>
      </c>
      <c r="I614" s="57">
        <v>11999.4</v>
      </c>
      <c r="J614" s="57">
        <v>19999</v>
      </c>
      <c r="K614" s="57">
        <v>1893905.3</v>
      </c>
      <c r="L614" s="57">
        <v>284085.79499999998</v>
      </c>
      <c r="M614" s="57">
        <v>1609819.5050000001</v>
      </c>
      <c r="N614" s="57">
        <v>1255659.2139000001</v>
      </c>
      <c r="O614" s="57">
        <v>354160.29110000003</v>
      </c>
      <c r="P614" s="56">
        <v>44075</v>
      </c>
      <c r="Q614">
        <v>9</v>
      </c>
      <c r="R614" t="s">
        <v>41</v>
      </c>
      <c r="S614">
        <v>2020</v>
      </c>
    </row>
    <row r="615" spans="1:19" hidden="1" x14ac:dyDescent="0.25">
      <c r="A615" t="s">
        <v>16</v>
      </c>
      <c r="B615" t="s">
        <v>56</v>
      </c>
      <c r="C615" t="s">
        <v>51</v>
      </c>
      <c r="D615">
        <f>COUNTIF(C615:C1309, Table63[[#This Row],[Product]])</f>
        <v>23</v>
      </c>
      <c r="E615">
        <f t="shared" si="9"/>
        <v>174</v>
      </c>
      <c r="F615">
        <f>Table63[[#This Row],[Occurrences of model]]/Table63[[#This Row],[total no. of model ]]</f>
        <v>0.13218390804597702</v>
      </c>
      <c r="G615" t="s">
        <v>57</v>
      </c>
      <c r="H615" s="1">
        <v>34.4</v>
      </c>
      <c r="I615" s="57">
        <v>11999.4</v>
      </c>
      <c r="J615" s="57">
        <v>19999</v>
      </c>
      <c r="K615" s="57">
        <v>687965.6</v>
      </c>
      <c r="L615" s="57">
        <v>103194.84</v>
      </c>
      <c r="M615" s="57">
        <v>584770.76</v>
      </c>
      <c r="N615" s="57">
        <v>456121.19280000002</v>
      </c>
      <c r="O615" s="57">
        <v>128649.56719999999</v>
      </c>
      <c r="P615" s="56">
        <v>44105</v>
      </c>
      <c r="Q615">
        <v>10</v>
      </c>
      <c r="R615" t="s">
        <v>43</v>
      </c>
      <c r="S615">
        <v>2020</v>
      </c>
    </row>
    <row r="616" spans="1:19" hidden="1" x14ac:dyDescent="0.25">
      <c r="A616" t="s">
        <v>22</v>
      </c>
      <c r="B616" t="s">
        <v>39</v>
      </c>
      <c r="C616" t="s">
        <v>51</v>
      </c>
      <c r="D616">
        <f>COUNTIF(C616:C1310, Table63[[#This Row],[Product]])</f>
        <v>22</v>
      </c>
      <c r="E616">
        <f t="shared" si="9"/>
        <v>173</v>
      </c>
      <c r="F616">
        <f>Table63[[#This Row],[Occurrences of model]]/Table63[[#This Row],[total no. of model ]]</f>
        <v>0.12716763005780346</v>
      </c>
      <c r="G616" t="s">
        <v>57</v>
      </c>
      <c r="H616" s="1">
        <v>215.70000000000002</v>
      </c>
      <c r="I616" s="57">
        <v>11999.4</v>
      </c>
      <c r="J616" s="57">
        <v>19999</v>
      </c>
      <c r="K616" s="57">
        <v>4313784.3000000007</v>
      </c>
      <c r="L616" s="57">
        <v>647067.64500000014</v>
      </c>
      <c r="M616" s="57">
        <v>3666716.6550000007</v>
      </c>
      <c r="N616" s="57">
        <v>2383365.8257500008</v>
      </c>
      <c r="O616" s="57">
        <v>1283350.82925</v>
      </c>
      <c r="P616" s="56">
        <v>44531</v>
      </c>
      <c r="Q616">
        <v>12</v>
      </c>
      <c r="R616" t="s">
        <v>28</v>
      </c>
      <c r="S616">
        <v>2021</v>
      </c>
    </row>
    <row r="617" spans="1:19" hidden="1" x14ac:dyDescent="0.25">
      <c r="A617" t="s">
        <v>16</v>
      </c>
      <c r="B617" t="s">
        <v>23</v>
      </c>
      <c r="C617" t="s">
        <v>44</v>
      </c>
      <c r="D617">
        <f>COUNTIF(C617:C1311, Table63[[#This Row],[Product]])</f>
        <v>51</v>
      </c>
      <c r="E617">
        <f t="shared" si="9"/>
        <v>172</v>
      </c>
      <c r="F617">
        <f>Table63[[#This Row],[Occurrences of model]]/Table63[[#This Row],[total no. of model ]]</f>
        <v>0.29651162790697677</v>
      </c>
      <c r="G617" t="s">
        <v>57</v>
      </c>
      <c r="H617" s="1">
        <v>38</v>
      </c>
      <c r="I617" s="57">
        <v>11999.4</v>
      </c>
      <c r="J617" s="57">
        <v>19999</v>
      </c>
      <c r="K617" s="57">
        <v>759962</v>
      </c>
      <c r="L617" s="57">
        <v>113994.3</v>
      </c>
      <c r="M617" s="57">
        <v>645967.69999999995</v>
      </c>
      <c r="N617" s="57">
        <v>503854.80599999998</v>
      </c>
      <c r="O617" s="57">
        <v>142112.89399999997</v>
      </c>
      <c r="P617" s="56">
        <v>44075</v>
      </c>
      <c r="Q617">
        <v>9</v>
      </c>
      <c r="R617" t="s">
        <v>41</v>
      </c>
      <c r="S617">
        <v>2020</v>
      </c>
    </row>
    <row r="618" spans="1:19" hidden="1" x14ac:dyDescent="0.25">
      <c r="A618" t="s">
        <v>16</v>
      </c>
      <c r="B618" t="s">
        <v>42</v>
      </c>
      <c r="C618" t="s">
        <v>18</v>
      </c>
      <c r="D618">
        <f>COUNTIF(C618:C1312, Table63[[#This Row],[Product]])</f>
        <v>23</v>
      </c>
      <c r="E618">
        <f t="shared" si="9"/>
        <v>171</v>
      </c>
      <c r="F618">
        <f>Table63[[#This Row],[Occurrences of model]]/Table63[[#This Row],[total no. of model ]]</f>
        <v>0.13450292397660818</v>
      </c>
      <c r="G618" t="s">
        <v>57</v>
      </c>
      <c r="H618" s="1">
        <v>88.600000000000009</v>
      </c>
      <c r="I618" s="57">
        <v>5579.4</v>
      </c>
      <c r="J618" s="57">
        <v>9299</v>
      </c>
      <c r="K618" s="57">
        <v>823891.4</v>
      </c>
      <c r="L618" s="57">
        <v>123583.70999999999</v>
      </c>
      <c r="M618" s="57">
        <v>700307.69000000006</v>
      </c>
      <c r="N618" s="57">
        <v>546239.99820000003</v>
      </c>
      <c r="O618" s="57">
        <v>154067.69180000003</v>
      </c>
      <c r="P618" s="56">
        <v>44348</v>
      </c>
      <c r="Q618">
        <v>6</v>
      </c>
      <c r="R618" t="s">
        <v>24</v>
      </c>
      <c r="S618">
        <v>2021</v>
      </c>
    </row>
    <row r="619" spans="1:19" hidden="1" x14ac:dyDescent="0.25">
      <c r="A619" t="s">
        <v>35</v>
      </c>
      <c r="B619" t="s">
        <v>36</v>
      </c>
      <c r="C619" t="s">
        <v>18</v>
      </c>
      <c r="D619">
        <f>COUNTIF(C619:C1313, Table63[[#This Row],[Product]])</f>
        <v>22</v>
      </c>
      <c r="E619">
        <f t="shared" si="9"/>
        <v>170</v>
      </c>
      <c r="F619">
        <f>Table63[[#This Row],[Occurrences of model]]/Table63[[#This Row],[total no. of model ]]</f>
        <v>0.12941176470588237</v>
      </c>
      <c r="G619" t="s">
        <v>57</v>
      </c>
      <c r="H619" s="1">
        <v>241.60000000000002</v>
      </c>
      <c r="I619" s="57">
        <v>5579.4</v>
      </c>
      <c r="J619" s="57">
        <v>9299</v>
      </c>
      <c r="K619" s="57">
        <v>2246638.4000000004</v>
      </c>
      <c r="L619" s="57">
        <v>336995.76000000007</v>
      </c>
      <c r="M619" s="57">
        <v>1909642.6400000004</v>
      </c>
      <c r="N619" s="57">
        <v>1489521.2592000004</v>
      </c>
      <c r="O619" s="57">
        <v>420121.38079999993</v>
      </c>
      <c r="P619" s="56">
        <v>44075</v>
      </c>
      <c r="Q619">
        <v>9</v>
      </c>
      <c r="R619" t="s">
        <v>41</v>
      </c>
      <c r="S619">
        <v>2020</v>
      </c>
    </row>
    <row r="620" spans="1:19" hidden="1" x14ac:dyDescent="0.25">
      <c r="A620" t="s">
        <v>35</v>
      </c>
      <c r="B620" t="s">
        <v>21</v>
      </c>
      <c r="C620" t="s">
        <v>18</v>
      </c>
      <c r="D620">
        <f>COUNTIF(C620:C1314, Table63[[#This Row],[Product]])</f>
        <v>21</v>
      </c>
      <c r="E620">
        <f t="shared" si="9"/>
        <v>169</v>
      </c>
      <c r="F620">
        <f>Table63[[#This Row],[Occurrences of model]]/Table63[[#This Row],[total no. of model ]]</f>
        <v>0.1242603550295858</v>
      </c>
      <c r="G620" t="s">
        <v>57</v>
      </c>
      <c r="H620" s="1">
        <v>215.60000000000002</v>
      </c>
      <c r="I620" s="57">
        <v>5579.4</v>
      </c>
      <c r="J620" s="57">
        <v>9299</v>
      </c>
      <c r="K620" s="57">
        <v>2004864.4000000001</v>
      </c>
      <c r="L620" s="57">
        <v>300729.66000000003</v>
      </c>
      <c r="M620" s="57">
        <v>1704134.7400000002</v>
      </c>
      <c r="N620" s="57">
        <v>1329225.0972000002</v>
      </c>
      <c r="O620" s="57">
        <v>374909.64280000003</v>
      </c>
      <c r="P620" s="56">
        <v>44470</v>
      </c>
      <c r="Q620">
        <v>10</v>
      </c>
      <c r="R620" t="s">
        <v>43</v>
      </c>
      <c r="S620">
        <v>2021</v>
      </c>
    </row>
    <row r="621" spans="1:19" hidden="1" x14ac:dyDescent="0.25">
      <c r="A621" t="s">
        <v>22</v>
      </c>
      <c r="B621" t="s">
        <v>46</v>
      </c>
      <c r="C621" t="s">
        <v>18</v>
      </c>
      <c r="D621">
        <f>COUNTIF(C621:C1315, Table63[[#This Row],[Product]])</f>
        <v>20</v>
      </c>
      <c r="E621">
        <f t="shared" si="9"/>
        <v>168</v>
      </c>
      <c r="F621">
        <f>Table63[[#This Row],[Occurrences of model]]/Table63[[#This Row],[total no. of model ]]</f>
        <v>0.11904761904761904</v>
      </c>
      <c r="G621" t="s">
        <v>57</v>
      </c>
      <c r="H621" s="1">
        <v>268.90000000000003</v>
      </c>
      <c r="I621" s="57">
        <v>5579.4</v>
      </c>
      <c r="J621" s="57">
        <v>9299</v>
      </c>
      <c r="K621" s="57">
        <v>2500501.1</v>
      </c>
      <c r="L621" s="57">
        <v>375075.16499999998</v>
      </c>
      <c r="M621" s="57">
        <v>2125425.9350000001</v>
      </c>
      <c r="N621" s="57">
        <v>1381526.8577500002</v>
      </c>
      <c r="O621" s="57">
        <v>743899.07724999986</v>
      </c>
      <c r="P621" s="56">
        <v>44501</v>
      </c>
      <c r="Q621">
        <v>11</v>
      </c>
      <c r="R621" t="s">
        <v>47</v>
      </c>
      <c r="S621">
        <v>2021</v>
      </c>
    </row>
    <row r="622" spans="1:19" x14ac:dyDescent="0.25">
      <c r="A622" t="s">
        <v>22</v>
      </c>
      <c r="B622" t="s">
        <v>17</v>
      </c>
      <c r="C622" t="s">
        <v>30</v>
      </c>
      <c r="D622">
        <f>COUNTIF(C622:C1316, Table63[[#This Row],[Product]])</f>
        <v>22</v>
      </c>
      <c r="E622">
        <f t="shared" si="9"/>
        <v>167</v>
      </c>
      <c r="F622" s="5">
        <f>Table63[[#This Row],[Occurrences of model]]/Table63[[#This Row],[total no. of model ]]</f>
        <v>0.1317365269461078</v>
      </c>
      <c r="G622" t="s">
        <v>57</v>
      </c>
      <c r="H622" s="1">
        <v>67.7</v>
      </c>
      <c r="I622" s="57">
        <v>8999.4</v>
      </c>
      <c r="J622" s="57">
        <v>14999</v>
      </c>
      <c r="K622" s="57">
        <v>1015432.3</v>
      </c>
      <c r="L622" s="57">
        <v>152314.845</v>
      </c>
      <c r="M622" s="57">
        <v>863117.45500000007</v>
      </c>
      <c r="N622" s="57">
        <v>561026.34575000009</v>
      </c>
      <c r="O622" s="57">
        <v>302091.10924999998</v>
      </c>
      <c r="P622" s="56">
        <v>44256</v>
      </c>
      <c r="Q622">
        <v>3</v>
      </c>
      <c r="R622" t="s">
        <v>31</v>
      </c>
      <c r="S622">
        <v>2021</v>
      </c>
    </row>
    <row r="623" spans="1:19" x14ac:dyDescent="0.25">
      <c r="A623" t="s">
        <v>38</v>
      </c>
      <c r="B623" t="s">
        <v>21</v>
      </c>
      <c r="C623" t="s">
        <v>30</v>
      </c>
      <c r="D623">
        <f>COUNTIF(C623:C1317, Table63[[#This Row],[Product]])</f>
        <v>21</v>
      </c>
      <c r="E623">
        <f t="shared" si="9"/>
        <v>166</v>
      </c>
      <c r="F623" s="5">
        <f>Table63[[#This Row],[Occurrences of model]]/Table63[[#This Row],[total no. of model ]]</f>
        <v>0.12650602409638553</v>
      </c>
      <c r="G623" t="s">
        <v>57</v>
      </c>
      <c r="H623" s="1">
        <v>177.3</v>
      </c>
      <c r="I623" s="57">
        <v>8999.4</v>
      </c>
      <c r="J623" s="57">
        <v>14999</v>
      </c>
      <c r="K623" s="57">
        <v>2659322.7000000002</v>
      </c>
      <c r="L623" s="57">
        <v>398898.40500000003</v>
      </c>
      <c r="M623" s="57">
        <v>2260424.2949999999</v>
      </c>
      <c r="N623" s="57">
        <v>1627505.4923999999</v>
      </c>
      <c r="O623" s="57">
        <v>632918.80260000005</v>
      </c>
      <c r="P623" s="56">
        <v>44287</v>
      </c>
      <c r="Q623">
        <v>4</v>
      </c>
      <c r="R623" t="s">
        <v>50</v>
      </c>
      <c r="S623">
        <v>2021</v>
      </c>
    </row>
    <row r="624" spans="1:19" x14ac:dyDescent="0.25">
      <c r="A624" t="s">
        <v>16</v>
      </c>
      <c r="B624" t="s">
        <v>23</v>
      </c>
      <c r="C624" t="s">
        <v>30</v>
      </c>
      <c r="D624">
        <f>COUNTIF(C624:C1318, Table63[[#This Row],[Product]])</f>
        <v>20</v>
      </c>
      <c r="E624">
        <f t="shared" si="9"/>
        <v>165</v>
      </c>
      <c r="F624" s="5">
        <f>Table63[[#This Row],[Occurrences of model]]/Table63[[#This Row],[total no. of model ]]</f>
        <v>0.12121212121212122</v>
      </c>
      <c r="G624" t="s">
        <v>57</v>
      </c>
      <c r="H624" s="1">
        <v>242</v>
      </c>
      <c r="I624" s="57">
        <v>8999.4</v>
      </c>
      <c r="J624" s="57">
        <v>14999</v>
      </c>
      <c r="K624" s="57">
        <v>3629758</v>
      </c>
      <c r="L624" s="57">
        <v>544463.69999999995</v>
      </c>
      <c r="M624" s="57">
        <v>3085294.3</v>
      </c>
      <c r="N624" s="57">
        <v>2406529.554</v>
      </c>
      <c r="O624" s="57">
        <v>678764.74599999981</v>
      </c>
      <c r="P624" s="56">
        <v>44440</v>
      </c>
      <c r="Q624">
        <v>9</v>
      </c>
      <c r="R624" t="s">
        <v>41</v>
      </c>
      <c r="S624">
        <v>2021</v>
      </c>
    </row>
    <row r="625" spans="1:19" x14ac:dyDescent="0.25">
      <c r="A625" t="s">
        <v>16</v>
      </c>
      <c r="B625" t="s">
        <v>25</v>
      </c>
      <c r="C625" t="s">
        <v>30</v>
      </c>
      <c r="D625">
        <f>COUNTIF(C625:C1319, Table63[[#This Row],[Product]])</f>
        <v>19</v>
      </c>
      <c r="E625">
        <f t="shared" si="9"/>
        <v>164</v>
      </c>
      <c r="F625" s="5">
        <f>Table63[[#This Row],[Occurrences of model]]/Table63[[#This Row],[total no. of model ]]</f>
        <v>0.11585365853658537</v>
      </c>
      <c r="G625" t="s">
        <v>57</v>
      </c>
      <c r="H625" s="1">
        <v>273.40000000000003</v>
      </c>
      <c r="I625" s="57">
        <v>8999.4</v>
      </c>
      <c r="J625" s="57">
        <v>14999</v>
      </c>
      <c r="K625" s="57">
        <v>4100726.6000000006</v>
      </c>
      <c r="L625" s="57">
        <v>615108.99000000011</v>
      </c>
      <c r="M625" s="57">
        <v>3485617.6100000003</v>
      </c>
      <c r="N625" s="57">
        <v>2718781.7358000004</v>
      </c>
      <c r="O625" s="57">
        <v>766835.87419999996</v>
      </c>
      <c r="P625" s="56">
        <v>44470</v>
      </c>
      <c r="Q625">
        <v>10</v>
      </c>
      <c r="R625" t="s">
        <v>43</v>
      </c>
      <c r="S625">
        <v>2021</v>
      </c>
    </row>
    <row r="626" spans="1:19" x14ac:dyDescent="0.25">
      <c r="A626" t="s">
        <v>16</v>
      </c>
      <c r="B626" t="s">
        <v>58</v>
      </c>
      <c r="C626" t="s">
        <v>30</v>
      </c>
      <c r="D626">
        <f>COUNTIF(C626:C1320, Table63[[#This Row],[Product]])</f>
        <v>18</v>
      </c>
      <c r="E626">
        <f t="shared" si="9"/>
        <v>163</v>
      </c>
      <c r="F626" s="5">
        <f>Table63[[#This Row],[Occurrences of model]]/Table63[[#This Row],[total no. of model ]]</f>
        <v>0.11042944785276074</v>
      </c>
      <c r="G626" t="s">
        <v>57</v>
      </c>
      <c r="H626" s="1">
        <v>171.5</v>
      </c>
      <c r="I626" s="57">
        <v>8999.4</v>
      </c>
      <c r="J626" s="57">
        <v>14999</v>
      </c>
      <c r="K626" s="57">
        <v>2572328.5</v>
      </c>
      <c r="L626" s="57">
        <v>385849.27499999997</v>
      </c>
      <c r="M626" s="57">
        <v>2186479.2250000001</v>
      </c>
      <c r="N626" s="57">
        <v>1705453.7955000002</v>
      </c>
      <c r="O626" s="57">
        <v>481025.42949999985</v>
      </c>
      <c r="P626" s="56">
        <v>44105</v>
      </c>
      <c r="Q626">
        <v>10</v>
      </c>
      <c r="R626" t="s">
        <v>43</v>
      </c>
      <c r="S626">
        <v>2020</v>
      </c>
    </row>
    <row r="627" spans="1:19" x14ac:dyDescent="0.25">
      <c r="A627" t="s">
        <v>38</v>
      </c>
      <c r="B627" t="s">
        <v>27</v>
      </c>
      <c r="C627" t="s">
        <v>30</v>
      </c>
      <c r="D627">
        <f>COUNTIF(C627:C1321, Table63[[#This Row],[Product]])</f>
        <v>17</v>
      </c>
      <c r="E627">
        <f t="shared" si="9"/>
        <v>162</v>
      </c>
      <c r="F627" s="5">
        <f>Table63[[#This Row],[Occurrences of model]]/Table63[[#This Row],[total no. of model ]]</f>
        <v>0.10493827160493827</v>
      </c>
      <c r="G627" t="s">
        <v>57</v>
      </c>
      <c r="H627" s="1">
        <v>118.60000000000001</v>
      </c>
      <c r="I627" s="57">
        <v>8999.4</v>
      </c>
      <c r="J627" s="57">
        <v>14999</v>
      </c>
      <c r="K627" s="57">
        <v>1778881.4000000001</v>
      </c>
      <c r="L627" s="57">
        <v>266832.21000000002</v>
      </c>
      <c r="M627" s="57">
        <v>1512049.1900000002</v>
      </c>
      <c r="N627" s="57">
        <v>1088675.4168</v>
      </c>
      <c r="O627" s="57">
        <v>423373.77320000017</v>
      </c>
      <c r="P627" s="56">
        <v>44166</v>
      </c>
      <c r="Q627">
        <v>12</v>
      </c>
      <c r="R627" t="s">
        <v>28</v>
      </c>
      <c r="S627">
        <v>2020</v>
      </c>
    </row>
    <row r="628" spans="1:19" hidden="1" x14ac:dyDescent="0.25">
      <c r="A628" t="s">
        <v>38</v>
      </c>
      <c r="B628" t="s">
        <v>29</v>
      </c>
      <c r="C628" t="s">
        <v>44</v>
      </c>
      <c r="D628">
        <f>COUNTIF(C628:C1322, Table63[[#This Row],[Product]])</f>
        <v>50</v>
      </c>
      <c r="E628">
        <f t="shared" ref="E628:E691" si="10">COUNTA(C628:C1322)</f>
        <v>161</v>
      </c>
      <c r="F628">
        <f>Table63[[#This Row],[Occurrences of model]]/Table63[[#This Row],[total no. of model ]]</f>
        <v>0.3105590062111801</v>
      </c>
      <c r="G628" t="s">
        <v>57</v>
      </c>
      <c r="H628" s="1">
        <v>349.5</v>
      </c>
      <c r="I628" s="57">
        <v>11999.4</v>
      </c>
      <c r="J628" s="57">
        <v>19999</v>
      </c>
      <c r="K628" s="57">
        <v>6989650.5</v>
      </c>
      <c r="L628" s="57">
        <v>1048447.575</v>
      </c>
      <c r="M628" s="57">
        <v>5941202.9249999998</v>
      </c>
      <c r="N628" s="57">
        <v>4277666.1059999997</v>
      </c>
      <c r="O628" s="57">
        <v>1663536.8190000001</v>
      </c>
      <c r="P628" s="56">
        <v>44197</v>
      </c>
      <c r="Q628">
        <v>1</v>
      </c>
      <c r="R628" t="s">
        <v>20</v>
      </c>
      <c r="S628">
        <v>2021</v>
      </c>
    </row>
    <row r="629" spans="1:19" hidden="1" x14ac:dyDescent="0.25">
      <c r="A629" t="s">
        <v>16</v>
      </c>
      <c r="B629" t="s">
        <v>55</v>
      </c>
      <c r="C629" t="s">
        <v>44</v>
      </c>
      <c r="D629">
        <f>COUNTIF(C629:C1323, Table63[[#This Row],[Product]])</f>
        <v>49</v>
      </c>
      <c r="E629">
        <f t="shared" si="10"/>
        <v>160</v>
      </c>
      <c r="F629">
        <f>Table63[[#This Row],[Occurrences of model]]/Table63[[#This Row],[total no. of model ]]</f>
        <v>0.30625000000000002</v>
      </c>
      <c r="G629" t="s">
        <v>57</v>
      </c>
      <c r="H629" s="1">
        <v>88.600000000000009</v>
      </c>
      <c r="I629" s="57">
        <v>11999.4</v>
      </c>
      <c r="J629" s="57">
        <v>19999</v>
      </c>
      <c r="K629" s="57">
        <v>1771911.4000000001</v>
      </c>
      <c r="L629" s="57">
        <v>265786.71000000002</v>
      </c>
      <c r="M629" s="57">
        <v>1506124.6900000002</v>
      </c>
      <c r="N629" s="57">
        <v>1174777.2582000003</v>
      </c>
      <c r="O629" s="57">
        <v>331347.4317999999</v>
      </c>
      <c r="P629" s="56">
        <v>44348</v>
      </c>
      <c r="Q629">
        <v>6</v>
      </c>
      <c r="R629" t="s">
        <v>24</v>
      </c>
      <c r="S629">
        <v>2021</v>
      </c>
    </row>
    <row r="630" spans="1:19" hidden="1" x14ac:dyDescent="0.25">
      <c r="A630" t="s">
        <v>35</v>
      </c>
      <c r="B630" t="s">
        <v>33</v>
      </c>
      <c r="C630" t="s">
        <v>44</v>
      </c>
      <c r="D630">
        <f>COUNTIF(C630:C1324, Table63[[#This Row],[Product]])</f>
        <v>48</v>
      </c>
      <c r="E630">
        <f t="shared" si="10"/>
        <v>159</v>
      </c>
      <c r="F630">
        <f>Table63[[#This Row],[Occurrences of model]]/Table63[[#This Row],[total no. of model ]]</f>
        <v>0.30188679245283018</v>
      </c>
      <c r="G630" t="s">
        <v>57</v>
      </c>
      <c r="H630" s="1">
        <v>215.60000000000002</v>
      </c>
      <c r="I630" s="57">
        <v>11999.4</v>
      </c>
      <c r="J630" s="57">
        <v>19999</v>
      </c>
      <c r="K630" s="57">
        <v>4311784.4000000004</v>
      </c>
      <c r="L630" s="57">
        <v>646767.66</v>
      </c>
      <c r="M630" s="57">
        <v>3665016.74</v>
      </c>
      <c r="N630" s="57">
        <v>2858713.0572000002</v>
      </c>
      <c r="O630" s="57">
        <v>806303.68280000007</v>
      </c>
      <c r="P630" s="56">
        <v>44470</v>
      </c>
      <c r="Q630">
        <v>10</v>
      </c>
      <c r="R630" t="s">
        <v>43</v>
      </c>
      <c r="S630">
        <v>2021</v>
      </c>
    </row>
    <row r="631" spans="1:19" hidden="1" x14ac:dyDescent="0.25">
      <c r="A631" t="s">
        <v>16</v>
      </c>
      <c r="B631" t="s">
        <v>26</v>
      </c>
      <c r="C631" t="s">
        <v>44</v>
      </c>
      <c r="D631">
        <f>COUNTIF(C631:C1325, Table63[[#This Row],[Product]])</f>
        <v>47</v>
      </c>
      <c r="E631">
        <f t="shared" si="10"/>
        <v>158</v>
      </c>
      <c r="F631">
        <f>Table63[[#This Row],[Occurrences of model]]/Table63[[#This Row],[total no. of model ]]</f>
        <v>0.29746835443037972</v>
      </c>
      <c r="G631" t="s">
        <v>57</v>
      </c>
      <c r="H631" s="1">
        <v>90.5</v>
      </c>
      <c r="I631" s="57">
        <v>11999.4</v>
      </c>
      <c r="J631" s="57">
        <v>19999</v>
      </c>
      <c r="K631" s="57">
        <v>1809909.5</v>
      </c>
      <c r="L631" s="57">
        <v>271486.42499999999</v>
      </c>
      <c r="M631" s="57">
        <v>1538423.075</v>
      </c>
      <c r="N631" s="57">
        <v>1199969.9985</v>
      </c>
      <c r="O631" s="57">
        <v>338453.07649999997</v>
      </c>
      <c r="P631" s="56">
        <v>44470</v>
      </c>
      <c r="Q631">
        <v>10</v>
      </c>
      <c r="R631" t="s">
        <v>43</v>
      </c>
      <c r="S631">
        <v>2021</v>
      </c>
    </row>
    <row r="632" spans="1:19" hidden="1" x14ac:dyDescent="0.25">
      <c r="A632" t="s">
        <v>16</v>
      </c>
      <c r="B632" t="s">
        <v>34</v>
      </c>
      <c r="C632" t="s">
        <v>44</v>
      </c>
      <c r="D632">
        <f>COUNTIF(C632:C1326, Table63[[#This Row],[Product]])</f>
        <v>46</v>
      </c>
      <c r="E632">
        <f t="shared" si="10"/>
        <v>157</v>
      </c>
      <c r="F632">
        <f>Table63[[#This Row],[Occurrences of model]]/Table63[[#This Row],[total no. of model ]]</f>
        <v>0.2929936305732484</v>
      </c>
      <c r="G632" t="s">
        <v>57</v>
      </c>
      <c r="H632" s="1">
        <v>171.5</v>
      </c>
      <c r="I632" s="57">
        <v>11999.4</v>
      </c>
      <c r="J632" s="57">
        <v>19999</v>
      </c>
      <c r="K632" s="57">
        <v>3429828.5</v>
      </c>
      <c r="L632" s="57">
        <v>514474.27499999997</v>
      </c>
      <c r="M632" s="57">
        <v>2915354.2250000001</v>
      </c>
      <c r="N632" s="57">
        <v>2273976.2955</v>
      </c>
      <c r="O632" s="57">
        <v>641377.92950000009</v>
      </c>
      <c r="P632" s="56">
        <v>44105</v>
      </c>
      <c r="Q632">
        <v>10</v>
      </c>
      <c r="R632" t="s">
        <v>43</v>
      </c>
      <c r="S632">
        <v>2020</v>
      </c>
    </row>
    <row r="633" spans="1:19" hidden="1" x14ac:dyDescent="0.25">
      <c r="A633" t="s">
        <v>16</v>
      </c>
      <c r="B633" t="s">
        <v>56</v>
      </c>
      <c r="C633" t="s">
        <v>44</v>
      </c>
      <c r="D633">
        <f>COUNTIF(C633:C1327, Table63[[#This Row],[Product]])</f>
        <v>45</v>
      </c>
      <c r="E633">
        <f t="shared" si="10"/>
        <v>156</v>
      </c>
      <c r="F633">
        <f>Table63[[#This Row],[Occurrences of model]]/Table63[[#This Row],[total no. of model ]]</f>
        <v>0.28846153846153844</v>
      </c>
      <c r="G633" t="s">
        <v>57</v>
      </c>
      <c r="H633" s="1">
        <v>159.4</v>
      </c>
      <c r="I633" s="57">
        <v>11999.4</v>
      </c>
      <c r="J633" s="57">
        <v>19999</v>
      </c>
      <c r="K633" s="57">
        <v>3187840.6</v>
      </c>
      <c r="L633" s="57">
        <v>478176.08999999997</v>
      </c>
      <c r="M633" s="57">
        <v>2709664.5100000002</v>
      </c>
      <c r="N633" s="57">
        <v>2113538.3178000003</v>
      </c>
      <c r="O633" s="57">
        <v>596126.19219999993</v>
      </c>
      <c r="P633" s="56">
        <v>44501</v>
      </c>
      <c r="Q633">
        <v>11</v>
      </c>
      <c r="R633" t="s">
        <v>47</v>
      </c>
      <c r="S633">
        <v>2021</v>
      </c>
    </row>
    <row r="634" spans="1:19" hidden="1" x14ac:dyDescent="0.25">
      <c r="A634" t="s">
        <v>38</v>
      </c>
      <c r="B634" t="s">
        <v>39</v>
      </c>
      <c r="C634" t="s">
        <v>44</v>
      </c>
      <c r="D634">
        <f>COUNTIF(C634:C1328, Table63[[#This Row],[Product]])</f>
        <v>44</v>
      </c>
      <c r="E634">
        <f t="shared" si="10"/>
        <v>155</v>
      </c>
      <c r="F634">
        <f>Table63[[#This Row],[Occurrences of model]]/Table63[[#This Row],[total no. of model ]]</f>
        <v>0.28387096774193549</v>
      </c>
      <c r="G634" t="s">
        <v>57</v>
      </c>
      <c r="H634" s="1">
        <v>135.9</v>
      </c>
      <c r="I634" s="57">
        <v>11999.4</v>
      </c>
      <c r="J634" s="57">
        <v>19999</v>
      </c>
      <c r="K634" s="57">
        <v>2717864.1</v>
      </c>
      <c r="L634" s="57">
        <v>407679.61499999999</v>
      </c>
      <c r="M634" s="57">
        <v>2310184.4850000003</v>
      </c>
      <c r="N634" s="57">
        <v>1663332.8292000003</v>
      </c>
      <c r="O634" s="57">
        <v>646851.65580000007</v>
      </c>
      <c r="P634" s="56">
        <v>44501</v>
      </c>
      <c r="Q634">
        <v>11</v>
      </c>
      <c r="R634" t="s">
        <v>47</v>
      </c>
      <c r="S634">
        <v>2021</v>
      </c>
    </row>
    <row r="635" spans="1:19" hidden="1" x14ac:dyDescent="0.25">
      <c r="A635" t="s">
        <v>38</v>
      </c>
      <c r="B635" t="s">
        <v>23</v>
      </c>
      <c r="C635" t="s">
        <v>44</v>
      </c>
      <c r="D635">
        <f>COUNTIF(C635:C1329, Table63[[#This Row],[Product]])</f>
        <v>43</v>
      </c>
      <c r="E635">
        <f t="shared" si="10"/>
        <v>154</v>
      </c>
      <c r="F635">
        <f>Table63[[#This Row],[Occurrences of model]]/Table63[[#This Row],[total no. of model ]]</f>
        <v>0.2792207792207792</v>
      </c>
      <c r="G635" t="s">
        <v>57</v>
      </c>
      <c r="H635" s="1">
        <v>215</v>
      </c>
      <c r="I635" s="57">
        <v>11999.4</v>
      </c>
      <c r="J635" s="57">
        <v>19999</v>
      </c>
      <c r="K635" s="57">
        <v>4299785</v>
      </c>
      <c r="L635" s="57">
        <v>644967.75</v>
      </c>
      <c r="M635" s="57">
        <v>3654817.25</v>
      </c>
      <c r="N635" s="57">
        <v>2631468.42</v>
      </c>
      <c r="O635" s="57">
        <v>1023348.8300000001</v>
      </c>
      <c r="P635" s="56">
        <v>44501</v>
      </c>
      <c r="Q635">
        <v>11</v>
      </c>
      <c r="R635" t="s">
        <v>47</v>
      </c>
      <c r="S635">
        <v>2021</v>
      </c>
    </row>
    <row r="636" spans="1:19" hidden="1" x14ac:dyDescent="0.25">
      <c r="A636" t="s">
        <v>16</v>
      </c>
      <c r="B636" t="s">
        <v>42</v>
      </c>
      <c r="C636" t="s">
        <v>44</v>
      </c>
      <c r="D636">
        <f>COUNTIF(C636:C1330, Table63[[#This Row],[Product]])</f>
        <v>42</v>
      </c>
      <c r="E636">
        <f t="shared" si="10"/>
        <v>153</v>
      </c>
      <c r="F636">
        <f>Table63[[#This Row],[Occurrences of model]]/Table63[[#This Row],[total no. of model ]]</f>
        <v>0.27450980392156865</v>
      </c>
      <c r="G636" t="s">
        <v>57</v>
      </c>
      <c r="H636" s="1">
        <v>119.7</v>
      </c>
      <c r="I636" s="57">
        <v>11999.4</v>
      </c>
      <c r="J636" s="57">
        <v>19999</v>
      </c>
      <c r="K636" s="57">
        <v>2393880.3000000003</v>
      </c>
      <c r="L636" s="57">
        <v>359082.04500000004</v>
      </c>
      <c r="M636" s="57">
        <v>2034798.2550000004</v>
      </c>
      <c r="N636" s="57">
        <v>1587142.6389000004</v>
      </c>
      <c r="O636" s="57">
        <v>447655.61609999998</v>
      </c>
      <c r="P636" s="56">
        <v>44501</v>
      </c>
      <c r="Q636">
        <v>11</v>
      </c>
      <c r="R636" t="s">
        <v>47</v>
      </c>
      <c r="S636">
        <v>2021</v>
      </c>
    </row>
    <row r="637" spans="1:19" hidden="1" x14ac:dyDescent="0.25">
      <c r="A637" t="s">
        <v>22</v>
      </c>
      <c r="B637" t="s">
        <v>36</v>
      </c>
      <c r="C637" t="s">
        <v>44</v>
      </c>
      <c r="D637">
        <f>COUNTIF(C637:C1331, Table63[[#This Row],[Product]])</f>
        <v>41</v>
      </c>
      <c r="E637">
        <f t="shared" si="10"/>
        <v>152</v>
      </c>
      <c r="F637">
        <f>Table63[[#This Row],[Occurrences of model]]/Table63[[#This Row],[total no. of model ]]</f>
        <v>0.26973684210526316</v>
      </c>
      <c r="G637" t="s">
        <v>57</v>
      </c>
      <c r="H637" s="1">
        <v>38</v>
      </c>
      <c r="I637" s="57">
        <v>11999.4</v>
      </c>
      <c r="J637" s="57">
        <v>19999</v>
      </c>
      <c r="K637" s="57">
        <v>759962</v>
      </c>
      <c r="L637" s="57">
        <v>113994.3</v>
      </c>
      <c r="M637" s="57">
        <v>645967.69999999995</v>
      </c>
      <c r="N637" s="57">
        <v>419879.005</v>
      </c>
      <c r="O637" s="57">
        <v>226088.69499999995</v>
      </c>
      <c r="P637" s="56">
        <v>44166</v>
      </c>
      <c r="Q637">
        <v>12</v>
      </c>
      <c r="R637" t="s">
        <v>28</v>
      </c>
      <c r="S637">
        <v>2020</v>
      </c>
    </row>
    <row r="638" spans="1:19" hidden="1" x14ac:dyDescent="0.25">
      <c r="A638" t="s">
        <v>16</v>
      </c>
      <c r="B638" t="s">
        <v>21</v>
      </c>
      <c r="C638" t="s">
        <v>44</v>
      </c>
      <c r="D638">
        <f>COUNTIF(C638:C1332, Table63[[#This Row],[Product]])</f>
        <v>40</v>
      </c>
      <c r="E638">
        <f t="shared" si="10"/>
        <v>151</v>
      </c>
      <c r="F638">
        <f>Table63[[#This Row],[Occurrences of model]]/Table63[[#This Row],[total no. of model ]]</f>
        <v>0.26490066225165565</v>
      </c>
      <c r="G638" t="s">
        <v>57</v>
      </c>
      <c r="H638" s="1">
        <v>123.30000000000001</v>
      </c>
      <c r="I638" s="57">
        <v>11999.4</v>
      </c>
      <c r="J638" s="57">
        <v>19999</v>
      </c>
      <c r="K638" s="57">
        <v>2465876.7000000002</v>
      </c>
      <c r="L638" s="57">
        <v>369881.505</v>
      </c>
      <c r="M638" s="57">
        <v>2095995.1950000003</v>
      </c>
      <c r="N638" s="57">
        <v>1634876.2521000004</v>
      </c>
      <c r="O638" s="57">
        <v>461118.94289999991</v>
      </c>
      <c r="P638" s="56">
        <v>44531</v>
      </c>
      <c r="Q638">
        <v>12</v>
      </c>
      <c r="R638" t="s">
        <v>28</v>
      </c>
      <c r="S638">
        <v>2021</v>
      </c>
    </row>
    <row r="639" spans="1:19" hidden="1" x14ac:dyDescent="0.25">
      <c r="A639" t="s">
        <v>16</v>
      </c>
      <c r="B639" t="s">
        <v>46</v>
      </c>
      <c r="C639" t="s">
        <v>48</v>
      </c>
      <c r="D639">
        <f>COUNTIF(C639:C1333, Table63[[#This Row],[Product]])</f>
        <v>22</v>
      </c>
      <c r="E639">
        <f t="shared" si="10"/>
        <v>150</v>
      </c>
      <c r="F639">
        <f>Table63[[#This Row],[Occurrences of model]]/Table63[[#This Row],[total no. of model ]]</f>
        <v>0.14666666666666667</v>
      </c>
      <c r="G639" t="s">
        <v>57</v>
      </c>
      <c r="H639" s="1">
        <v>139.5</v>
      </c>
      <c r="I639" s="57">
        <v>19794</v>
      </c>
      <c r="J639" s="57">
        <v>32990</v>
      </c>
      <c r="K639" s="57">
        <v>4602105</v>
      </c>
      <c r="L639" s="57">
        <v>690315.75</v>
      </c>
      <c r="M639" s="57">
        <v>3911789.25</v>
      </c>
      <c r="N639" s="57">
        <v>3051195.6150000002</v>
      </c>
      <c r="O639" s="57">
        <v>860593.63499999978</v>
      </c>
      <c r="P639" s="56">
        <v>44378</v>
      </c>
      <c r="Q639">
        <v>7</v>
      </c>
      <c r="R639" t="s">
        <v>37</v>
      </c>
      <c r="S639">
        <v>2021</v>
      </c>
    </row>
    <row r="640" spans="1:19" hidden="1" x14ac:dyDescent="0.25">
      <c r="A640" t="s">
        <v>16</v>
      </c>
      <c r="B640" t="s">
        <v>17</v>
      </c>
      <c r="C640" t="s">
        <v>48</v>
      </c>
      <c r="D640">
        <f>COUNTIF(C640:C1334, Table63[[#This Row],[Product]])</f>
        <v>21</v>
      </c>
      <c r="E640">
        <f t="shared" si="10"/>
        <v>149</v>
      </c>
      <c r="F640">
        <f>Table63[[#This Row],[Occurrences of model]]/Table63[[#This Row],[total no. of model ]]</f>
        <v>0.14093959731543623</v>
      </c>
      <c r="G640" t="s">
        <v>57</v>
      </c>
      <c r="H640" s="1">
        <v>98.600000000000009</v>
      </c>
      <c r="I640" s="57">
        <v>19794</v>
      </c>
      <c r="J640" s="57">
        <v>32990</v>
      </c>
      <c r="K640" s="57">
        <v>3252814.0000000005</v>
      </c>
      <c r="L640" s="57">
        <v>487922.10000000003</v>
      </c>
      <c r="M640" s="57">
        <v>2764891.9000000004</v>
      </c>
      <c r="N640" s="57">
        <v>2156615.6820000005</v>
      </c>
      <c r="O640" s="57">
        <v>608276.21799999988</v>
      </c>
      <c r="P640" s="56">
        <v>44470</v>
      </c>
      <c r="Q640">
        <v>10</v>
      </c>
      <c r="R640" t="s">
        <v>43</v>
      </c>
      <c r="S640">
        <v>2021</v>
      </c>
    </row>
    <row r="641" spans="1:19" hidden="1" x14ac:dyDescent="0.25">
      <c r="A641" t="s">
        <v>16</v>
      </c>
      <c r="B641" t="s">
        <v>21</v>
      </c>
      <c r="C641" t="s">
        <v>48</v>
      </c>
      <c r="D641">
        <f>COUNTIF(C641:C1335, Table63[[#This Row],[Product]])</f>
        <v>20</v>
      </c>
      <c r="E641">
        <f t="shared" si="10"/>
        <v>148</v>
      </c>
      <c r="F641">
        <f>Table63[[#This Row],[Occurrences of model]]/Table63[[#This Row],[total no. of model ]]</f>
        <v>0.13513513513513514</v>
      </c>
      <c r="G641" t="s">
        <v>57</v>
      </c>
      <c r="H641" s="1">
        <v>90.5</v>
      </c>
      <c r="I641" s="57">
        <v>19794</v>
      </c>
      <c r="J641" s="57">
        <v>32990</v>
      </c>
      <c r="K641" s="57">
        <v>2985595</v>
      </c>
      <c r="L641" s="57">
        <v>447839.25</v>
      </c>
      <c r="M641" s="57">
        <v>2537755.75</v>
      </c>
      <c r="N641" s="57">
        <v>1979449.4850000001</v>
      </c>
      <c r="O641" s="57">
        <v>558306.2649999999</v>
      </c>
      <c r="P641" s="56">
        <v>44470</v>
      </c>
      <c r="Q641">
        <v>10</v>
      </c>
      <c r="R641" t="s">
        <v>43</v>
      </c>
      <c r="S641">
        <v>2021</v>
      </c>
    </row>
    <row r="642" spans="1:19" hidden="1" x14ac:dyDescent="0.25">
      <c r="A642" t="s">
        <v>32</v>
      </c>
      <c r="B642" t="s">
        <v>23</v>
      </c>
      <c r="C642" t="s">
        <v>49</v>
      </c>
      <c r="D642">
        <f>COUNTIF(C642:C1336, Table63[[#This Row],[Product]])</f>
        <v>26</v>
      </c>
      <c r="E642">
        <f t="shared" si="10"/>
        <v>147</v>
      </c>
      <c r="F642">
        <f>Table63[[#This Row],[Occurrences of model]]/Table63[[#This Row],[total no. of model ]]</f>
        <v>0.17687074829931973</v>
      </c>
      <c r="G642" t="s">
        <v>57</v>
      </c>
      <c r="H642" s="1">
        <v>210.9</v>
      </c>
      <c r="I642" s="57">
        <v>13938</v>
      </c>
      <c r="J642" s="57">
        <v>23230</v>
      </c>
      <c r="K642" s="57">
        <v>4899207</v>
      </c>
      <c r="L642" s="57">
        <v>734881.04999999993</v>
      </c>
      <c r="M642" s="57">
        <v>4164325.95</v>
      </c>
      <c r="N642" s="57">
        <v>2498595.5699999998</v>
      </c>
      <c r="O642" s="57">
        <v>1665730.3800000004</v>
      </c>
      <c r="P642" s="56">
        <v>44317</v>
      </c>
      <c r="Q642">
        <v>5</v>
      </c>
      <c r="R642" t="s">
        <v>53</v>
      </c>
      <c r="S642">
        <v>2021</v>
      </c>
    </row>
    <row r="643" spans="1:19" hidden="1" x14ac:dyDescent="0.25">
      <c r="A643" t="s">
        <v>22</v>
      </c>
      <c r="B643" t="s">
        <v>25</v>
      </c>
      <c r="C643" t="s">
        <v>49</v>
      </c>
      <c r="D643">
        <f>COUNTIF(C643:C1337, Table63[[#This Row],[Product]])</f>
        <v>25</v>
      </c>
      <c r="E643">
        <f t="shared" si="10"/>
        <v>146</v>
      </c>
      <c r="F643">
        <f>Table63[[#This Row],[Occurrences of model]]/Table63[[#This Row],[total no. of model ]]</f>
        <v>0.17123287671232876</v>
      </c>
      <c r="G643" t="s">
        <v>57</v>
      </c>
      <c r="H643" s="1">
        <v>387.45000000000005</v>
      </c>
      <c r="I643" s="57">
        <v>13938</v>
      </c>
      <c r="J643" s="57">
        <v>23230</v>
      </c>
      <c r="K643" s="57">
        <v>9000463.5000000019</v>
      </c>
      <c r="L643" s="57">
        <v>1350069.5250000001</v>
      </c>
      <c r="M643" s="57">
        <v>7650393.9750000015</v>
      </c>
      <c r="N643" s="57">
        <v>4972756.0837500012</v>
      </c>
      <c r="O643" s="57">
        <v>2677637.8912500003</v>
      </c>
      <c r="P643" s="56">
        <v>44378</v>
      </c>
      <c r="Q643">
        <v>7</v>
      </c>
      <c r="R643" t="s">
        <v>37</v>
      </c>
      <c r="S643">
        <v>2021</v>
      </c>
    </row>
    <row r="644" spans="1:19" hidden="1" x14ac:dyDescent="0.25">
      <c r="A644" t="s">
        <v>16</v>
      </c>
      <c r="B644" t="s">
        <v>58</v>
      </c>
      <c r="C644" t="s">
        <v>49</v>
      </c>
      <c r="D644">
        <f>COUNTIF(C644:C1338, Table63[[#This Row],[Product]])</f>
        <v>24</v>
      </c>
      <c r="E644">
        <f t="shared" si="10"/>
        <v>145</v>
      </c>
      <c r="F644">
        <f>Table63[[#This Row],[Occurrences of model]]/Table63[[#This Row],[total no. of model ]]</f>
        <v>0.16551724137931034</v>
      </c>
      <c r="G644" t="s">
        <v>57</v>
      </c>
      <c r="H644" s="1">
        <v>62.300000000000004</v>
      </c>
      <c r="I644" s="57">
        <v>13938</v>
      </c>
      <c r="J644" s="57">
        <v>23230</v>
      </c>
      <c r="K644" s="57">
        <v>1447229</v>
      </c>
      <c r="L644" s="57">
        <v>217084.35</v>
      </c>
      <c r="M644" s="57">
        <v>1230144.6499999999</v>
      </c>
      <c r="N644" s="57">
        <v>959512.82699999993</v>
      </c>
      <c r="O644" s="57">
        <v>270631.82299999997</v>
      </c>
      <c r="P644" s="56">
        <v>44075</v>
      </c>
      <c r="Q644">
        <v>9</v>
      </c>
      <c r="R644" t="s">
        <v>41</v>
      </c>
      <c r="S644">
        <v>2020</v>
      </c>
    </row>
    <row r="645" spans="1:19" hidden="1" x14ac:dyDescent="0.25">
      <c r="A645" t="s">
        <v>16</v>
      </c>
      <c r="B645" t="s">
        <v>27</v>
      </c>
      <c r="C645" t="s">
        <v>49</v>
      </c>
      <c r="D645">
        <f>COUNTIF(C645:C1339, Table63[[#This Row],[Product]])</f>
        <v>23</v>
      </c>
      <c r="E645">
        <f t="shared" si="10"/>
        <v>144</v>
      </c>
      <c r="F645">
        <f>Table63[[#This Row],[Occurrences of model]]/Table63[[#This Row],[total no. of model ]]</f>
        <v>0.15972222222222221</v>
      </c>
      <c r="G645" t="s">
        <v>57</v>
      </c>
      <c r="H645" s="1">
        <v>98.600000000000009</v>
      </c>
      <c r="I645" s="57">
        <v>13938</v>
      </c>
      <c r="J645" s="57">
        <v>23230</v>
      </c>
      <c r="K645" s="57">
        <v>2290478</v>
      </c>
      <c r="L645" s="57">
        <v>343571.7</v>
      </c>
      <c r="M645" s="57">
        <v>1946906.3</v>
      </c>
      <c r="N645" s="57">
        <v>1518586.9140000001</v>
      </c>
      <c r="O645" s="57">
        <v>428319.38599999994</v>
      </c>
      <c r="P645" s="56">
        <v>44470</v>
      </c>
      <c r="Q645">
        <v>10</v>
      </c>
      <c r="R645" t="s">
        <v>43</v>
      </c>
      <c r="S645">
        <v>2021</v>
      </c>
    </row>
    <row r="646" spans="1:19" hidden="1" x14ac:dyDescent="0.25">
      <c r="A646" t="s">
        <v>35</v>
      </c>
      <c r="B646" t="s">
        <v>29</v>
      </c>
      <c r="C646" t="s">
        <v>49</v>
      </c>
      <c r="D646">
        <f>COUNTIF(C646:C1340, Table63[[#This Row],[Product]])</f>
        <v>22</v>
      </c>
      <c r="E646">
        <f t="shared" si="10"/>
        <v>143</v>
      </c>
      <c r="F646">
        <f>Table63[[#This Row],[Occurrences of model]]/Table63[[#This Row],[total no. of model ]]</f>
        <v>0.15384615384615385</v>
      </c>
      <c r="G646" t="s">
        <v>57</v>
      </c>
      <c r="H646" s="1">
        <v>238.70000000000002</v>
      </c>
      <c r="I646" s="57">
        <v>13938</v>
      </c>
      <c r="J646" s="57">
        <v>23230</v>
      </c>
      <c r="K646" s="57">
        <v>5545001</v>
      </c>
      <c r="L646" s="57">
        <v>831750.15</v>
      </c>
      <c r="M646" s="57">
        <v>4713250.8499999996</v>
      </c>
      <c r="N646" s="57">
        <v>3676335.6629999997</v>
      </c>
      <c r="O646" s="57">
        <v>1036915.1869999999</v>
      </c>
      <c r="P646" s="56">
        <v>44501</v>
      </c>
      <c r="Q646">
        <v>11</v>
      </c>
      <c r="R646" t="s">
        <v>47</v>
      </c>
      <c r="S646">
        <v>2021</v>
      </c>
    </row>
    <row r="647" spans="1:19" hidden="1" x14ac:dyDescent="0.25">
      <c r="A647" t="s">
        <v>16</v>
      </c>
      <c r="B647" t="s">
        <v>55</v>
      </c>
      <c r="C647" t="s">
        <v>49</v>
      </c>
      <c r="D647">
        <f>COUNTIF(C647:C1341, Table63[[#This Row],[Product]])</f>
        <v>21</v>
      </c>
      <c r="E647">
        <f t="shared" si="10"/>
        <v>142</v>
      </c>
      <c r="F647">
        <f>Table63[[#This Row],[Occurrences of model]]/Table63[[#This Row],[total no. of model ]]</f>
        <v>0.14788732394366197</v>
      </c>
      <c r="G647" t="s">
        <v>57</v>
      </c>
      <c r="H647" s="1">
        <v>123.30000000000001</v>
      </c>
      <c r="I647" s="57">
        <v>13938</v>
      </c>
      <c r="J647" s="57">
        <v>23230</v>
      </c>
      <c r="K647" s="57">
        <v>2864259.0000000005</v>
      </c>
      <c r="L647" s="57">
        <v>429638.85000000003</v>
      </c>
      <c r="M647" s="57">
        <v>2434620.1500000004</v>
      </c>
      <c r="N647" s="57">
        <v>1899003.7170000004</v>
      </c>
      <c r="O647" s="57">
        <v>535616.43299999996</v>
      </c>
      <c r="P647" s="56">
        <v>44531</v>
      </c>
      <c r="Q647">
        <v>12</v>
      </c>
      <c r="R647" t="s">
        <v>28</v>
      </c>
      <c r="S647">
        <v>2021</v>
      </c>
    </row>
    <row r="648" spans="1:19" hidden="1" x14ac:dyDescent="0.25">
      <c r="A648" t="s">
        <v>16</v>
      </c>
      <c r="B648" t="s">
        <v>33</v>
      </c>
      <c r="C648" t="s">
        <v>51</v>
      </c>
      <c r="D648">
        <f>COUNTIF(C648:C1342, Table63[[#This Row],[Product]])</f>
        <v>21</v>
      </c>
      <c r="E648">
        <f t="shared" si="10"/>
        <v>141</v>
      </c>
      <c r="F648">
        <f>Table63[[#This Row],[Occurrences of model]]/Table63[[#This Row],[total no. of model ]]</f>
        <v>0.14893617021276595</v>
      </c>
      <c r="G648" t="s">
        <v>57</v>
      </c>
      <c r="H648" s="1">
        <v>27</v>
      </c>
      <c r="I648" s="57">
        <v>11999.4</v>
      </c>
      <c r="J648" s="57">
        <v>19999</v>
      </c>
      <c r="K648" s="57">
        <v>539973</v>
      </c>
      <c r="L648" s="57">
        <v>80995.95</v>
      </c>
      <c r="M648" s="57">
        <v>458977.05</v>
      </c>
      <c r="N648" s="57">
        <v>358002.09899999999</v>
      </c>
      <c r="O648" s="57">
        <v>100974.951</v>
      </c>
      <c r="P648" s="56">
        <v>44228</v>
      </c>
      <c r="Q648">
        <v>2</v>
      </c>
      <c r="R648" t="s">
        <v>45</v>
      </c>
      <c r="S648">
        <v>2021</v>
      </c>
    </row>
    <row r="649" spans="1:19" hidden="1" x14ac:dyDescent="0.25">
      <c r="A649" t="s">
        <v>16</v>
      </c>
      <c r="B649" t="s">
        <v>26</v>
      </c>
      <c r="C649" t="s">
        <v>51</v>
      </c>
      <c r="D649">
        <f>COUNTIF(C649:C1343, Table63[[#This Row],[Product]])</f>
        <v>20</v>
      </c>
      <c r="E649">
        <f t="shared" si="10"/>
        <v>140</v>
      </c>
      <c r="F649">
        <f>Table63[[#This Row],[Occurrences of model]]/Table63[[#This Row],[total no. of model ]]</f>
        <v>0.14285714285714285</v>
      </c>
      <c r="G649" t="s">
        <v>57</v>
      </c>
      <c r="H649" s="1">
        <v>342.15000000000003</v>
      </c>
      <c r="I649" s="57">
        <v>11999.4</v>
      </c>
      <c r="J649" s="57">
        <v>19999</v>
      </c>
      <c r="K649" s="57">
        <v>6842657.8500000006</v>
      </c>
      <c r="L649" s="57">
        <v>1026398.6775</v>
      </c>
      <c r="M649" s="57">
        <v>5816259.1725000003</v>
      </c>
      <c r="N649" s="57">
        <v>4536682.1545500001</v>
      </c>
      <c r="O649" s="57">
        <v>1279577.0179500002</v>
      </c>
      <c r="P649" s="56">
        <v>44378</v>
      </c>
      <c r="Q649">
        <v>7</v>
      </c>
      <c r="R649" t="s">
        <v>37</v>
      </c>
      <c r="S649">
        <v>2021</v>
      </c>
    </row>
    <row r="650" spans="1:19" hidden="1" x14ac:dyDescent="0.25">
      <c r="A650" t="s">
        <v>16</v>
      </c>
      <c r="B650" t="s">
        <v>34</v>
      </c>
      <c r="C650" t="s">
        <v>51</v>
      </c>
      <c r="D650">
        <f>COUNTIF(C650:C1344, Table63[[#This Row],[Product]])</f>
        <v>19</v>
      </c>
      <c r="E650">
        <f t="shared" si="10"/>
        <v>139</v>
      </c>
      <c r="F650">
        <f>Table63[[#This Row],[Occurrences of model]]/Table63[[#This Row],[total no. of model ]]</f>
        <v>0.1366906474820144</v>
      </c>
      <c r="G650" t="s">
        <v>57</v>
      </c>
      <c r="H650" s="1">
        <v>273.40000000000003</v>
      </c>
      <c r="I650" s="57">
        <v>11999.4</v>
      </c>
      <c r="J650" s="57">
        <v>19999</v>
      </c>
      <c r="K650" s="57">
        <v>5467726.6000000006</v>
      </c>
      <c r="L650" s="57">
        <v>820158.99000000011</v>
      </c>
      <c r="M650" s="57">
        <v>4647567.6100000003</v>
      </c>
      <c r="N650" s="57">
        <v>3625102.7358000004</v>
      </c>
      <c r="O650" s="57">
        <v>1022464.8742</v>
      </c>
      <c r="P650" s="56">
        <v>44470</v>
      </c>
      <c r="Q650">
        <v>10</v>
      </c>
      <c r="R650" t="s">
        <v>43</v>
      </c>
      <c r="S650">
        <v>2021</v>
      </c>
    </row>
    <row r="651" spans="1:19" hidden="1" x14ac:dyDescent="0.25">
      <c r="A651" t="s">
        <v>22</v>
      </c>
      <c r="B651" t="s">
        <v>56</v>
      </c>
      <c r="C651" t="s">
        <v>51</v>
      </c>
      <c r="D651">
        <f>COUNTIF(C651:C1345, Table63[[#This Row],[Product]])</f>
        <v>18</v>
      </c>
      <c r="E651">
        <f t="shared" si="10"/>
        <v>138</v>
      </c>
      <c r="F651">
        <f>Table63[[#This Row],[Occurrences of model]]/Table63[[#This Row],[total no. of model ]]</f>
        <v>0.13043478260869565</v>
      </c>
      <c r="G651" t="s">
        <v>57</v>
      </c>
      <c r="H651" s="1">
        <v>254.8</v>
      </c>
      <c r="I651" s="57">
        <v>11999.4</v>
      </c>
      <c r="J651" s="57">
        <v>19999</v>
      </c>
      <c r="K651" s="57">
        <v>5095745.2</v>
      </c>
      <c r="L651" s="57">
        <v>764361.78</v>
      </c>
      <c r="M651" s="57">
        <v>4331383.42</v>
      </c>
      <c r="N651" s="57">
        <v>2815399.2230000002</v>
      </c>
      <c r="O651" s="57">
        <v>1515984.1969999997</v>
      </c>
      <c r="P651" s="56">
        <v>44136</v>
      </c>
      <c r="Q651">
        <v>11</v>
      </c>
      <c r="R651" t="s">
        <v>47</v>
      </c>
      <c r="S651">
        <v>2020</v>
      </c>
    </row>
    <row r="652" spans="1:19" hidden="1" x14ac:dyDescent="0.25">
      <c r="A652" t="s">
        <v>16</v>
      </c>
      <c r="B652" t="s">
        <v>39</v>
      </c>
      <c r="C652" t="s">
        <v>18</v>
      </c>
      <c r="D652">
        <f>COUNTIF(C652:C1346, Table63[[#This Row],[Product]])</f>
        <v>19</v>
      </c>
      <c r="E652">
        <f t="shared" si="10"/>
        <v>137</v>
      </c>
      <c r="F652">
        <f>Table63[[#This Row],[Occurrences of model]]/Table63[[#This Row],[total no. of model ]]</f>
        <v>0.13868613138686131</v>
      </c>
      <c r="G652" t="s">
        <v>57</v>
      </c>
      <c r="H652" s="1">
        <v>252.15</v>
      </c>
      <c r="I652" s="57">
        <v>5579.4</v>
      </c>
      <c r="J652" s="57">
        <v>9299</v>
      </c>
      <c r="K652" s="57">
        <v>2344742.85</v>
      </c>
      <c r="L652" s="57">
        <v>351711.42749999999</v>
      </c>
      <c r="M652" s="57">
        <v>1993031.4225000001</v>
      </c>
      <c r="N652" s="57">
        <v>1554564.5095500001</v>
      </c>
      <c r="O652" s="57">
        <v>438466.91295000003</v>
      </c>
      <c r="P652" s="56">
        <v>44197</v>
      </c>
      <c r="Q652">
        <v>1</v>
      </c>
      <c r="R652" t="s">
        <v>20</v>
      </c>
      <c r="S652">
        <v>2021</v>
      </c>
    </row>
    <row r="653" spans="1:19" x14ac:dyDescent="0.25">
      <c r="A653" t="s">
        <v>32</v>
      </c>
      <c r="B653" t="s">
        <v>23</v>
      </c>
      <c r="C653" t="s">
        <v>30</v>
      </c>
      <c r="D653">
        <f>COUNTIF(C653:C1347, Table63[[#This Row],[Product]])</f>
        <v>16</v>
      </c>
      <c r="E653">
        <f t="shared" si="10"/>
        <v>136</v>
      </c>
      <c r="F653" s="5">
        <f>Table63[[#This Row],[Occurrences of model]]/Table63[[#This Row],[total no. of model ]]</f>
        <v>0.11764705882352941</v>
      </c>
      <c r="G653" t="s">
        <v>57</v>
      </c>
      <c r="H653" s="1">
        <v>266.10000000000002</v>
      </c>
      <c r="I653" s="57">
        <v>8999.4</v>
      </c>
      <c r="J653" s="57">
        <v>14999</v>
      </c>
      <c r="K653" s="57">
        <v>3991233.9000000004</v>
      </c>
      <c r="L653" s="57">
        <v>598685.08500000008</v>
      </c>
      <c r="M653" s="57">
        <v>3392548.8150000004</v>
      </c>
      <c r="N653" s="57">
        <v>2035529.2890000001</v>
      </c>
      <c r="O653" s="57">
        <v>1357019.5260000003</v>
      </c>
      <c r="P653" s="56">
        <v>44317</v>
      </c>
      <c r="Q653">
        <v>5</v>
      </c>
      <c r="R653" t="s">
        <v>53</v>
      </c>
      <c r="S653">
        <v>2021</v>
      </c>
    </row>
    <row r="654" spans="1:19" hidden="1" x14ac:dyDescent="0.25">
      <c r="A654" t="s">
        <v>16</v>
      </c>
      <c r="B654" t="s">
        <v>42</v>
      </c>
      <c r="C654" t="s">
        <v>44</v>
      </c>
      <c r="D654">
        <f>COUNTIF(C654:C1348, Table63[[#This Row],[Product]])</f>
        <v>39</v>
      </c>
      <c r="E654">
        <f t="shared" si="10"/>
        <v>135</v>
      </c>
      <c r="F654">
        <f>Table63[[#This Row],[Occurrences of model]]/Table63[[#This Row],[total no. of model ]]</f>
        <v>0.28888888888888886</v>
      </c>
      <c r="G654" t="s">
        <v>57</v>
      </c>
      <c r="H654" s="1">
        <v>153.1</v>
      </c>
      <c r="I654" s="57">
        <v>11999.4</v>
      </c>
      <c r="J654" s="57">
        <v>19999</v>
      </c>
      <c r="K654" s="57">
        <v>3061846.9</v>
      </c>
      <c r="L654" s="57">
        <v>459277.03499999997</v>
      </c>
      <c r="M654" s="57">
        <v>2602569.8649999998</v>
      </c>
      <c r="N654" s="57">
        <v>2030004.4946999999</v>
      </c>
      <c r="O654" s="57">
        <v>572565.37029999983</v>
      </c>
      <c r="P654" s="56">
        <v>44531</v>
      </c>
      <c r="Q654">
        <v>12</v>
      </c>
      <c r="R654" t="s">
        <v>28</v>
      </c>
      <c r="S654">
        <v>2021</v>
      </c>
    </row>
    <row r="655" spans="1:19" hidden="1" x14ac:dyDescent="0.25">
      <c r="A655" t="s">
        <v>16</v>
      </c>
      <c r="B655" t="s">
        <v>36</v>
      </c>
      <c r="C655" t="s">
        <v>49</v>
      </c>
      <c r="D655">
        <f>COUNTIF(C655:C1349, Table63[[#This Row],[Product]])</f>
        <v>20</v>
      </c>
      <c r="E655">
        <f t="shared" si="10"/>
        <v>134</v>
      </c>
      <c r="F655">
        <f>Table63[[#This Row],[Occurrences of model]]/Table63[[#This Row],[total no. of model ]]</f>
        <v>0.14925373134328357</v>
      </c>
      <c r="G655" t="s">
        <v>57</v>
      </c>
      <c r="H655" s="1">
        <v>149.1</v>
      </c>
      <c r="I655" s="57">
        <v>13938</v>
      </c>
      <c r="J655" s="57">
        <v>23230</v>
      </c>
      <c r="K655" s="57">
        <v>3463593</v>
      </c>
      <c r="L655" s="57">
        <v>519538.94999999995</v>
      </c>
      <c r="M655" s="57">
        <v>2944054.05</v>
      </c>
      <c r="N655" s="57">
        <v>2296362.159</v>
      </c>
      <c r="O655" s="57">
        <v>647691.89099999983</v>
      </c>
      <c r="P655" s="56">
        <v>44256</v>
      </c>
      <c r="Q655">
        <v>3</v>
      </c>
      <c r="R655" t="s">
        <v>31</v>
      </c>
      <c r="S655">
        <v>2021</v>
      </c>
    </row>
    <row r="656" spans="1:19" hidden="1" x14ac:dyDescent="0.25">
      <c r="A656" t="s">
        <v>16</v>
      </c>
      <c r="B656" t="s">
        <v>21</v>
      </c>
      <c r="C656" t="s">
        <v>49</v>
      </c>
      <c r="D656">
        <f>COUNTIF(C656:C1350, Table63[[#This Row],[Product]])</f>
        <v>19</v>
      </c>
      <c r="E656">
        <f t="shared" si="10"/>
        <v>133</v>
      </c>
      <c r="F656">
        <f>Table63[[#This Row],[Occurrences of model]]/Table63[[#This Row],[total no. of model ]]</f>
        <v>0.14285714285714285</v>
      </c>
      <c r="G656" t="s">
        <v>57</v>
      </c>
      <c r="H656" s="1">
        <v>153.1</v>
      </c>
      <c r="I656" s="57">
        <v>13938</v>
      </c>
      <c r="J656" s="57">
        <v>23230</v>
      </c>
      <c r="K656" s="57">
        <v>3556513</v>
      </c>
      <c r="L656" s="57">
        <v>533476.94999999995</v>
      </c>
      <c r="M656" s="57">
        <v>3023036.05</v>
      </c>
      <c r="N656" s="57">
        <v>2357968.1189999999</v>
      </c>
      <c r="O656" s="57">
        <v>665067.93099999987</v>
      </c>
      <c r="P656" s="56">
        <v>44531</v>
      </c>
      <c r="Q656">
        <v>12</v>
      </c>
      <c r="R656" t="s">
        <v>28</v>
      </c>
      <c r="S656">
        <v>2021</v>
      </c>
    </row>
    <row r="657" spans="1:19" hidden="1" x14ac:dyDescent="0.25">
      <c r="A657" t="s">
        <v>32</v>
      </c>
      <c r="B657" t="s">
        <v>46</v>
      </c>
      <c r="C657" t="s">
        <v>51</v>
      </c>
      <c r="D657">
        <f>COUNTIF(C657:C1351, Table63[[#This Row],[Product]])</f>
        <v>17</v>
      </c>
      <c r="E657">
        <f t="shared" si="10"/>
        <v>132</v>
      </c>
      <c r="F657">
        <f>Table63[[#This Row],[Occurrences of model]]/Table63[[#This Row],[total no. of model ]]</f>
        <v>0.12878787878787878</v>
      </c>
      <c r="G657" t="s">
        <v>57</v>
      </c>
      <c r="H657" s="1">
        <v>276.10000000000002</v>
      </c>
      <c r="I657" s="57">
        <v>11999.4</v>
      </c>
      <c r="J657" s="57">
        <v>19999</v>
      </c>
      <c r="K657" s="57">
        <v>5521723.9000000004</v>
      </c>
      <c r="L657" s="57">
        <v>828258.58500000008</v>
      </c>
      <c r="M657" s="57">
        <v>4693465.3150000004</v>
      </c>
      <c r="N657" s="57">
        <v>2816079.1890000002</v>
      </c>
      <c r="O657" s="57">
        <v>1877386.1260000002</v>
      </c>
      <c r="P657" s="56">
        <v>44075</v>
      </c>
      <c r="Q657">
        <v>9</v>
      </c>
      <c r="R657" t="s">
        <v>41</v>
      </c>
      <c r="S657">
        <v>2020</v>
      </c>
    </row>
    <row r="658" spans="1:19" hidden="1" x14ac:dyDescent="0.25">
      <c r="A658" t="s">
        <v>22</v>
      </c>
      <c r="B658" t="s">
        <v>17</v>
      </c>
      <c r="C658" t="s">
        <v>18</v>
      </c>
      <c r="D658">
        <f>COUNTIF(C658:C1352, Table63[[#This Row],[Product]])</f>
        <v>18</v>
      </c>
      <c r="E658">
        <f t="shared" si="10"/>
        <v>131</v>
      </c>
      <c r="F658">
        <f>Table63[[#This Row],[Occurrences of model]]/Table63[[#This Row],[total no. of model ]]</f>
        <v>0.13740458015267176</v>
      </c>
      <c r="G658" t="s">
        <v>57</v>
      </c>
      <c r="H658" s="1">
        <v>256.7</v>
      </c>
      <c r="I658" s="57">
        <v>5579.4</v>
      </c>
      <c r="J658" s="57">
        <v>9299</v>
      </c>
      <c r="K658" s="57">
        <v>2387053.2999999998</v>
      </c>
      <c r="L658" s="57">
        <v>358057.99499999994</v>
      </c>
      <c r="M658" s="57">
        <v>2028995.3049999999</v>
      </c>
      <c r="N658" s="57">
        <v>1318846.9482499999</v>
      </c>
      <c r="O658" s="57">
        <v>710148.35675000004</v>
      </c>
      <c r="P658" s="56">
        <v>44348</v>
      </c>
      <c r="Q658">
        <v>6</v>
      </c>
      <c r="R658" t="s">
        <v>24</v>
      </c>
      <c r="S658">
        <v>2021</v>
      </c>
    </row>
    <row r="659" spans="1:19" hidden="1" x14ac:dyDescent="0.25">
      <c r="A659" t="s">
        <v>22</v>
      </c>
      <c r="B659" t="s">
        <v>21</v>
      </c>
      <c r="C659" t="s">
        <v>49</v>
      </c>
      <c r="D659">
        <f>COUNTIF(C659:C1353, Table63[[#This Row],[Product]])</f>
        <v>18</v>
      </c>
      <c r="E659">
        <f t="shared" si="10"/>
        <v>130</v>
      </c>
      <c r="F659">
        <f>Table63[[#This Row],[Occurrences of model]]/Table63[[#This Row],[total no. of model ]]</f>
        <v>0.13846153846153847</v>
      </c>
      <c r="G659" t="s">
        <v>57</v>
      </c>
      <c r="H659" s="1">
        <v>256.7</v>
      </c>
      <c r="I659" s="57">
        <v>13938</v>
      </c>
      <c r="J659" s="57">
        <v>23230</v>
      </c>
      <c r="K659" s="57">
        <v>5963141</v>
      </c>
      <c r="L659" s="57">
        <v>894471.15</v>
      </c>
      <c r="M659" s="57">
        <v>5068669.8499999996</v>
      </c>
      <c r="N659" s="57">
        <v>3294635.4024999999</v>
      </c>
      <c r="O659" s="57">
        <v>1774034.4474999998</v>
      </c>
      <c r="P659" s="56">
        <v>44348</v>
      </c>
      <c r="Q659">
        <v>6</v>
      </c>
      <c r="R659" t="s">
        <v>24</v>
      </c>
      <c r="S659">
        <v>2021</v>
      </c>
    </row>
    <row r="660" spans="1:19" hidden="1" x14ac:dyDescent="0.25">
      <c r="A660" t="s">
        <v>16</v>
      </c>
      <c r="B660" t="s">
        <v>59</v>
      </c>
      <c r="C660" t="s">
        <v>18</v>
      </c>
      <c r="D660">
        <f>COUNTIF(C660:C1354, Table63[[#This Row],[Product]])</f>
        <v>17</v>
      </c>
      <c r="E660">
        <f t="shared" si="10"/>
        <v>129</v>
      </c>
      <c r="F660">
        <f>Table63[[#This Row],[Occurrences of model]]/Table63[[#This Row],[total no. of model ]]</f>
        <v>0.13178294573643412</v>
      </c>
      <c r="G660" t="s">
        <v>57</v>
      </c>
      <c r="H660" s="1">
        <v>92.300000000000011</v>
      </c>
      <c r="I660" s="57">
        <v>5579.4</v>
      </c>
      <c r="J660" s="57">
        <v>9299</v>
      </c>
      <c r="K660" s="57">
        <v>858297.70000000007</v>
      </c>
      <c r="L660" s="57">
        <v>128744.655</v>
      </c>
      <c r="M660" s="57">
        <v>729553.04500000004</v>
      </c>
      <c r="N660" s="57">
        <v>569051.37510000006</v>
      </c>
      <c r="O660" s="57">
        <v>160501.66989999998</v>
      </c>
      <c r="P660" s="56">
        <v>44256</v>
      </c>
      <c r="Q660">
        <v>3</v>
      </c>
      <c r="R660" t="s">
        <v>31</v>
      </c>
      <c r="S660">
        <v>2021</v>
      </c>
    </row>
    <row r="661" spans="1:19" hidden="1" x14ac:dyDescent="0.25">
      <c r="A661" t="s">
        <v>16</v>
      </c>
      <c r="B661" t="s">
        <v>25</v>
      </c>
      <c r="C661" t="s">
        <v>18</v>
      </c>
      <c r="D661">
        <f>COUNTIF(C661:C1355, Table63[[#This Row],[Product]])</f>
        <v>16</v>
      </c>
      <c r="E661">
        <f t="shared" si="10"/>
        <v>128</v>
      </c>
      <c r="F661">
        <f>Table63[[#This Row],[Occurrences of model]]/Table63[[#This Row],[total no. of model ]]</f>
        <v>0.125</v>
      </c>
      <c r="G661" t="s">
        <v>57</v>
      </c>
      <c r="H661" s="1">
        <v>179</v>
      </c>
      <c r="I661" s="57">
        <v>5579.4</v>
      </c>
      <c r="J661" s="57">
        <v>9299</v>
      </c>
      <c r="K661" s="57">
        <v>1664521</v>
      </c>
      <c r="L661" s="57">
        <v>249678.15</v>
      </c>
      <c r="M661" s="57">
        <v>1414842.85</v>
      </c>
      <c r="N661" s="57">
        <v>1103577.4230000002</v>
      </c>
      <c r="O661" s="57">
        <v>311265.42699999991</v>
      </c>
      <c r="P661" s="56">
        <v>44256</v>
      </c>
      <c r="Q661">
        <v>3</v>
      </c>
      <c r="R661" t="s">
        <v>31</v>
      </c>
      <c r="S661">
        <v>2021</v>
      </c>
    </row>
    <row r="662" spans="1:19" hidden="1" x14ac:dyDescent="0.25">
      <c r="A662" t="s">
        <v>16</v>
      </c>
      <c r="B662" t="s">
        <v>58</v>
      </c>
      <c r="C662" t="s">
        <v>18</v>
      </c>
      <c r="D662">
        <f>COUNTIF(C662:C1356, Table63[[#This Row],[Product]])</f>
        <v>15</v>
      </c>
      <c r="E662">
        <f t="shared" si="10"/>
        <v>127</v>
      </c>
      <c r="F662">
        <f>Table63[[#This Row],[Occurrences of model]]/Table63[[#This Row],[total no. of model ]]</f>
        <v>0.11811023622047244</v>
      </c>
      <c r="G662" t="s">
        <v>57</v>
      </c>
      <c r="H662" s="1">
        <v>44.2</v>
      </c>
      <c r="I662" s="57">
        <v>5579.4</v>
      </c>
      <c r="J662" s="57">
        <v>9299</v>
      </c>
      <c r="K662" s="57">
        <v>411015.80000000005</v>
      </c>
      <c r="L662" s="57">
        <v>61652.37</v>
      </c>
      <c r="M662" s="57">
        <v>349363.43000000005</v>
      </c>
      <c r="N662" s="57">
        <v>272503.47540000005</v>
      </c>
      <c r="O662" s="57">
        <v>76859.954599999997</v>
      </c>
      <c r="P662" s="56">
        <v>44075</v>
      </c>
      <c r="Q662">
        <v>9</v>
      </c>
      <c r="R662" t="s">
        <v>41</v>
      </c>
      <c r="S662">
        <v>2020</v>
      </c>
    </row>
    <row r="663" spans="1:19" x14ac:dyDescent="0.25">
      <c r="A663" t="s">
        <v>16</v>
      </c>
      <c r="B663" t="s">
        <v>27</v>
      </c>
      <c r="C663" t="s">
        <v>30</v>
      </c>
      <c r="D663">
        <f>COUNTIF(C663:C1357, Table63[[#This Row],[Product]])</f>
        <v>15</v>
      </c>
      <c r="E663">
        <f t="shared" si="10"/>
        <v>126</v>
      </c>
      <c r="F663" s="5">
        <f>Table63[[#This Row],[Occurrences of model]]/Table63[[#This Row],[total no. of model ]]</f>
        <v>0.11904761904761904</v>
      </c>
      <c r="G663" t="s">
        <v>57</v>
      </c>
      <c r="H663" s="1">
        <v>98.25</v>
      </c>
      <c r="I663" s="57">
        <v>8999.4</v>
      </c>
      <c r="J663" s="57">
        <v>14999</v>
      </c>
      <c r="K663" s="57">
        <v>1473651.75</v>
      </c>
      <c r="L663" s="57">
        <v>221047.76249999998</v>
      </c>
      <c r="M663" s="57">
        <v>1252603.9875</v>
      </c>
      <c r="N663" s="57">
        <v>977031.11025000003</v>
      </c>
      <c r="O663" s="57">
        <v>275572.87725000002</v>
      </c>
      <c r="P663" s="56">
        <v>44197</v>
      </c>
      <c r="Q663">
        <v>1</v>
      </c>
      <c r="R663" t="s">
        <v>20</v>
      </c>
      <c r="S663">
        <v>2021</v>
      </c>
    </row>
    <row r="664" spans="1:19" x14ac:dyDescent="0.25">
      <c r="A664" t="s">
        <v>16</v>
      </c>
      <c r="B664" t="s">
        <v>29</v>
      </c>
      <c r="C664" t="s">
        <v>30</v>
      </c>
      <c r="D664">
        <f>COUNTIF(C664:C1358, Table63[[#This Row],[Product]])</f>
        <v>14</v>
      </c>
      <c r="E664">
        <f t="shared" si="10"/>
        <v>125</v>
      </c>
      <c r="F664" s="5">
        <f>Table63[[#This Row],[Occurrences of model]]/Table63[[#This Row],[total no. of model ]]</f>
        <v>0.112</v>
      </c>
      <c r="G664" t="s">
        <v>57</v>
      </c>
      <c r="H664" s="1">
        <v>129.80000000000001</v>
      </c>
      <c r="I664" s="57">
        <v>8999.4</v>
      </c>
      <c r="J664" s="57">
        <v>14999</v>
      </c>
      <c r="K664" s="57">
        <v>1946870.2000000002</v>
      </c>
      <c r="L664" s="57">
        <v>292030.53000000003</v>
      </c>
      <c r="M664" s="57">
        <v>1654839.6700000002</v>
      </c>
      <c r="N664" s="57">
        <v>1290774.9426000002</v>
      </c>
      <c r="O664" s="57">
        <v>364064.72739999997</v>
      </c>
      <c r="P664" s="56">
        <v>44228</v>
      </c>
      <c r="Q664">
        <v>2</v>
      </c>
      <c r="R664" t="s">
        <v>45</v>
      </c>
      <c r="S664">
        <v>2021</v>
      </c>
    </row>
    <row r="665" spans="1:19" x14ac:dyDescent="0.25">
      <c r="A665" t="s">
        <v>32</v>
      </c>
      <c r="B665" t="s">
        <v>55</v>
      </c>
      <c r="C665" t="s">
        <v>30</v>
      </c>
      <c r="D665">
        <f>COUNTIF(C665:C1359, Table63[[#This Row],[Product]])</f>
        <v>13</v>
      </c>
      <c r="E665">
        <f t="shared" si="10"/>
        <v>124</v>
      </c>
      <c r="F665" s="5">
        <f>Table63[[#This Row],[Occurrences of model]]/Table63[[#This Row],[total no. of model ]]</f>
        <v>0.10483870967741936</v>
      </c>
      <c r="G665" t="s">
        <v>57</v>
      </c>
      <c r="H665" s="1">
        <v>60.400000000000006</v>
      </c>
      <c r="I665" s="57">
        <v>8999.4</v>
      </c>
      <c r="J665" s="57">
        <v>14999</v>
      </c>
      <c r="K665" s="57">
        <v>905939.60000000009</v>
      </c>
      <c r="L665" s="57">
        <v>135890.94</v>
      </c>
      <c r="M665" s="57">
        <v>770048.66000000015</v>
      </c>
      <c r="N665" s="57">
        <v>462029.19600000005</v>
      </c>
      <c r="O665" s="57">
        <v>308019.46400000009</v>
      </c>
      <c r="P665" s="56">
        <v>44348</v>
      </c>
      <c r="Q665">
        <v>6</v>
      </c>
      <c r="R665" t="s">
        <v>24</v>
      </c>
      <c r="S665">
        <v>2021</v>
      </c>
    </row>
    <row r="666" spans="1:19" x14ac:dyDescent="0.25">
      <c r="A666" t="s">
        <v>16</v>
      </c>
      <c r="B666" t="s">
        <v>33</v>
      </c>
      <c r="C666" t="s">
        <v>30</v>
      </c>
      <c r="D666">
        <f>COUNTIF(C666:C1360, Table63[[#This Row],[Product]])</f>
        <v>12</v>
      </c>
      <c r="E666">
        <f t="shared" si="10"/>
        <v>123</v>
      </c>
      <c r="F666" s="5">
        <f>Table63[[#This Row],[Occurrences of model]]/Table63[[#This Row],[total no. of model ]]</f>
        <v>9.7560975609756101E-2</v>
      </c>
      <c r="G666" t="s">
        <v>57</v>
      </c>
      <c r="H666" s="1">
        <v>225.5</v>
      </c>
      <c r="I666" s="57">
        <v>8999.4</v>
      </c>
      <c r="J666" s="57">
        <v>14999</v>
      </c>
      <c r="K666" s="57">
        <v>3382274.5</v>
      </c>
      <c r="L666" s="57">
        <v>507341.17499999999</v>
      </c>
      <c r="M666" s="57">
        <v>2874933.3250000002</v>
      </c>
      <c r="N666" s="57">
        <v>2242447.9935000003</v>
      </c>
      <c r="O666" s="57">
        <v>632485.33149999985</v>
      </c>
      <c r="P666" s="56">
        <v>44378</v>
      </c>
      <c r="Q666">
        <v>7</v>
      </c>
      <c r="R666" t="s">
        <v>37</v>
      </c>
      <c r="S666">
        <v>2021</v>
      </c>
    </row>
    <row r="667" spans="1:19" x14ac:dyDescent="0.25">
      <c r="A667" t="s">
        <v>16</v>
      </c>
      <c r="B667" t="s">
        <v>26</v>
      </c>
      <c r="C667" t="s">
        <v>30</v>
      </c>
      <c r="D667">
        <f>COUNTIF(C667:C1361, Table63[[#This Row],[Product]])</f>
        <v>11</v>
      </c>
      <c r="E667">
        <f t="shared" si="10"/>
        <v>122</v>
      </c>
      <c r="F667" s="5">
        <f>Table63[[#This Row],[Occurrences of model]]/Table63[[#This Row],[total no. of model ]]</f>
        <v>9.0163934426229511E-2</v>
      </c>
      <c r="G667" t="s">
        <v>57</v>
      </c>
      <c r="H667" s="1">
        <v>124.9</v>
      </c>
      <c r="I667" s="57">
        <v>8999.4</v>
      </c>
      <c r="J667" s="57">
        <v>14999</v>
      </c>
      <c r="K667" s="57">
        <v>1873375.1</v>
      </c>
      <c r="L667" s="57">
        <v>281006.26500000001</v>
      </c>
      <c r="M667" s="57">
        <v>1592368.835</v>
      </c>
      <c r="N667" s="57">
        <v>1242047.6913000001</v>
      </c>
      <c r="O667" s="57">
        <v>350321.1436999999</v>
      </c>
      <c r="P667" s="56">
        <v>44470</v>
      </c>
      <c r="Q667">
        <v>10</v>
      </c>
      <c r="R667" t="s">
        <v>43</v>
      </c>
      <c r="S667">
        <v>2021</v>
      </c>
    </row>
    <row r="668" spans="1:19" hidden="1" x14ac:dyDescent="0.25">
      <c r="A668" t="s">
        <v>16</v>
      </c>
      <c r="B668" t="s">
        <v>34</v>
      </c>
      <c r="C668" t="s">
        <v>44</v>
      </c>
      <c r="D668">
        <f>COUNTIF(C668:C1362, Table63[[#This Row],[Product]])</f>
        <v>38</v>
      </c>
      <c r="E668">
        <f t="shared" si="10"/>
        <v>121</v>
      </c>
      <c r="F668">
        <f>Table63[[#This Row],[Occurrences of model]]/Table63[[#This Row],[total no. of model ]]</f>
        <v>0.31404958677685951</v>
      </c>
      <c r="G668" t="s">
        <v>57</v>
      </c>
      <c r="H668" s="1">
        <v>143.85</v>
      </c>
      <c r="I668" s="57">
        <v>11999.4</v>
      </c>
      <c r="J668" s="57">
        <v>19999</v>
      </c>
      <c r="K668" s="57">
        <v>2876856.15</v>
      </c>
      <c r="L668" s="57">
        <v>431528.42249999999</v>
      </c>
      <c r="M668" s="57">
        <v>2445327.7275</v>
      </c>
      <c r="N668" s="57">
        <v>1907355.62745</v>
      </c>
      <c r="O668" s="57">
        <v>537972.10005000001</v>
      </c>
      <c r="P668" s="56">
        <v>44197</v>
      </c>
      <c r="Q668">
        <v>1</v>
      </c>
      <c r="R668" t="s">
        <v>20</v>
      </c>
      <c r="S668">
        <v>2021</v>
      </c>
    </row>
    <row r="669" spans="1:19" hidden="1" x14ac:dyDescent="0.25">
      <c r="A669" t="s">
        <v>38</v>
      </c>
      <c r="B669" t="s">
        <v>56</v>
      </c>
      <c r="C669" t="s">
        <v>44</v>
      </c>
      <c r="D669">
        <f>COUNTIF(C669:C1363, Table63[[#This Row],[Product]])</f>
        <v>37</v>
      </c>
      <c r="E669">
        <f t="shared" si="10"/>
        <v>120</v>
      </c>
      <c r="F669">
        <f>Table63[[#This Row],[Occurrences of model]]/Table63[[#This Row],[total no. of model ]]</f>
        <v>0.30833333333333335</v>
      </c>
      <c r="G669" t="s">
        <v>57</v>
      </c>
      <c r="H669" s="1">
        <v>80.7</v>
      </c>
      <c r="I669" s="57">
        <v>11999.4</v>
      </c>
      <c r="J669" s="57">
        <v>19999</v>
      </c>
      <c r="K669" s="57">
        <v>1613919.3</v>
      </c>
      <c r="L669" s="57">
        <v>242087.89499999999</v>
      </c>
      <c r="M669" s="57">
        <v>1371831.405</v>
      </c>
      <c r="N669" s="57">
        <v>987718.61159999995</v>
      </c>
      <c r="O669" s="57">
        <v>384112.79340000008</v>
      </c>
      <c r="P669" s="56">
        <v>44197</v>
      </c>
      <c r="Q669">
        <v>1</v>
      </c>
      <c r="R669" t="s">
        <v>20</v>
      </c>
      <c r="S669">
        <v>2021</v>
      </c>
    </row>
    <row r="670" spans="1:19" hidden="1" x14ac:dyDescent="0.25">
      <c r="A670" t="s">
        <v>16</v>
      </c>
      <c r="B670" t="s">
        <v>39</v>
      </c>
      <c r="C670" t="s">
        <v>44</v>
      </c>
      <c r="D670">
        <f>COUNTIF(C670:C1364, Table63[[#This Row],[Product]])</f>
        <v>36</v>
      </c>
      <c r="E670">
        <f t="shared" si="10"/>
        <v>119</v>
      </c>
      <c r="F670">
        <f>Table63[[#This Row],[Occurrences of model]]/Table63[[#This Row],[total no. of model ]]</f>
        <v>0.30252100840336132</v>
      </c>
      <c r="G670" t="s">
        <v>57</v>
      </c>
      <c r="H670" s="1">
        <v>264.10000000000002</v>
      </c>
      <c r="I670" s="57">
        <v>11999.4</v>
      </c>
      <c r="J670" s="57">
        <v>19999</v>
      </c>
      <c r="K670" s="57">
        <v>5281735.9000000004</v>
      </c>
      <c r="L670" s="57">
        <v>792260.38500000001</v>
      </c>
      <c r="M670" s="57">
        <v>4489475.5150000006</v>
      </c>
      <c r="N670" s="57">
        <v>3501790.9017000007</v>
      </c>
      <c r="O670" s="57">
        <v>987684.61329999985</v>
      </c>
      <c r="P670" s="56">
        <v>44228</v>
      </c>
      <c r="Q670">
        <v>2</v>
      </c>
      <c r="R670" t="s">
        <v>45</v>
      </c>
      <c r="S670">
        <v>2021</v>
      </c>
    </row>
    <row r="671" spans="1:19" hidden="1" x14ac:dyDescent="0.25">
      <c r="A671" t="s">
        <v>16</v>
      </c>
      <c r="B671" t="s">
        <v>23</v>
      </c>
      <c r="C671" t="s">
        <v>44</v>
      </c>
      <c r="D671">
        <f>COUNTIF(C671:C1365, Table63[[#This Row],[Product]])</f>
        <v>35</v>
      </c>
      <c r="E671">
        <f t="shared" si="10"/>
        <v>118</v>
      </c>
      <c r="F671">
        <f>Table63[[#This Row],[Occurrences of model]]/Table63[[#This Row],[total no. of model ]]</f>
        <v>0.29661016949152541</v>
      </c>
      <c r="G671" t="s">
        <v>57</v>
      </c>
      <c r="H671" s="1">
        <v>270.8</v>
      </c>
      <c r="I671" s="57">
        <v>11999.4</v>
      </c>
      <c r="J671" s="57">
        <v>19999</v>
      </c>
      <c r="K671" s="57">
        <v>5415729.2000000002</v>
      </c>
      <c r="L671" s="57">
        <v>812359.38</v>
      </c>
      <c r="M671" s="57">
        <v>4603369.82</v>
      </c>
      <c r="N671" s="57">
        <v>3590628.4596000002</v>
      </c>
      <c r="O671" s="57">
        <v>1012741.3604000001</v>
      </c>
      <c r="P671" s="56">
        <v>44228</v>
      </c>
      <c r="Q671">
        <v>2</v>
      </c>
      <c r="R671" t="s">
        <v>45</v>
      </c>
      <c r="S671">
        <v>2021</v>
      </c>
    </row>
    <row r="672" spans="1:19" hidden="1" x14ac:dyDescent="0.25">
      <c r="A672" t="s">
        <v>16</v>
      </c>
      <c r="B672" t="s">
        <v>42</v>
      </c>
      <c r="C672" t="s">
        <v>44</v>
      </c>
      <c r="D672">
        <f>COUNTIF(C672:C1366, Table63[[#This Row],[Product]])</f>
        <v>34</v>
      </c>
      <c r="E672">
        <f t="shared" si="10"/>
        <v>117</v>
      </c>
      <c r="F672">
        <f>Table63[[#This Row],[Occurrences of model]]/Table63[[#This Row],[total no. of model ]]</f>
        <v>0.29059829059829062</v>
      </c>
      <c r="G672" t="s">
        <v>57</v>
      </c>
      <c r="H672" s="1">
        <v>263.2</v>
      </c>
      <c r="I672" s="57">
        <v>11999.4</v>
      </c>
      <c r="J672" s="57">
        <v>19999</v>
      </c>
      <c r="K672" s="57">
        <v>5263736.8</v>
      </c>
      <c r="L672" s="57">
        <v>789560.5199999999</v>
      </c>
      <c r="M672" s="57">
        <v>4474176.28</v>
      </c>
      <c r="N672" s="57">
        <v>3489857.4984000004</v>
      </c>
      <c r="O672" s="57">
        <v>984318.78159999987</v>
      </c>
      <c r="P672" s="56">
        <v>44348</v>
      </c>
      <c r="Q672">
        <v>6</v>
      </c>
      <c r="R672" t="s">
        <v>24</v>
      </c>
      <c r="S672">
        <v>2021</v>
      </c>
    </row>
    <row r="673" spans="1:19" hidden="1" x14ac:dyDescent="0.25">
      <c r="A673" t="s">
        <v>35</v>
      </c>
      <c r="B673" t="s">
        <v>36</v>
      </c>
      <c r="C673" t="s">
        <v>44</v>
      </c>
      <c r="D673">
        <f>COUNTIF(C673:C1367, Table63[[#This Row],[Product]])</f>
        <v>33</v>
      </c>
      <c r="E673">
        <f t="shared" si="10"/>
        <v>116</v>
      </c>
      <c r="F673">
        <f>Table63[[#This Row],[Occurrences of model]]/Table63[[#This Row],[total no. of model ]]</f>
        <v>0.28448275862068967</v>
      </c>
      <c r="G673" t="s">
        <v>57</v>
      </c>
      <c r="H673" s="1">
        <v>158.30000000000001</v>
      </c>
      <c r="I673" s="57">
        <v>11999.4</v>
      </c>
      <c r="J673" s="57">
        <v>19999</v>
      </c>
      <c r="K673" s="57">
        <v>3165841.7</v>
      </c>
      <c r="L673" s="57">
        <v>474876.255</v>
      </c>
      <c r="M673" s="57">
        <v>2690965.4450000003</v>
      </c>
      <c r="N673" s="57">
        <v>2098953.0471000001</v>
      </c>
      <c r="O673" s="57">
        <v>592012.39790000021</v>
      </c>
      <c r="P673" s="56">
        <v>44348</v>
      </c>
      <c r="Q673">
        <v>6</v>
      </c>
      <c r="R673" t="s">
        <v>24</v>
      </c>
      <c r="S673">
        <v>2021</v>
      </c>
    </row>
    <row r="674" spans="1:19" hidden="1" x14ac:dyDescent="0.25">
      <c r="A674" t="s">
        <v>32</v>
      </c>
      <c r="B674" t="s">
        <v>21</v>
      </c>
      <c r="C674" t="s">
        <v>44</v>
      </c>
      <c r="D674">
        <f>COUNTIF(C674:C1368, Table63[[#This Row],[Product]])</f>
        <v>32</v>
      </c>
      <c r="E674">
        <f t="shared" si="10"/>
        <v>115</v>
      </c>
      <c r="F674">
        <f>Table63[[#This Row],[Occurrences of model]]/Table63[[#This Row],[total no. of model ]]</f>
        <v>0.27826086956521739</v>
      </c>
      <c r="G674" t="s">
        <v>57</v>
      </c>
      <c r="H674" s="1">
        <v>57.1</v>
      </c>
      <c r="I674" s="57">
        <v>11999.4</v>
      </c>
      <c r="J674" s="57">
        <v>19999</v>
      </c>
      <c r="K674" s="57">
        <v>1141942.9000000001</v>
      </c>
      <c r="L674" s="57">
        <v>171291.43500000003</v>
      </c>
      <c r="M674" s="57">
        <v>970651.46500000008</v>
      </c>
      <c r="N674" s="57">
        <v>582390.87900000007</v>
      </c>
      <c r="O674" s="57">
        <v>388260.58600000001</v>
      </c>
      <c r="P674" s="56">
        <v>44378</v>
      </c>
      <c r="Q674">
        <v>7</v>
      </c>
      <c r="R674" t="s">
        <v>37</v>
      </c>
      <c r="S674">
        <v>2021</v>
      </c>
    </row>
    <row r="675" spans="1:19" hidden="1" x14ac:dyDescent="0.25">
      <c r="A675" t="s">
        <v>16</v>
      </c>
      <c r="B675" t="s">
        <v>46</v>
      </c>
      <c r="C675" t="s">
        <v>44</v>
      </c>
      <c r="D675">
        <f>COUNTIF(C675:C1369, Table63[[#This Row],[Product]])</f>
        <v>31</v>
      </c>
      <c r="E675">
        <f t="shared" si="10"/>
        <v>114</v>
      </c>
      <c r="F675">
        <f>Table63[[#This Row],[Occurrences of model]]/Table63[[#This Row],[total no. of model ]]</f>
        <v>0.27192982456140352</v>
      </c>
      <c r="G675" t="s">
        <v>57</v>
      </c>
      <c r="H675" s="1">
        <v>269.60000000000002</v>
      </c>
      <c r="I675" s="57">
        <v>11999.4</v>
      </c>
      <c r="J675" s="57">
        <v>19999</v>
      </c>
      <c r="K675" s="57">
        <v>5391730.4000000004</v>
      </c>
      <c r="L675" s="57">
        <v>808759.56</v>
      </c>
      <c r="M675" s="57">
        <v>4582970.84</v>
      </c>
      <c r="N675" s="57">
        <v>3574717.2552</v>
      </c>
      <c r="O675" s="57">
        <v>1008253.5847999998</v>
      </c>
      <c r="P675" s="56">
        <v>44409</v>
      </c>
      <c r="Q675">
        <v>8</v>
      </c>
      <c r="R675" t="s">
        <v>40</v>
      </c>
      <c r="S675">
        <v>2021</v>
      </c>
    </row>
    <row r="676" spans="1:19" hidden="1" x14ac:dyDescent="0.25">
      <c r="A676" t="s">
        <v>22</v>
      </c>
      <c r="B676" t="s">
        <v>17</v>
      </c>
      <c r="C676" t="s">
        <v>44</v>
      </c>
      <c r="D676">
        <f>COUNTIF(C676:C1370, Table63[[#This Row],[Product]])</f>
        <v>30</v>
      </c>
      <c r="E676">
        <f t="shared" si="10"/>
        <v>113</v>
      </c>
      <c r="F676">
        <f>Table63[[#This Row],[Occurrences of model]]/Table63[[#This Row],[total no. of model ]]</f>
        <v>0.26548672566371684</v>
      </c>
      <c r="G676" t="s">
        <v>57</v>
      </c>
      <c r="H676" s="1">
        <v>156.5</v>
      </c>
      <c r="I676" s="57">
        <v>11999.4</v>
      </c>
      <c r="J676" s="57">
        <v>19999</v>
      </c>
      <c r="K676" s="57">
        <v>3129843.5</v>
      </c>
      <c r="L676" s="57">
        <v>469476.52499999997</v>
      </c>
      <c r="M676" s="57">
        <v>2660366.9750000001</v>
      </c>
      <c r="N676" s="57">
        <v>1729238.5337500002</v>
      </c>
      <c r="O676" s="57">
        <v>931128.44124999992</v>
      </c>
      <c r="P676" s="56">
        <v>44470</v>
      </c>
      <c r="Q676">
        <v>10</v>
      </c>
      <c r="R676" t="s">
        <v>43</v>
      </c>
      <c r="S676">
        <v>2021</v>
      </c>
    </row>
    <row r="677" spans="1:19" hidden="1" x14ac:dyDescent="0.25">
      <c r="A677" t="s">
        <v>16</v>
      </c>
      <c r="B677" t="s">
        <v>21</v>
      </c>
      <c r="C677" t="s">
        <v>44</v>
      </c>
      <c r="D677">
        <f>COUNTIF(C677:C1371, Table63[[#This Row],[Product]])</f>
        <v>29</v>
      </c>
      <c r="E677">
        <f t="shared" si="10"/>
        <v>112</v>
      </c>
      <c r="F677">
        <f>Table63[[#This Row],[Occurrences of model]]/Table63[[#This Row],[total no. of model ]]</f>
        <v>0.25892857142857145</v>
      </c>
      <c r="G677" t="s">
        <v>57</v>
      </c>
      <c r="H677" s="1">
        <v>124.9</v>
      </c>
      <c r="I677" s="57">
        <v>11999.4</v>
      </c>
      <c r="J677" s="57">
        <v>19999</v>
      </c>
      <c r="K677" s="57">
        <v>2497875.1</v>
      </c>
      <c r="L677" s="57">
        <v>374681.26500000001</v>
      </c>
      <c r="M677" s="57">
        <v>2123193.835</v>
      </c>
      <c r="N677" s="57">
        <v>1656091.1913000001</v>
      </c>
      <c r="O677" s="57">
        <v>467102.6436999999</v>
      </c>
      <c r="P677" s="56">
        <v>44470</v>
      </c>
      <c r="Q677">
        <v>10</v>
      </c>
      <c r="R677" t="s">
        <v>43</v>
      </c>
      <c r="S677">
        <v>2021</v>
      </c>
    </row>
    <row r="678" spans="1:19" hidden="1" x14ac:dyDescent="0.25">
      <c r="A678" t="s">
        <v>16</v>
      </c>
      <c r="B678" t="s">
        <v>59</v>
      </c>
      <c r="C678" t="s">
        <v>44</v>
      </c>
      <c r="D678">
        <f>COUNTIF(C678:C1372, Table63[[#This Row],[Product]])</f>
        <v>28</v>
      </c>
      <c r="E678">
        <f t="shared" si="10"/>
        <v>111</v>
      </c>
      <c r="F678">
        <f>Table63[[#This Row],[Occurrences of model]]/Table63[[#This Row],[total no. of model ]]</f>
        <v>0.25225225225225223</v>
      </c>
      <c r="G678" t="s">
        <v>57</v>
      </c>
      <c r="H678" s="1">
        <v>35.700000000000003</v>
      </c>
      <c r="I678" s="57">
        <v>11999.4</v>
      </c>
      <c r="J678" s="57">
        <v>19999</v>
      </c>
      <c r="K678" s="57">
        <v>713964.3</v>
      </c>
      <c r="L678" s="57">
        <v>107094.645</v>
      </c>
      <c r="M678" s="57">
        <v>606869.65500000003</v>
      </c>
      <c r="N678" s="57">
        <v>473358.33090000006</v>
      </c>
      <c r="O678" s="57">
        <v>133511.32409999997</v>
      </c>
      <c r="P678" s="56">
        <v>44501</v>
      </c>
      <c r="Q678">
        <v>11</v>
      </c>
      <c r="R678" t="s">
        <v>47</v>
      </c>
      <c r="S678">
        <v>2021</v>
      </c>
    </row>
    <row r="679" spans="1:19" hidden="1" x14ac:dyDescent="0.25">
      <c r="A679" t="s">
        <v>32</v>
      </c>
      <c r="B679" t="s">
        <v>25</v>
      </c>
      <c r="C679" t="s">
        <v>44</v>
      </c>
      <c r="D679">
        <f>COUNTIF(C679:C1373, Table63[[#This Row],[Product]])</f>
        <v>27</v>
      </c>
      <c r="E679">
        <f t="shared" si="10"/>
        <v>110</v>
      </c>
      <c r="F679">
        <f>Table63[[#This Row],[Occurrences of model]]/Table63[[#This Row],[total no. of model ]]</f>
        <v>0.24545454545454545</v>
      </c>
      <c r="G679" t="s">
        <v>57</v>
      </c>
      <c r="H679" s="1">
        <v>101.30000000000001</v>
      </c>
      <c r="I679" s="57">
        <v>11999.4</v>
      </c>
      <c r="J679" s="57">
        <v>19999</v>
      </c>
      <c r="K679" s="57">
        <v>2025898.7000000002</v>
      </c>
      <c r="L679" s="57">
        <v>303884.80499999999</v>
      </c>
      <c r="M679" s="57">
        <v>1722013.8950000003</v>
      </c>
      <c r="N679" s="57">
        <v>1033208.3370000001</v>
      </c>
      <c r="O679" s="57">
        <v>688805.55800000019</v>
      </c>
      <c r="P679" s="56">
        <v>44531</v>
      </c>
      <c r="Q679">
        <v>12</v>
      </c>
      <c r="R679" t="s">
        <v>28</v>
      </c>
      <c r="S679">
        <v>2021</v>
      </c>
    </row>
    <row r="680" spans="1:19" hidden="1" x14ac:dyDescent="0.25">
      <c r="A680" t="s">
        <v>22</v>
      </c>
      <c r="B680" t="s">
        <v>58</v>
      </c>
      <c r="C680" t="s">
        <v>48</v>
      </c>
      <c r="D680">
        <f>COUNTIF(C680:C1374, Table63[[#This Row],[Product]])</f>
        <v>19</v>
      </c>
      <c r="E680">
        <f t="shared" si="10"/>
        <v>109</v>
      </c>
      <c r="F680">
        <f>Table63[[#This Row],[Occurrences of model]]/Table63[[#This Row],[total no. of model ]]</f>
        <v>0.1743119266055046</v>
      </c>
      <c r="G680" t="s">
        <v>57</v>
      </c>
      <c r="H680" s="1">
        <v>399.75</v>
      </c>
      <c r="I680" s="57">
        <v>19794</v>
      </c>
      <c r="J680" s="57">
        <v>32990</v>
      </c>
      <c r="K680" s="57">
        <v>13187752.5</v>
      </c>
      <c r="L680" s="57">
        <v>1978162.875</v>
      </c>
      <c r="M680" s="57">
        <v>11209589.625</v>
      </c>
      <c r="N680" s="57">
        <v>7286233.2562500006</v>
      </c>
      <c r="O680" s="57">
        <v>3923356.3687499994</v>
      </c>
      <c r="P680" s="56">
        <v>44197</v>
      </c>
      <c r="Q680">
        <v>1</v>
      </c>
      <c r="R680" t="s">
        <v>20</v>
      </c>
      <c r="S680">
        <v>2021</v>
      </c>
    </row>
    <row r="681" spans="1:19" hidden="1" x14ac:dyDescent="0.25">
      <c r="A681" t="s">
        <v>16</v>
      </c>
      <c r="B681" t="s">
        <v>27</v>
      </c>
      <c r="C681" t="s">
        <v>48</v>
      </c>
      <c r="D681">
        <f>COUNTIF(C681:C1375, Table63[[#This Row],[Product]])</f>
        <v>18</v>
      </c>
      <c r="E681">
        <f t="shared" si="10"/>
        <v>108</v>
      </c>
      <c r="F681">
        <f>Table63[[#This Row],[Occurrences of model]]/Table63[[#This Row],[total no. of model ]]</f>
        <v>0.16666666666666666</v>
      </c>
      <c r="G681" t="s">
        <v>57</v>
      </c>
      <c r="H681" s="1">
        <v>263.2</v>
      </c>
      <c r="I681" s="57">
        <v>19794</v>
      </c>
      <c r="J681" s="57">
        <v>32990</v>
      </c>
      <c r="K681" s="57">
        <v>8682968</v>
      </c>
      <c r="L681" s="57">
        <v>1302445.2</v>
      </c>
      <c r="M681" s="57">
        <v>7380522.7999999998</v>
      </c>
      <c r="N681" s="57">
        <v>5756807.784</v>
      </c>
      <c r="O681" s="57">
        <v>1623715.0159999998</v>
      </c>
      <c r="P681" s="56">
        <v>44348</v>
      </c>
      <c r="Q681">
        <v>6</v>
      </c>
      <c r="R681" t="s">
        <v>24</v>
      </c>
      <c r="S681">
        <v>2021</v>
      </c>
    </row>
    <row r="682" spans="1:19" hidden="1" x14ac:dyDescent="0.25">
      <c r="A682" t="s">
        <v>16</v>
      </c>
      <c r="B682" t="s">
        <v>29</v>
      </c>
      <c r="C682" t="s">
        <v>48</v>
      </c>
      <c r="D682">
        <f>COUNTIF(C682:C1376, Table63[[#This Row],[Product]])</f>
        <v>17</v>
      </c>
      <c r="E682">
        <f t="shared" si="10"/>
        <v>107</v>
      </c>
      <c r="F682">
        <f>Table63[[#This Row],[Occurrences of model]]/Table63[[#This Row],[total no. of model ]]</f>
        <v>0.15887850467289719</v>
      </c>
      <c r="G682" t="s">
        <v>57</v>
      </c>
      <c r="H682" s="1">
        <v>119</v>
      </c>
      <c r="I682" s="57">
        <v>19794</v>
      </c>
      <c r="J682" s="57">
        <v>32990</v>
      </c>
      <c r="K682" s="57">
        <v>3925810</v>
      </c>
      <c r="L682" s="57">
        <v>588871.5</v>
      </c>
      <c r="M682" s="57">
        <v>3336938.5</v>
      </c>
      <c r="N682" s="57">
        <v>2602812.0300000003</v>
      </c>
      <c r="O682" s="57">
        <v>734126.46999999974</v>
      </c>
      <c r="P682" s="56">
        <v>44348</v>
      </c>
      <c r="Q682">
        <v>6</v>
      </c>
      <c r="R682" t="s">
        <v>24</v>
      </c>
      <c r="S682">
        <v>2021</v>
      </c>
    </row>
    <row r="683" spans="1:19" hidden="1" x14ac:dyDescent="0.25">
      <c r="A683" t="s">
        <v>32</v>
      </c>
      <c r="B683" t="s">
        <v>55</v>
      </c>
      <c r="C683" t="s">
        <v>48</v>
      </c>
      <c r="D683">
        <f>COUNTIF(C683:C1377, Table63[[#This Row],[Product]])</f>
        <v>16</v>
      </c>
      <c r="E683">
        <f t="shared" si="10"/>
        <v>106</v>
      </c>
      <c r="F683">
        <f>Table63[[#This Row],[Occurrences of model]]/Table63[[#This Row],[total no. of model ]]</f>
        <v>0.15094339622641509</v>
      </c>
      <c r="G683" t="s">
        <v>57</v>
      </c>
      <c r="H683" s="1">
        <v>60.400000000000006</v>
      </c>
      <c r="I683" s="57">
        <v>19794</v>
      </c>
      <c r="J683" s="57">
        <v>32990</v>
      </c>
      <c r="K683" s="57">
        <v>1992596.0000000002</v>
      </c>
      <c r="L683" s="57">
        <v>298889.40000000002</v>
      </c>
      <c r="M683" s="57">
        <v>1693706.6</v>
      </c>
      <c r="N683" s="57">
        <v>1016223.96</v>
      </c>
      <c r="O683" s="57">
        <v>677482.64000000013</v>
      </c>
      <c r="P683" s="56">
        <v>44348</v>
      </c>
      <c r="Q683">
        <v>6</v>
      </c>
      <c r="R683" t="s">
        <v>24</v>
      </c>
      <c r="S683">
        <v>2021</v>
      </c>
    </row>
    <row r="684" spans="1:19" hidden="1" x14ac:dyDescent="0.25">
      <c r="A684" t="s">
        <v>22</v>
      </c>
      <c r="B684" t="s">
        <v>33</v>
      </c>
      <c r="C684" t="s">
        <v>48</v>
      </c>
      <c r="D684">
        <f>COUNTIF(C684:C1378, Table63[[#This Row],[Product]])</f>
        <v>15</v>
      </c>
      <c r="E684">
        <f t="shared" si="10"/>
        <v>105</v>
      </c>
      <c r="F684">
        <f>Table63[[#This Row],[Occurrences of model]]/Table63[[#This Row],[total no. of model ]]</f>
        <v>0.14285714285714285</v>
      </c>
      <c r="G684" t="s">
        <v>57</v>
      </c>
      <c r="H684" s="1">
        <v>66</v>
      </c>
      <c r="I684" s="57">
        <v>19794</v>
      </c>
      <c r="J684" s="57">
        <v>32990</v>
      </c>
      <c r="K684" s="57">
        <v>2177340</v>
      </c>
      <c r="L684" s="57">
        <v>326601</v>
      </c>
      <c r="M684" s="57">
        <v>1850739</v>
      </c>
      <c r="N684" s="57">
        <v>1202980.3500000001</v>
      </c>
      <c r="O684" s="57">
        <v>647758.64999999991</v>
      </c>
      <c r="P684" s="56">
        <v>44075</v>
      </c>
      <c r="Q684">
        <v>9</v>
      </c>
      <c r="R684" t="s">
        <v>41</v>
      </c>
      <c r="S684">
        <v>2020</v>
      </c>
    </row>
    <row r="685" spans="1:19" hidden="1" x14ac:dyDescent="0.25">
      <c r="A685" t="s">
        <v>32</v>
      </c>
      <c r="B685" t="s">
        <v>26</v>
      </c>
      <c r="C685" t="s">
        <v>48</v>
      </c>
      <c r="D685">
        <f>COUNTIF(C685:C1379, Table63[[#This Row],[Product]])</f>
        <v>14</v>
      </c>
      <c r="E685">
        <f t="shared" si="10"/>
        <v>104</v>
      </c>
      <c r="F685">
        <f>Table63[[#This Row],[Occurrences of model]]/Table63[[#This Row],[total no. of model ]]</f>
        <v>0.13461538461538461</v>
      </c>
      <c r="G685" t="s">
        <v>57</v>
      </c>
      <c r="H685" s="1">
        <v>41</v>
      </c>
      <c r="I685" s="57">
        <v>19794</v>
      </c>
      <c r="J685" s="57">
        <v>32990</v>
      </c>
      <c r="K685" s="57">
        <v>1352590</v>
      </c>
      <c r="L685" s="57">
        <v>202888.5</v>
      </c>
      <c r="M685" s="57">
        <v>1149701.5</v>
      </c>
      <c r="N685" s="57">
        <v>689820.9</v>
      </c>
      <c r="O685" s="57">
        <v>459880.6</v>
      </c>
      <c r="P685" s="56">
        <v>44470</v>
      </c>
      <c r="Q685">
        <v>10</v>
      </c>
      <c r="R685" t="s">
        <v>43</v>
      </c>
      <c r="S685">
        <v>2021</v>
      </c>
    </row>
    <row r="686" spans="1:19" hidden="1" x14ac:dyDescent="0.25">
      <c r="A686" t="s">
        <v>38</v>
      </c>
      <c r="B686" t="s">
        <v>34</v>
      </c>
      <c r="C686" t="s">
        <v>48</v>
      </c>
      <c r="D686">
        <f>COUNTIF(C686:C1380, Table63[[#This Row],[Product]])</f>
        <v>13</v>
      </c>
      <c r="E686">
        <f t="shared" si="10"/>
        <v>103</v>
      </c>
      <c r="F686">
        <f>Table63[[#This Row],[Occurrences of model]]/Table63[[#This Row],[total no. of model ]]</f>
        <v>0.12621359223300971</v>
      </c>
      <c r="G686" t="s">
        <v>57</v>
      </c>
      <c r="H686" s="1">
        <v>260.5</v>
      </c>
      <c r="I686" s="57">
        <v>19794</v>
      </c>
      <c r="J686" s="57">
        <v>32990</v>
      </c>
      <c r="K686" s="57">
        <v>8593895</v>
      </c>
      <c r="L686" s="57">
        <v>1289084.25</v>
      </c>
      <c r="M686" s="57">
        <v>7304810.75</v>
      </c>
      <c r="N686" s="57">
        <v>5259463.74</v>
      </c>
      <c r="O686" s="57">
        <v>2045347.0099999998</v>
      </c>
      <c r="P686" s="56">
        <v>44136</v>
      </c>
      <c r="Q686">
        <v>11</v>
      </c>
      <c r="R686" t="s">
        <v>47</v>
      </c>
      <c r="S686">
        <v>2020</v>
      </c>
    </row>
    <row r="687" spans="1:19" hidden="1" x14ac:dyDescent="0.25">
      <c r="A687" t="s">
        <v>32</v>
      </c>
      <c r="B687" t="s">
        <v>56</v>
      </c>
      <c r="C687" t="s">
        <v>48</v>
      </c>
      <c r="D687">
        <f>COUNTIF(C687:C1381, Table63[[#This Row],[Product]])</f>
        <v>12</v>
      </c>
      <c r="E687">
        <f t="shared" si="10"/>
        <v>102</v>
      </c>
      <c r="F687">
        <f>Table63[[#This Row],[Occurrences of model]]/Table63[[#This Row],[total no. of model ]]</f>
        <v>0.11764705882352941</v>
      </c>
      <c r="G687" t="s">
        <v>57</v>
      </c>
      <c r="H687" s="1">
        <v>101.30000000000001</v>
      </c>
      <c r="I687" s="57">
        <v>19794</v>
      </c>
      <c r="J687" s="57">
        <v>32990</v>
      </c>
      <c r="K687" s="57">
        <v>3341887.0000000005</v>
      </c>
      <c r="L687" s="57">
        <v>501283.05000000005</v>
      </c>
      <c r="M687" s="57">
        <v>2840603.95</v>
      </c>
      <c r="N687" s="57">
        <v>1704362.37</v>
      </c>
      <c r="O687" s="57">
        <v>1136241.58</v>
      </c>
      <c r="P687" s="56">
        <v>44531</v>
      </c>
      <c r="Q687">
        <v>12</v>
      </c>
      <c r="R687" t="s">
        <v>28</v>
      </c>
      <c r="S687">
        <v>2021</v>
      </c>
    </row>
    <row r="688" spans="1:19" hidden="1" x14ac:dyDescent="0.25">
      <c r="A688" t="s">
        <v>35</v>
      </c>
      <c r="B688" t="s">
        <v>39</v>
      </c>
      <c r="C688" t="s">
        <v>49</v>
      </c>
      <c r="D688">
        <f>COUNTIF(C688:C1382, Table63[[#This Row],[Product]])</f>
        <v>17</v>
      </c>
      <c r="E688">
        <f t="shared" si="10"/>
        <v>101</v>
      </c>
      <c r="F688">
        <f>Table63[[#This Row],[Occurrences of model]]/Table63[[#This Row],[total no. of model ]]</f>
        <v>0.16831683168316833</v>
      </c>
      <c r="G688" t="s">
        <v>57</v>
      </c>
      <c r="H688" s="1">
        <v>158.30000000000001</v>
      </c>
      <c r="I688" s="57">
        <v>13938</v>
      </c>
      <c r="J688" s="57">
        <v>23230</v>
      </c>
      <c r="K688" s="57">
        <v>3677309.0000000005</v>
      </c>
      <c r="L688" s="57">
        <v>551596.35000000009</v>
      </c>
      <c r="M688" s="57">
        <v>3125712.6500000004</v>
      </c>
      <c r="N688" s="57">
        <v>2438055.8670000006</v>
      </c>
      <c r="O688" s="57">
        <v>687656.78299999982</v>
      </c>
      <c r="P688" s="56">
        <v>44348</v>
      </c>
      <c r="Q688">
        <v>6</v>
      </c>
      <c r="R688" t="s">
        <v>24</v>
      </c>
      <c r="S688">
        <v>2021</v>
      </c>
    </row>
    <row r="689" spans="1:19" hidden="1" x14ac:dyDescent="0.25">
      <c r="A689" t="s">
        <v>22</v>
      </c>
      <c r="B689" t="s">
        <v>23</v>
      </c>
      <c r="C689" t="s">
        <v>49</v>
      </c>
      <c r="D689">
        <f>COUNTIF(C689:C1383, Table63[[#This Row],[Product]])</f>
        <v>16</v>
      </c>
      <c r="E689">
        <f t="shared" si="10"/>
        <v>100</v>
      </c>
      <c r="F689">
        <f>Table63[[#This Row],[Occurrences of model]]/Table63[[#This Row],[total no. of model ]]</f>
        <v>0.16</v>
      </c>
      <c r="G689" t="s">
        <v>57</v>
      </c>
      <c r="H689" s="1">
        <v>156.5</v>
      </c>
      <c r="I689" s="57">
        <v>13938</v>
      </c>
      <c r="J689" s="57">
        <v>23230</v>
      </c>
      <c r="K689" s="57">
        <v>3635495</v>
      </c>
      <c r="L689" s="57">
        <v>545324.25</v>
      </c>
      <c r="M689" s="57">
        <v>3090170.75</v>
      </c>
      <c r="N689" s="57">
        <v>2008610.9875</v>
      </c>
      <c r="O689" s="57">
        <v>1081559.7625</v>
      </c>
      <c r="P689" s="56">
        <v>44470</v>
      </c>
      <c r="Q689">
        <v>10</v>
      </c>
      <c r="R689" t="s">
        <v>43</v>
      </c>
      <c r="S689">
        <v>2021</v>
      </c>
    </row>
    <row r="690" spans="1:19" hidden="1" x14ac:dyDescent="0.25">
      <c r="A690" t="s">
        <v>35</v>
      </c>
      <c r="B690" t="s">
        <v>42</v>
      </c>
      <c r="C690" t="s">
        <v>51</v>
      </c>
      <c r="D690">
        <f>COUNTIF(C690:C1384, Table63[[#This Row],[Product]])</f>
        <v>16</v>
      </c>
      <c r="E690">
        <f t="shared" si="10"/>
        <v>99</v>
      </c>
      <c r="F690">
        <f>Table63[[#This Row],[Occurrences of model]]/Table63[[#This Row],[total no. of model ]]</f>
        <v>0.16161616161616163</v>
      </c>
      <c r="G690" t="s">
        <v>57</v>
      </c>
      <c r="H690" s="1">
        <v>165.9</v>
      </c>
      <c r="I690" s="57">
        <v>11999.4</v>
      </c>
      <c r="J690" s="57">
        <v>19999</v>
      </c>
      <c r="K690" s="57">
        <v>3317834.1</v>
      </c>
      <c r="L690" s="57">
        <v>497675.11499999999</v>
      </c>
      <c r="M690" s="57">
        <v>2820158.9850000003</v>
      </c>
      <c r="N690" s="57">
        <v>2199724.0083000003</v>
      </c>
      <c r="O690" s="57">
        <v>620434.9767</v>
      </c>
      <c r="P690" s="56">
        <v>44197</v>
      </c>
      <c r="Q690">
        <v>1</v>
      </c>
      <c r="R690" t="s">
        <v>20</v>
      </c>
      <c r="S690">
        <v>2021</v>
      </c>
    </row>
    <row r="691" spans="1:19" hidden="1" x14ac:dyDescent="0.25">
      <c r="A691" t="s">
        <v>16</v>
      </c>
      <c r="B691" t="s">
        <v>36</v>
      </c>
      <c r="C691" t="s">
        <v>51</v>
      </c>
      <c r="D691">
        <f>COUNTIF(C691:C1385, Table63[[#This Row],[Product]])</f>
        <v>15</v>
      </c>
      <c r="E691">
        <f t="shared" si="10"/>
        <v>98</v>
      </c>
      <c r="F691">
        <f>Table63[[#This Row],[Occurrences of model]]/Table63[[#This Row],[total no. of model ]]</f>
        <v>0.15306122448979592</v>
      </c>
      <c r="G691" t="s">
        <v>57</v>
      </c>
      <c r="H691" s="1">
        <v>119</v>
      </c>
      <c r="I691" s="57">
        <v>11999.4</v>
      </c>
      <c r="J691" s="57">
        <v>19999</v>
      </c>
      <c r="K691" s="57">
        <v>2379881</v>
      </c>
      <c r="L691" s="57">
        <v>356982.14999999997</v>
      </c>
      <c r="M691" s="57">
        <v>2022898.85</v>
      </c>
      <c r="N691" s="57">
        <v>1577861.1030000001</v>
      </c>
      <c r="O691" s="57">
        <v>445037.74699999997</v>
      </c>
      <c r="P691" s="56">
        <v>44348</v>
      </c>
      <c r="Q691">
        <v>6</v>
      </c>
      <c r="R691" t="s">
        <v>24</v>
      </c>
      <c r="S691">
        <v>2021</v>
      </c>
    </row>
    <row r="692" spans="1:19" hidden="1" x14ac:dyDescent="0.25">
      <c r="A692" t="s">
        <v>32</v>
      </c>
      <c r="B692" t="s">
        <v>21</v>
      </c>
      <c r="C692" t="s">
        <v>51</v>
      </c>
      <c r="D692">
        <f>COUNTIF(C692:C1386, Table63[[#This Row],[Product]])</f>
        <v>14</v>
      </c>
      <c r="E692">
        <f t="shared" ref="E692:E755" si="11">COUNTA(C692:C1386)</f>
        <v>97</v>
      </c>
      <c r="F692">
        <f>Table63[[#This Row],[Occurrences of model]]/Table63[[#This Row],[total no. of model ]]</f>
        <v>0.14432989690721648</v>
      </c>
      <c r="G692" t="s">
        <v>57</v>
      </c>
      <c r="H692" s="1">
        <v>41</v>
      </c>
      <c r="I692" s="57">
        <v>11999.4</v>
      </c>
      <c r="J692" s="57">
        <v>19999</v>
      </c>
      <c r="K692" s="57">
        <v>819959</v>
      </c>
      <c r="L692" s="57">
        <v>122993.84999999999</v>
      </c>
      <c r="M692" s="57">
        <v>696965.15</v>
      </c>
      <c r="N692" s="57">
        <v>418179.09</v>
      </c>
      <c r="O692" s="57">
        <v>278786.06</v>
      </c>
      <c r="P692" s="56">
        <v>44470</v>
      </c>
      <c r="Q692">
        <v>10</v>
      </c>
      <c r="R692" t="s">
        <v>43</v>
      </c>
      <c r="S692">
        <v>2021</v>
      </c>
    </row>
    <row r="693" spans="1:19" hidden="1" x14ac:dyDescent="0.25">
      <c r="A693" t="s">
        <v>32</v>
      </c>
      <c r="B693" t="s">
        <v>46</v>
      </c>
      <c r="C693" t="s">
        <v>51</v>
      </c>
      <c r="D693">
        <f>COUNTIF(C693:C1387, Table63[[#This Row],[Product]])</f>
        <v>13</v>
      </c>
      <c r="E693">
        <f t="shared" si="11"/>
        <v>96</v>
      </c>
      <c r="F693">
        <f>Table63[[#This Row],[Occurrences of model]]/Table63[[#This Row],[total no. of model ]]</f>
        <v>0.13541666666666666</v>
      </c>
      <c r="G693" t="s">
        <v>57</v>
      </c>
      <c r="H693" s="1">
        <v>177</v>
      </c>
      <c r="I693" s="57">
        <v>11999.4</v>
      </c>
      <c r="J693" s="57">
        <v>19999</v>
      </c>
      <c r="K693" s="57">
        <v>3539823</v>
      </c>
      <c r="L693" s="57">
        <v>530973.44999999995</v>
      </c>
      <c r="M693" s="57">
        <v>3008849.55</v>
      </c>
      <c r="N693" s="57">
        <v>1805309.7299999997</v>
      </c>
      <c r="O693" s="57">
        <v>1203539.82</v>
      </c>
      <c r="P693" s="56">
        <v>44166</v>
      </c>
      <c r="Q693">
        <v>12</v>
      </c>
      <c r="R693" t="s">
        <v>28</v>
      </c>
      <c r="S693">
        <v>2020</v>
      </c>
    </row>
    <row r="694" spans="1:19" hidden="1" x14ac:dyDescent="0.25">
      <c r="A694" t="s">
        <v>16</v>
      </c>
      <c r="B694" t="s">
        <v>17</v>
      </c>
      <c r="C694" t="s">
        <v>18</v>
      </c>
      <c r="D694">
        <f>COUNTIF(C694:C1388, Table63[[#This Row],[Product]])</f>
        <v>14</v>
      </c>
      <c r="E694">
        <f t="shared" si="11"/>
        <v>95</v>
      </c>
      <c r="F694">
        <f>Table63[[#This Row],[Occurrences of model]]/Table63[[#This Row],[total no. of model ]]</f>
        <v>0.14736842105263157</v>
      </c>
      <c r="G694" t="s">
        <v>57</v>
      </c>
      <c r="H694" s="1">
        <v>257.90000000000003</v>
      </c>
      <c r="I694" s="57">
        <v>5579.4</v>
      </c>
      <c r="J694" s="57">
        <v>9299</v>
      </c>
      <c r="K694" s="57">
        <v>2398212.1</v>
      </c>
      <c r="L694" s="57">
        <v>359731.815</v>
      </c>
      <c r="M694" s="57">
        <v>2038480.2850000001</v>
      </c>
      <c r="N694" s="57">
        <v>1590014.6223000002</v>
      </c>
      <c r="O694" s="57">
        <v>448465.66269999999</v>
      </c>
      <c r="P694" s="56">
        <v>44287</v>
      </c>
      <c r="Q694">
        <v>4</v>
      </c>
      <c r="R694" t="s">
        <v>50</v>
      </c>
      <c r="S694">
        <v>2021</v>
      </c>
    </row>
    <row r="695" spans="1:19" hidden="1" x14ac:dyDescent="0.25">
      <c r="A695" t="s">
        <v>16</v>
      </c>
      <c r="B695" t="s">
        <v>21</v>
      </c>
      <c r="C695" t="s">
        <v>18</v>
      </c>
      <c r="D695">
        <f>COUNTIF(C695:C1389, Table63[[#This Row],[Product]])</f>
        <v>13</v>
      </c>
      <c r="E695">
        <f t="shared" si="11"/>
        <v>94</v>
      </c>
      <c r="F695">
        <f>Table63[[#This Row],[Occurrences of model]]/Table63[[#This Row],[total no. of model ]]</f>
        <v>0.13829787234042554</v>
      </c>
      <c r="G695" t="s">
        <v>57</v>
      </c>
      <c r="H695" s="1">
        <v>174.3</v>
      </c>
      <c r="I695" s="57">
        <v>5579.4</v>
      </c>
      <c r="J695" s="57">
        <v>9299</v>
      </c>
      <c r="K695" s="57">
        <v>1620815.7000000002</v>
      </c>
      <c r="L695" s="57">
        <v>243122.35500000001</v>
      </c>
      <c r="M695" s="57">
        <v>1377693.3450000002</v>
      </c>
      <c r="N695" s="57">
        <v>1074600.8091000002</v>
      </c>
      <c r="O695" s="57">
        <v>303092.53590000002</v>
      </c>
      <c r="P695" s="56">
        <v>44317</v>
      </c>
      <c r="Q695">
        <v>5</v>
      </c>
      <c r="R695" t="s">
        <v>53</v>
      </c>
      <c r="S695">
        <v>2021</v>
      </c>
    </row>
    <row r="696" spans="1:19" hidden="1" x14ac:dyDescent="0.25">
      <c r="A696" t="s">
        <v>16</v>
      </c>
      <c r="B696" t="s">
        <v>59</v>
      </c>
      <c r="C696" t="s">
        <v>18</v>
      </c>
      <c r="D696">
        <f>COUNTIF(C696:C1390, Table63[[#This Row],[Product]])</f>
        <v>12</v>
      </c>
      <c r="E696">
        <f t="shared" si="11"/>
        <v>93</v>
      </c>
      <c r="F696">
        <f>Table63[[#This Row],[Occurrences of model]]/Table63[[#This Row],[total no. of model ]]</f>
        <v>0.12903225806451613</v>
      </c>
      <c r="G696" t="s">
        <v>57</v>
      </c>
      <c r="H696" s="1">
        <v>299.60000000000002</v>
      </c>
      <c r="I696" s="57">
        <v>5579.4</v>
      </c>
      <c r="J696" s="57">
        <v>9299</v>
      </c>
      <c r="K696" s="57">
        <v>2785980.4000000004</v>
      </c>
      <c r="L696" s="57">
        <v>417897.06000000006</v>
      </c>
      <c r="M696" s="57">
        <v>2368083.3400000003</v>
      </c>
      <c r="N696" s="57">
        <v>1847105.0052000002</v>
      </c>
      <c r="O696" s="57">
        <v>520978.33480000007</v>
      </c>
      <c r="P696" s="56">
        <v>44105</v>
      </c>
      <c r="Q696">
        <v>10</v>
      </c>
      <c r="R696" t="s">
        <v>43</v>
      </c>
      <c r="S696">
        <v>2020</v>
      </c>
    </row>
    <row r="697" spans="1:19" hidden="1" x14ac:dyDescent="0.25">
      <c r="A697" t="s">
        <v>16</v>
      </c>
      <c r="B697" t="s">
        <v>25</v>
      </c>
      <c r="C697" t="s">
        <v>18</v>
      </c>
      <c r="D697">
        <f>COUNTIF(C697:C1391, Table63[[#This Row],[Product]])</f>
        <v>11</v>
      </c>
      <c r="E697">
        <f t="shared" si="11"/>
        <v>92</v>
      </c>
      <c r="F697">
        <f>Table63[[#This Row],[Occurrences of model]]/Table63[[#This Row],[total no. of model ]]</f>
        <v>0.11956521739130435</v>
      </c>
      <c r="G697" t="s">
        <v>57</v>
      </c>
      <c r="H697" s="1">
        <v>28</v>
      </c>
      <c r="I697" s="57">
        <v>5579.4</v>
      </c>
      <c r="J697" s="57">
        <v>9299</v>
      </c>
      <c r="K697" s="57">
        <v>260372</v>
      </c>
      <c r="L697" s="57">
        <v>39055.799999999996</v>
      </c>
      <c r="M697" s="57">
        <v>221316.2</v>
      </c>
      <c r="N697" s="57">
        <v>172626.63600000003</v>
      </c>
      <c r="O697" s="57">
        <v>48689.563999999984</v>
      </c>
      <c r="P697" s="56">
        <v>44531</v>
      </c>
      <c r="Q697">
        <v>12</v>
      </c>
      <c r="R697" t="s">
        <v>28</v>
      </c>
      <c r="S697">
        <v>2021</v>
      </c>
    </row>
    <row r="698" spans="1:19" x14ac:dyDescent="0.25">
      <c r="A698" t="s">
        <v>16</v>
      </c>
      <c r="B698" t="s">
        <v>58</v>
      </c>
      <c r="C698" t="s">
        <v>30</v>
      </c>
      <c r="D698">
        <f>COUNTIF(C698:C1392, Table63[[#This Row],[Product]])</f>
        <v>10</v>
      </c>
      <c r="E698">
        <f t="shared" si="11"/>
        <v>91</v>
      </c>
      <c r="F698" s="5">
        <f>Table63[[#This Row],[Occurrences of model]]/Table63[[#This Row],[total no. of model ]]</f>
        <v>0.10989010989010989</v>
      </c>
      <c r="G698" t="s">
        <v>57</v>
      </c>
      <c r="H698" s="1">
        <v>29.3</v>
      </c>
      <c r="I698" s="57">
        <v>8999.4</v>
      </c>
      <c r="J698" s="57">
        <v>14999</v>
      </c>
      <c r="K698" s="57">
        <v>439470.7</v>
      </c>
      <c r="L698" s="57">
        <v>65920.604999999996</v>
      </c>
      <c r="M698" s="57">
        <v>373550.09500000003</v>
      </c>
      <c r="N698" s="57">
        <v>291369.07410000003</v>
      </c>
      <c r="O698" s="57">
        <v>82181.020900000003</v>
      </c>
      <c r="P698" s="56">
        <v>44228</v>
      </c>
      <c r="Q698">
        <v>2</v>
      </c>
      <c r="R698" t="s">
        <v>45</v>
      </c>
      <c r="S698">
        <v>2021</v>
      </c>
    </row>
    <row r="699" spans="1:19" x14ac:dyDescent="0.25">
      <c r="A699" t="s">
        <v>16</v>
      </c>
      <c r="B699" t="s">
        <v>27</v>
      </c>
      <c r="C699" t="s">
        <v>30</v>
      </c>
      <c r="D699">
        <f>COUNTIF(C699:C1393, Table63[[#This Row],[Product]])</f>
        <v>9</v>
      </c>
      <c r="E699">
        <f t="shared" si="11"/>
        <v>90</v>
      </c>
      <c r="F699" s="5">
        <f>Table63[[#This Row],[Occurrences of model]]/Table63[[#This Row],[total no. of model ]]</f>
        <v>0.1</v>
      </c>
      <c r="G699" t="s">
        <v>57</v>
      </c>
      <c r="H699" s="1">
        <v>299.60000000000002</v>
      </c>
      <c r="I699" s="57">
        <v>8999.4</v>
      </c>
      <c r="J699" s="57">
        <v>14999</v>
      </c>
      <c r="K699" s="57">
        <v>4493700.4000000004</v>
      </c>
      <c r="L699" s="57">
        <v>674055.06</v>
      </c>
      <c r="M699" s="57">
        <v>3819645.3400000003</v>
      </c>
      <c r="N699" s="57">
        <v>2979323.3652000003</v>
      </c>
      <c r="O699" s="57">
        <v>840321.97479999997</v>
      </c>
      <c r="P699" s="56">
        <v>44105</v>
      </c>
      <c r="Q699">
        <v>10</v>
      </c>
      <c r="R699" t="s">
        <v>43</v>
      </c>
      <c r="S699">
        <v>2020</v>
      </c>
    </row>
    <row r="700" spans="1:19" hidden="1" x14ac:dyDescent="0.25">
      <c r="A700" t="s">
        <v>22</v>
      </c>
      <c r="B700" t="s">
        <v>29</v>
      </c>
      <c r="C700" t="s">
        <v>44</v>
      </c>
      <c r="D700">
        <f>COUNTIF(C700:C1394, Table63[[#This Row],[Product]])</f>
        <v>26</v>
      </c>
      <c r="E700">
        <f t="shared" si="11"/>
        <v>89</v>
      </c>
      <c r="F700">
        <f>Table63[[#This Row],[Occurrences of model]]/Table63[[#This Row],[total no. of model ]]</f>
        <v>0.29213483146067415</v>
      </c>
      <c r="G700" t="s">
        <v>57</v>
      </c>
      <c r="H700" s="1">
        <v>27.8</v>
      </c>
      <c r="I700" s="57">
        <v>11999.4</v>
      </c>
      <c r="J700" s="57">
        <v>19999</v>
      </c>
      <c r="K700" s="57">
        <v>555972.20000000007</v>
      </c>
      <c r="L700" s="57">
        <v>83395.83</v>
      </c>
      <c r="M700" s="57">
        <v>472576.37000000005</v>
      </c>
      <c r="N700" s="57">
        <v>307174.64050000004</v>
      </c>
      <c r="O700" s="57">
        <v>165401.72950000002</v>
      </c>
      <c r="P700" s="56">
        <v>44228</v>
      </c>
      <c r="Q700">
        <v>2</v>
      </c>
      <c r="R700" t="s">
        <v>45</v>
      </c>
      <c r="S700">
        <v>2021</v>
      </c>
    </row>
    <row r="701" spans="1:19" hidden="1" x14ac:dyDescent="0.25">
      <c r="A701" t="s">
        <v>16</v>
      </c>
      <c r="B701" t="s">
        <v>55</v>
      </c>
      <c r="C701" t="s">
        <v>44</v>
      </c>
      <c r="D701">
        <f>COUNTIF(C701:C1395, Table63[[#This Row],[Product]])</f>
        <v>25</v>
      </c>
      <c r="E701">
        <f t="shared" si="11"/>
        <v>88</v>
      </c>
      <c r="F701">
        <f>Table63[[#This Row],[Occurrences of model]]/Table63[[#This Row],[total no. of model ]]</f>
        <v>0.28409090909090912</v>
      </c>
      <c r="G701" t="s">
        <v>57</v>
      </c>
      <c r="H701" s="1">
        <v>242.8</v>
      </c>
      <c r="I701" s="57">
        <v>11999.4</v>
      </c>
      <c r="J701" s="57">
        <v>19999</v>
      </c>
      <c r="K701" s="57">
        <v>4855757.2</v>
      </c>
      <c r="L701" s="57">
        <v>728363.58</v>
      </c>
      <c r="M701" s="57">
        <v>4127393.62</v>
      </c>
      <c r="N701" s="57">
        <v>3219367.0236000004</v>
      </c>
      <c r="O701" s="57">
        <v>908026.59639999969</v>
      </c>
      <c r="P701" s="56">
        <v>44256</v>
      </c>
      <c r="Q701">
        <v>3</v>
      </c>
      <c r="R701" t="s">
        <v>31</v>
      </c>
      <c r="S701">
        <v>2021</v>
      </c>
    </row>
    <row r="702" spans="1:19" hidden="1" x14ac:dyDescent="0.25">
      <c r="A702" t="s">
        <v>22</v>
      </c>
      <c r="B702" t="s">
        <v>33</v>
      </c>
      <c r="C702" t="s">
        <v>44</v>
      </c>
      <c r="D702">
        <f>COUNTIF(C702:C1396, Table63[[#This Row],[Product]])</f>
        <v>24</v>
      </c>
      <c r="E702">
        <f t="shared" si="11"/>
        <v>87</v>
      </c>
      <c r="F702">
        <f>Table63[[#This Row],[Occurrences of model]]/Table63[[#This Row],[total no. of model ]]</f>
        <v>0.27586206896551724</v>
      </c>
      <c r="G702" t="s">
        <v>57</v>
      </c>
      <c r="H702" s="1">
        <v>176.70000000000002</v>
      </c>
      <c r="I702" s="57">
        <v>11999.4</v>
      </c>
      <c r="J702" s="57">
        <v>19999</v>
      </c>
      <c r="K702" s="57">
        <v>3533823.3000000003</v>
      </c>
      <c r="L702" s="57">
        <v>530073.495</v>
      </c>
      <c r="M702" s="57">
        <v>3003749.8050000002</v>
      </c>
      <c r="N702" s="57">
        <v>1952437.3732500002</v>
      </c>
      <c r="O702" s="57">
        <v>1051312.43175</v>
      </c>
      <c r="P702" s="56">
        <v>44440</v>
      </c>
      <c r="Q702">
        <v>9</v>
      </c>
      <c r="R702" t="s">
        <v>41</v>
      </c>
      <c r="S702">
        <v>2021</v>
      </c>
    </row>
    <row r="703" spans="1:19" hidden="1" x14ac:dyDescent="0.25">
      <c r="A703" t="s">
        <v>32</v>
      </c>
      <c r="B703" t="s">
        <v>26</v>
      </c>
      <c r="C703" t="s">
        <v>44</v>
      </c>
      <c r="D703">
        <f>COUNTIF(C703:C1397, Table63[[#This Row],[Product]])</f>
        <v>23</v>
      </c>
      <c r="E703">
        <f t="shared" si="11"/>
        <v>86</v>
      </c>
      <c r="F703">
        <f>Table63[[#This Row],[Occurrences of model]]/Table63[[#This Row],[total no. of model ]]</f>
        <v>0.26744186046511625</v>
      </c>
      <c r="G703" t="s">
        <v>57</v>
      </c>
      <c r="H703" s="1">
        <v>139.30000000000001</v>
      </c>
      <c r="I703" s="57">
        <v>11999.4</v>
      </c>
      <c r="J703" s="57">
        <v>19999</v>
      </c>
      <c r="K703" s="57">
        <v>2785860.7</v>
      </c>
      <c r="L703" s="57">
        <v>417879.10500000004</v>
      </c>
      <c r="M703" s="57">
        <v>2367981.5950000002</v>
      </c>
      <c r="N703" s="57">
        <v>1420788.9570000002</v>
      </c>
      <c r="O703" s="57">
        <v>947192.63800000004</v>
      </c>
      <c r="P703" s="56">
        <v>44470</v>
      </c>
      <c r="Q703">
        <v>10</v>
      </c>
      <c r="R703" t="s">
        <v>43</v>
      </c>
      <c r="S703">
        <v>2021</v>
      </c>
    </row>
    <row r="704" spans="1:19" hidden="1" x14ac:dyDescent="0.25">
      <c r="A704" t="s">
        <v>16</v>
      </c>
      <c r="B704" t="s">
        <v>34</v>
      </c>
      <c r="C704" t="s">
        <v>49</v>
      </c>
      <c r="D704">
        <f>COUNTIF(C704:C1398, Table63[[#This Row],[Product]])</f>
        <v>15</v>
      </c>
      <c r="E704">
        <f t="shared" si="11"/>
        <v>85</v>
      </c>
      <c r="F704">
        <f>Table63[[#This Row],[Occurrences of model]]/Table63[[#This Row],[total no. of model ]]</f>
        <v>0.17647058823529413</v>
      </c>
      <c r="G704" t="s">
        <v>57</v>
      </c>
      <c r="H704" s="1">
        <v>28</v>
      </c>
      <c r="I704" s="57">
        <v>13938</v>
      </c>
      <c r="J704" s="57">
        <v>23230</v>
      </c>
      <c r="K704" s="57">
        <v>650440</v>
      </c>
      <c r="L704" s="57">
        <v>97566</v>
      </c>
      <c r="M704" s="57">
        <v>552874</v>
      </c>
      <c r="N704" s="57">
        <v>431241.72000000003</v>
      </c>
      <c r="O704" s="57">
        <v>121632.27999999997</v>
      </c>
      <c r="P704" s="56">
        <v>44531</v>
      </c>
      <c r="Q704">
        <v>12</v>
      </c>
      <c r="R704" t="s">
        <v>28</v>
      </c>
      <c r="S704">
        <v>2021</v>
      </c>
    </row>
    <row r="705" spans="1:19" hidden="1" x14ac:dyDescent="0.25">
      <c r="A705" t="s">
        <v>32</v>
      </c>
      <c r="B705" t="s">
        <v>56</v>
      </c>
      <c r="C705" t="s">
        <v>51</v>
      </c>
      <c r="D705">
        <f>COUNTIF(C705:C1399, Table63[[#This Row],[Product]])</f>
        <v>12</v>
      </c>
      <c r="E705">
        <f t="shared" si="11"/>
        <v>84</v>
      </c>
      <c r="F705">
        <f>Table63[[#This Row],[Occurrences of model]]/Table63[[#This Row],[total no. of model ]]</f>
        <v>0.14285714285714285</v>
      </c>
      <c r="G705" t="s">
        <v>57</v>
      </c>
      <c r="H705" s="1">
        <v>139.30000000000001</v>
      </c>
      <c r="I705" s="57">
        <v>11999.4</v>
      </c>
      <c r="J705" s="57">
        <v>19999</v>
      </c>
      <c r="K705" s="57">
        <v>2785860.7</v>
      </c>
      <c r="L705" s="57">
        <v>417879.10500000004</v>
      </c>
      <c r="M705" s="57">
        <v>2367981.5950000002</v>
      </c>
      <c r="N705" s="57">
        <v>1420788.9570000002</v>
      </c>
      <c r="O705" s="57">
        <v>947192.63800000004</v>
      </c>
      <c r="P705" s="56">
        <v>44470</v>
      </c>
      <c r="Q705">
        <v>10</v>
      </c>
      <c r="R705" t="s">
        <v>43</v>
      </c>
      <c r="S705">
        <v>2021</v>
      </c>
    </row>
    <row r="706" spans="1:19" hidden="1" x14ac:dyDescent="0.25">
      <c r="A706" t="s">
        <v>32</v>
      </c>
      <c r="B706" t="s">
        <v>39</v>
      </c>
      <c r="C706" t="s">
        <v>51</v>
      </c>
      <c r="D706">
        <f>COUNTIF(C706:C1400, Table63[[#This Row],[Product]])</f>
        <v>11</v>
      </c>
      <c r="E706">
        <f t="shared" si="11"/>
        <v>83</v>
      </c>
      <c r="F706">
        <f>Table63[[#This Row],[Occurrences of model]]/Table63[[#This Row],[total no. of model ]]</f>
        <v>0.13253012048192772</v>
      </c>
      <c r="G706" t="s">
        <v>57</v>
      </c>
      <c r="H706" s="1">
        <v>201.5</v>
      </c>
      <c r="I706" s="57">
        <v>11999.4</v>
      </c>
      <c r="J706" s="57">
        <v>19999</v>
      </c>
      <c r="K706" s="57">
        <v>4029798.5</v>
      </c>
      <c r="L706" s="57">
        <v>604469.77500000002</v>
      </c>
      <c r="M706" s="57">
        <v>3425328.7250000001</v>
      </c>
      <c r="N706" s="57">
        <v>2055197.2349999999</v>
      </c>
      <c r="O706" s="57">
        <v>1370131.4900000002</v>
      </c>
      <c r="P706" s="56">
        <v>44166</v>
      </c>
      <c r="Q706">
        <v>12</v>
      </c>
      <c r="R706" t="s">
        <v>28</v>
      </c>
      <c r="S706">
        <v>2020</v>
      </c>
    </row>
    <row r="707" spans="1:19" hidden="1" x14ac:dyDescent="0.25">
      <c r="A707" t="s">
        <v>38</v>
      </c>
      <c r="B707" t="s">
        <v>23</v>
      </c>
      <c r="C707" t="s">
        <v>18</v>
      </c>
      <c r="D707">
        <f>COUNTIF(C707:C1401, Table63[[#This Row],[Product]])</f>
        <v>10</v>
      </c>
      <c r="E707">
        <f t="shared" si="11"/>
        <v>82</v>
      </c>
      <c r="F707">
        <f>Table63[[#This Row],[Occurrences of model]]/Table63[[#This Row],[total no. of model ]]</f>
        <v>0.12195121951219512</v>
      </c>
      <c r="G707" t="s">
        <v>57</v>
      </c>
      <c r="H707" s="1">
        <v>80.100000000000009</v>
      </c>
      <c r="I707" s="57">
        <v>5579.4</v>
      </c>
      <c r="J707" s="57">
        <v>9299</v>
      </c>
      <c r="K707" s="57">
        <v>744849.9</v>
      </c>
      <c r="L707" s="57">
        <v>111727.485</v>
      </c>
      <c r="M707" s="57">
        <v>633122.41500000004</v>
      </c>
      <c r="N707" s="57">
        <v>455848.13880000002</v>
      </c>
      <c r="O707" s="57">
        <v>177274.27620000002</v>
      </c>
      <c r="P707" s="56">
        <v>44378</v>
      </c>
      <c r="Q707">
        <v>7</v>
      </c>
      <c r="R707" t="s">
        <v>37</v>
      </c>
      <c r="S707">
        <v>2021</v>
      </c>
    </row>
    <row r="708" spans="1:19" hidden="1" x14ac:dyDescent="0.25">
      <c r="A708" t="s">
        <v>35</v>
      </c>
      <c r="B708" t="s">
        <v>42</v>
      </c>
      <c r="C708" t="s">
        <v>18</v>
      </c>
      <c r="D708">
        <f>COUNTIF(C708:C1402, Table63[[#This Row],[Product]])</f>
        <v>9</v>
      </c>
      <c r="E708">
        <f t="shared" si="11"/>
        <v>81</v>
      </c>
      <c r="F708">
        <f>Table63[[#This Row],[Occurrences of model]]/Table63[[#This Row],[total no. of model ]]</f>
        <v>0.1111111111111111</v>
      </c>
      <c r="G708" t="s">
        <v>57</v>
      </c>
      <c r="H708" s="1">
        <v>102.30000000000001</v>
      </c>
      <c r="I708" s="57">
        <v>5579.4</v>
      </c>
      <c r="J708" s="57">
        <v>9299</v>
      </c>
      <c r="K708" s="57">
        <v>951287.70000000007</v>
      </c>
      <c r="L708" s="57">
        <v>142693.155</v>
      </c>
      <c r="M708" s="57">
        <v>808594.54500000004</v>
      </c>
      <c r="N708" s="57">
        <v>630703.74510000006</v>
      </c>
      <c r="O708" s="57">
        <v>177890.79989999998</v>
      </c>
      <c r="P708" s="56">
        <v>44075</v>
      </c>
      <c r="Q708">
        <v>9</v>
      </c>
      <c r="R708" t="s">
        <v>41</v>
      </c>
      <c r="S708">
        <v>2020</v>
      </c>
    </row>
    <row r="709" spans="1:19" hidden="1" x14ac:dyDescent="0.25">
      <c r="A709" t="s">
        <v>38</v>
      </c>
      <c r="B709" t="s">
        <v>36</v>
      </c>
      <c r="C709" t="s">
        <v>18</v>
      </c>
      <c r="D709">
        <f>COUNTIF(C709:C1403, Table63[[#This Row],[Product]])</f>
        <v>8</v>
      </c>
      <c r="E709">
        <f t="shared" si="11"/>
        <v>80</v>
      </c>
      <c r="F709">
        <f>Table63[[#This Row],[Occurrences of model]]/Table63[[#This Row],[total no. of model ]]</f>
        <v>0.1</v>
      </c>
      <c r="G709" t="s">
        <v>57</v>
      </c>
      <c r="H709" s="1">
        <v>149.6</v>
      </c>
      <c r="I709" s="57">
        <v>5579.4</v>
      </c>
      <c r="J709" s="57">
        <v>9299</v>
      </c>
      <c r="K709" s="57">
        <v>1391130.4</v>
      </c>
      <c r="L709" s="57">
        <v>208669.55999999997</v>
      </c>
      <c r="M709" s="57">
        <v>1182460.8399999999</v>
      </c>
      <c r="N709" s="57">
        <v>851371.80479999981</v>
      </c>
      <c r="O709" s="57">
        <v>331089.03520000004</v>
      </c>
      <c r="P709" s="56">
        <v>44470</v>
      </c>
      <c r="Q709">
        <v>10</v>
      </c>
      <c r="R709" t="s">
        <v>43</v>
      </c>
      <c r="S709">
        <v>2021</v>
      </c>
    </row>
    <row r="710" spans="1:19" hidden="1" x14ac:dyDescent="0.25">
      <c r="A710" t="s">
        <v>38</v>
      </c>
      <c r="B710" t="s">
        <v>21</v>
      </c>
      <c r="C710" t="s">
        <v>18</v>
      </c>
      <c r="D710">
        <f>COUNTIF(C710:C1404, Table63[[#This Row],[Product]])</f>
        <v>7</v>
      </c>
      <c r="E710">
        <f t="shared" si="11"/>
        <v>79</v>
      </c>
      <c r="F710">
        <f>Table63[[#This Row],[Occurrences of model]]/Table63[[#This Row],[total no. of model ]]</f>
        <v>8.8607594936708861E-2</v>
      </c>
      <c r="G710" t="s">
        <v>57</v>
      </c>
      <c r="H710" s="1">
        <v>101</v>
      </c>
      <c r="I710" s="57">
        <v>5579.4</v>
      </c>
      <c r="J710" s="57">
        <v>9299</v>
      </c>
      <c r="K710" s="57">
        <v>939199</v>
      </c>
      <c r="L710" s="57">
        <v>140879.85</v>
      </c>
      <c r="M710" s="57">
        <v>798319.15</v>
      </c>
      <c r="N710" s="57">
        <v>574789.78799999994</v>
      </c>
      <c r="O710" s="57">
        <v>223529.36200000008</v>
      </c>
      <c r="P710" s="56">
        <v>44470</v>
      </c>
      <c r="Q710">
        <v>10</v>
      </c>
      <c r="R710" t="s">
        <v>43</v>
      </c>
      <c r="S710">
        <v>2021</v>
      </c>
    </row>
    <row r="711" spans="1:19" hidden="1" x14ac:dyDescent="0.25">
      <c r="A711" t="s">
        <v>22</v>
      </c>
      <c r="B711" t="s">
        <v>46</v>
      </c>
      <c r="C711" t="s">
        <v>18</v>
      </c>
      <c r="D711">
        <f>COUNTIF(C711:C1405, Table63[[#This Row],[Product]])</f>
        <v>6</v>
      </c>
      <c r="E711">
        <f t="shared" si="11"/>
        <v>78</v>
      </c>
      <c r="F711">
        <f>Table63[[#This Row],[Occurrences of model]]/Table63[[#This Row],[total no. of model ]]</f>
        <v>7.6923076923076927E-2</v>
      </c>
      <c r="G711" t="s">
        <v>57</v>
      </c>
      <c r="H711" s="1">
        <v>151.30000000000001</v>
      </c>
      <c r="I711" s="57">
        <v>5579.4</v>
      </c>
      <c r="J711" s="57">
        <v>9299</v>
      </c>
      <c r="K711" s="57">
        <v>1406938.7000000002</v>
      </c>
      <c r="L711" s="57">
        <v>211040.80500000002</v>
      </c>
      <c r="M711" s="57">
        <v>1195897.8950000003</v>
      </c>
      <c r="N711" s="57">
        <v>777333.63175000018</v>
      </c>
      <c r="O711" s="57">
        <v>418564.26325000008</v>
      </c>
      <c r="P711" s="56">
        <v>44501</v>
      </c>
      <c r="Q711">
        <v>11</v>
      </c>
      <c r="R711" t="s">
        <v>47</v>
      </c>
      <c r="S711">
        <v>2021</v>
      </c>
    </row>
    <row r="712" spans="1:19" hidden="1" x14ac:dyDescent="0.25">
      <c r="A712" t="s">
        <v>22</v>
      </c>
      <c r="B712" t="s">
        <v>17</v>
      </c>
      <c r="C712" t="s">
        <v>18</v>
      </c>
      <c r="D712">
        <f>COUNTIF(C712:C1406, Table63[[#This Row],[Product]])</f>
        <v>5</v>
      </c>
      <c r="E712">
        <f t="shared" si="11"/>
        <v>77</v>
      </c>
      <c r="F712">
        <f>Table63[[#This Row],[Occurrences of model]]/Table63[[#This Row],[total no. of model ]]</f>
        <v>6.4935064935064929E-2</v>
      </c>
      <c r="G712" t="s">
        <v>57</v>
      </c>
      <c r="H712" s="1">
        <v>230</v>
      </c>
      <c r="I712" s="57">
        <v>5579.4</v>
      </c>
      <c r="J712" s="57">
        <v>9299</v>
      </c>
      <c r="K712" s="57">
        <v>2138770</v>
      </c>
      <c r="L712" s="57">
        <v>320815.5</v>
      </c>
      <c r="M712" s="57">
        <v>1817954.5</v>
      </c>
      <c r="N712" s="57">
        <v>1181670.425</v>
      </c>
      <c r="O712" s="57">
        <v>636284.07499999995</v>
      </c>
      <c r="P712" s="56">
        <v>44531</v>
      </c>
      <c r="Q712">
        <v>12</v>
      </c>
      <c r="R712" t="s">
        <v>28</v>
      </c>
      <c r="S712">
        <v>2021</v>
      </c>
    </row>
    <row r="713" spans="1:19" hidden="1" x14ac:dyDescent="0.25">
      <c r="A713" t="s">
        <v>35</v>
      </c>
      <c r="B713" t="s">
        <v>21</v>
      </c>
      <c r="C713" t="s">
        <v>18</v>
      </c>
      <c r="D713">
        <f>COUNTIF(C713:C1407, Table63[[#This Row],[Product]])</f>
        <v>4</v>
      </c>
      <c r="E713">
        <f t="shared" si="11"/>
        <v>76</v>
      </c>
      <c r="F713">
        <f>Table63[[#This Row],[Occurrences of model]]/Table63[[#This Row],[total no. of model ]]</f>
        <v>5.2631578947368418E-2</v>
      </c>
      <c r="G713" t="s">
        <v>57</v>
      </c>
      <c r="H713" s="1">
        <v>282.10000000000002</v>
      </c>
      <c r="I713" s="57">
        <v>5579.4</v>
      </c>
      <c r="J713" s="57">
        <v>9299</v>
      </c>
      <c r="K713" s="57">
        <v>2623247.9000000004</v>
      </c>
      <c r="L713" s="57">
        <v>393487.18500000006</v>
      </c>
      <c r="M713" s="57">
        <v>2229760.7150000003</v>
      </c>
      <c r="N713" s="57">
        <v>1739213.3577000003</v>
      </c>
      <c r="O713" s="57">
        <v>490547.35730000003</v>
      </c>
      <c r="P713" s="56">
        <v>44166</v>
      </c>
      <c r="Q713">
        <v>12</v>
      </c>
      <c r="R713" t="s">
        <v>28</v>
      </c>
      <c r="S713">
        <v>2020</v>
      </c>
    </row>
    <row r="714" spans="1:19" x14ac:dyDescent="0.25">
      <c r="A714" t="s">
        <v>16</v>
      </c>
      <c r="B714" t="s">
        <v>59</v>
      </c>
      <c r="C714" t="s">
        <v>30</v>
      </c>
      <c r="D714">
        <f>COUNTIF(C714:C1408, Table63[[#This Row],[Product]])</f>
        <v>8</v>
      </c>
      <c r="E714">
        <f t="shared" si="11"/>
        <v>75</v>
      </c>
      <c r="F714" s="5">
        <f>Table63[[#This Row],[Occurrences of model]]/Table63[[#This Row],[total no. of model ]]</f>
        <v>0.10666666666666667</v>
      </c>
      <c r="G714" t="s">
        <v>57</v>
      </c>
      <c r="H714" s="1">
        <v>222.75</v>
      </c>
      <c r="I714" s="57">
        <v>8999.4</v>
      </c>
      <c r="J714" s="57">
        <v>14999</v>
      </c>
      <c r="K714" s="57">
        <v>3341027.25</v>
      </c>
      <c r="L714" s="57">
        <v>501154.08749999997</v>
      </c>
      <c r="M714" s="57">
        <v>2839873.1625000001</v>
      </c>
      <c r="N714" s="57">
        <v>2215101.0667500002</v>
      </c>
      <c r="O714" s="57">
        <v>624772.09574999986</v>
      </c>
      <c r="P714" s="56">
        <v>44197</v>
      </c>
      <c r="Q714">
        <v>1</v>
      </c>
      <c r="R714" t="s">
        <v>20</v>
      </c>
      <c r="S714">
        <v>2021</v>
      </c>
    </row>
    <row r="715" spans="1:19" x14ac:dyDescent="0.25">
      <c r="A715" t="s">
        <v>16</v>
      </c>
      <c r="B715" t="s">
        <v>25</v>
      </c>
      <c r="C715" t="s">
        <v>30</v>
      </c>
      <c r="D715">
        <f>COUNTIF(C715:C1409, Table63[[#This Row],[Product]])</f>
        <v>7</v>
      </c>
      <c r="E715">
        <f t="shared" si="11"/>
        <v>74</v>
      </c>
      <c r="F715" s="5">
        <f>Table63[[#This Row],[Occurrences of model]]/Table63[[#This Row],[total no. of model ]]</f>
        <v>9.45945945945946E-2</v>
      </c>
      <c r="G715" t="s">
        <v>57</v>
      </c>
      <c r="H715" s="1">
        <v>119.9</v>
      </c>
      <c r="I715" s="57">
        <v>8999.4</v>
      </c>
      <c r="J715" s="57">
        <v>14999</v>
      </c>
      <c r="K715" s="57">
        <v>1798380.1</v>
      </c>
      <c r="L715" s="57">
        <v>269757.01500000001</v>
      </c>
      <c r="M715" s="57">
        <v>1528623.085</v>
      </c>
      <c r="N715" s="57">
        <v>1192326.0063</v>
      </c>
      <c r="O715" s="57">
        <v>336297.07869999995</v>
      </c>
      <c r="P715" s="56">
        <v>44287</v>
      </c>
      <c r="Q715">
        <v>4</v>
      </c>
      <c r="R715" t="s">
        <v>50</v>
      </c>
      <c r="S715">
        <v>2021</v>
      </c>
    </row>
    <row r="716" spans="1:19" x14ac:dyDescent="0.25">
      <c r="A716" t="s">
        <v>16</v>
      </c>
      <c r="B716" t="s">
        <v>58</v>
      </c>
      <c r="C716" t="s">
        <v>30</v>
      </c>
      <c r="D716">
        <f>COUNTIF(C716:C1410, Table63[[#This Row],[Product]])</f>
        <v>6</v>
      </c>
      <c r="E716">
        <f t="shared" si="11"/>
        <v>73</v>
      </c>
      <c r="F716" s="5">
        <f>Table63[[#This Row],[Occurrences of model]]/Table63[[#This Row],[total no. of model ]]</f>
        <v>8.2191780821917804E-2</v>
      </c>
      <c r="G716" t="s">
        <v>57</v>
      </c>
      <c r="H716" s="1">
        <v>20</v>
      </c>
      <c r="I716" s="57">
        <v>8999.4</v>
      </c>
      <c r="J716" s="57">
        <v>14999</v>
      </c>
      <c r="K716" s="57">
        <v>299980</v>
      </c>
      <c r="L716" s="57">
        <v>44997</v>
      </c>
      <c r="M716" s="57">
        <v>254983</v>
      </c>
      <c r="N716" s="57">
        <v>198886.74000000002</v>
      </c>
      <c r="O716" s="57">
        <v>56096.25999999998</v>
      </c>
      <c r="P716" s="56">
        <v>44317</v>
      </c>
      <c r="Q716">
        <v>5</v>
      </c>
      <c r="R716" t="s">
        <v>53</v>
      </c>
      <c r="S716">
        <v>2021</v>
      </c>
    </row>
    <row r="717" spans="1:19" x14ac:dyDescent="0.25">
      <c r="A717" t="s">
        <v>16</v>
      </c>
      <c r="B717" t="s">
        <v>27</v>
      </c>
      <c r="C717" t="s">
        <v>30</v>
      </c>
      <c r="D717">
        <f>COUNTIF(C717:C1411, Table63[[#This Row],[Product]])</f>
        <v>5</v>
      </c>
      <c r="E717">
        <f t="shared" si="11"/>
        <v>72</v>
      </c>
      <c r="F717" s="5">
        <f>Table63[[#This Row],[Occurrences of model]]/Table63[[#This Row],[total no. of model ]]</f>
        <v>6.9444444444444448E-2</v>
      </c>
      <c r="G717" t="s">
        <v>57</v>
      </c>
      <c r="H717" s="1">
        <v>38.800000000000004</v>
      </c>
      <c r="I717" s="57">
        <v>8999.4</v>
      </c>
      <c r="J717" s="57">
        <v>14999</v>
      </c>
      <c r="K717" s="57">
        <v>581961.20000000007</v>
      </c>
      <c r="L717" s="57">
        <v>87294.180000000008</v>
      </c>
      <c r="M717" s="57">
        <v>494667.02000000008</v>
      </c>
      <c r="N717" s="57">
        <v>385840.27560000005</v>
      </c>
      <c r="O717" s="57">
        <v>108826.74440000003</v>
      </c>
      <c r="P717" s="56">
        <v>44440</v>
      </c>
      <c r="Q717">
        <v>9</v>
      </c>
      <c r="R717" t="s">
        <v>41</v>
      </c>
      <c r="S717">
        <v>2021</v>
      </c>
    </row>
    <row r="718" spans="1:19" x14ac:dyDescent="0.25">
      <c r="A718" t="s">
        <v>16</v>
      </c>
      <c r="B718" t="s">
        <v>29</v>
      </c>
      <c r="C718" t="s">
        <v>30</v>
      </c>
      <c r="D718">
        <f>COUNTIF(C718:C1412, Table63[[#This Row],[Product]])</f>
        <v>4</v>
      </c>
      <c r="E718">
        <f t="shared" si="11"/>
        <v>71</v>
      </c>
      <c r="F718" s="5">
        <f>Table63[[#This Row],[Occurrences of model]]/Table63[[#This Row],[total no. of model ]]</f>
        <v>5.6338028169014086E-2</v>
      </c>
      <c r="G718" t="s">
        <v>57</v>
      </c>
      <c r="H718" s="1">
        <v>172.70000000000002</v>
      </c>
      <c r="I718" s="57">
        <v>8999.4</v>
      </c>
      <c r="J718" s="57">
        <v>14999</v>
      </c>
      <c r="K718" s="57">
        <v>2590327.3000000003</v>
      </c>
      <c r="L718" s="57">
        <v>388549.09500000003</v>
      </c>
      <c r="M718" s="57">
        <v>2201778.2050000001</v>
      </c>
      <c r="N718" s="57">
        <v>1717386.9999000002</v>
      </c>
      <c r="O718" s="57">
        <v>484391.2050999999</v>
      </c>
      <c r="P718" s="56">
        <v>44105</v>
      </c>
      <c r="Q718">
        <v>10</v>
      </c>
      <c r="R718" t="s">
        <v>43</v>
      </c>
      <c r="S718">
        <v>2020</v>
      </c>
    </row>
    <row r="719" spans="1:19" x14ac:dyDescent="0.25">
      <c r="A719" t="s">
        <v>22</v>
      </c>
      <c r="B719" t="s">
        <v>55</v>
      </c>
      <c r="C719" t="s">
        <v>30</v>
      </c>
      <c r="D719">
        <f>COUNTIF(C719:C1413, Table63[[#This Row],[Product]])</f>
        <v>3</v>
      </c>
      <c r="E719">
        <f t="shared" si="11"/>
        <v>70</v>
      </c>
      <c r="F719" s="5">
        <f>Table63[[#This Row],[Occurrences of model]]/Table63[[#This Row],[total no. of model ]]</f>
        <v>4.2857142857142858E-2</v>
      </c>
      <c r="G719" t="s">
        <v>57</v>
      </c>
      <c r="H719" s="1">
        <v>230</v>
      </c>
      <c r="I719" s="57">
        <v>8999.4</v>
      </c>
      <c r="J719" s="57">
        <v>14999</v>
      </c>
      <c r="K719" s="57">
        <v>3449770</v>
      </c>
      <c r="L719" s="57">
        <v>517465.5</v>
      </c>
      <c r="M719" s="57">
        <v>2932304.5</v>
      </c>
      <c r="N719" s="57">
        <v>1905997.925</v>
      </c>
      <c r="O719" s="57">
        <v>1026306.575</v>
      </c>
      <c r="P719" s="56">
        <v>44531</v>
      </c>
      <c r="Q719">
        <v>12</v>
      </c>
      <c r="R719" t="s">
        <v>28</v>
      </c>
      <c r="S719">
        <v>2021</v>
      </c>
    </row>
    <row r="720" spans="1:19" hidden="1" x14ac:dyDescent="0.25">
      <c r="A720" t="s">
        <v>16</v>
      </c>
      <c r="B720" t="s">
        <v>33</v>
      </c>
      <c r="C720" t="s">
        <v>44</v>
      </c>
      <c r="D720">
        <f>COUNTIF(C720:C1414, Table63[[#This Row],[Product]])</f>
        <v>22</v>
      </c>
      <c r="E720">
        <f t="shared" si="11"/>
        <v>69</v>
      </c>
      <c r="F720">
        <f>Table63[[#This Row],[Occurrences of model]]/Table63[[#This Row],[total no. of model ]]</f>
        <v>0.3188405797101449</v>
      </c>
      <c r="G720" t="s">
        <v>57</v>
      </c>
      <c r="H720" s="1">
        <v>26</v>
      </c>
      <c r="I720" s="57">
        <v>11999.4</v>
      </c>
      <c r="J720" s="57">
        <v>19999</v>
      </c>
      <c r="K720" s="57">
        <v>519974</v>
      </c>
      <c r="L720" s="57">
        <v>77996.099999999991</v>
      </c>
      <c r="M720" s="57">
        <v>441977.9</v>
      </c>
      <c r="N720" s="57">
        <v>344742.76200000005</v>
      </c>
      <c r="O720" s="57">
        <v>97235.137999999977</v>
      </c>
      <c r="P720" s="56">
        <v>44228</v>
      </c>
      <c r="Q720">
        <v>2</v>
      </c>
      <c r="R720" t="s">
        <v>45</v>
      </c>
      <c r="S720">
        <v>2021</v>
      </c>
    </row>
    <row r="721" spans="1:19" hidden="1" x14ac:dyDescent="0.25">
      <c r="A721" t="s">
        <v>22</v>
      </c>
      <c r="B721" t="s">
        <v>26</v>
      </c>
      <c r="C721" t="s">
        <v>44</v>
      </c>
      <c r="D721">
        <f>COUNTIF(C721:C1415, Table63[[#This Row],[Product]])</f>
        <v>21</v>
      </c>
      <c r="E721">
        <f t="shared" si="11"/>
        <v>68</v>
      </c>
      <c r="F721">
        <f>Table63[[#This Row],[Occurrences of model]]/Table63[[#This Row],[total no. of model ]]</f>
        <v>0.30882352941176472</v>
      </c>
      <c r="G721" t="s">
        <v>57</v>
      </c>
      <c r="H721" s="1">
        <v>247</v>
      </c>
      <c r="I721" s="57">
        <v>11999.4</v>
      </c>
      <c r="J721" s="57">
        <v>19999</v>
      </c>
      <c r="K721" s="57">
        <v>4939753</v>
      </c>
      <c r="L721" s="57">
        <v>740962.95</v>
      </c>
      <c r="M721" s="57">
        <v>4198790.05</v>
      </c>
      <c r="N721" s="57">
        <v>2729213.5324999997</v>
      </c>
      <c r="O721" s="57">
        <v>1469576.5175000001</v>
      </c>
      <c r="P721" s="56">
        <v>44075</v>
      </c>
      <c r="Q721">
        <v>9</v>
      </c>
      <c r="R721" t="s">
        <v>41</v>
      </c>
      <c r="S721">
        <v>2020</v>
      </c>
    </row>
    <row r="722" spans="1:19" hidden="1" x14ac:dyDescent="0.25">
      <c r="A722" t="s">
        <v>22</v>
      </c>
      <c r="B722" t="s">
        <v>34</v>
      </c>
      <c r="C722" t="s">
        <v>44</v>
      </c>
      <c r="D722">
        <f>COUNTIF(C722:C1416, Table63[[#This Row],[Product]])</f>
        <v>20</v>
      </c>
      <c r="E722">
        <f t="shared" si="11"/>
        <v>67</v>
      </c>
      <c r="F722">
        <f>Table63[[#This Row],[Occurrences of model]]/Table63[[#This Row],[total no. of model ]]</f>
        <v>0.29850746268656714</v>
      </c>
      <c r="G722" t="s">
        <v>57</v>
      </c>
      <c r="H722" s="1">
        <v>174.3</v>
      </c>
      <c r="I722" s="57">
        <v>11999.4</v>
      </c>
      <c r="J722" s="57">
        <v>19999</v>
      </c>
      <c r="K722" s="57">
        <v>3485825.7</v>
      </c>
      <c r="L722" s="57">
        <v>522873.85499999998</v>
      </c>
      <c r="M722" s="57">
        <v>2962951.8450000002</v>
      </c>
      <c r="N722" s="57">
        <v>1925918.6992500003</v>
      </c>
      <c r="O722" s="57">
        <v>1037033.1457499999</v>
      </c>
      <c r="P722" s="56">
        <v>44105</v>
      </c>
      <c r="Q722">
        <v>10</v>
      </c>
      <c r="R722" t="s">
        <v>43</v>
      </c>
      <c r="S722">
        <v>2020</v>
      </c>
    </row>
    <row r="723" spans="1:19" hidden="1" x14ac:dyDescent="0.25">
      <c r="A723" t="s">
        <v>32</v>
      </c>
      <c r="B723" t="s">
        <v>56</v>
      </c>
      <c r="C723" t="s">
        <v>44</v>
      </c>
      <c r="D723">
        <f>COUNTIF(C723:C1417, Table63[[#This Row],[Product]])</f>
        <v>19</v>
      </c>
      <c r="E723">
        <f t="shared" si="11"/>
        <v>66</v>
      </c>
      <c r="F723">
        <f>Table63[[#This Row],[Occurrences of model]]/Table63[[#This Row],[total no. of model ]]</f>
        <v>0.2878787878787879</v>
      </c>
      <c r="G723" t="s">
        <v>57</v>
      </c>
      <c r="H723" s="1">
        <v>291.40000000000003</v>
      </c>
      <c r="I723" s="57">
        <v>11999.4</v>
      </c>
      <c r="J723" s="57">
        <v>19999</v>
      </c>
      <c r="K723" s="57">
        <v>5827708.6000000006</v>
      </c>
      <c r="L723" s="57">
        <v>874156.29</v>
      </c>
      <c r="M723" s="57">
        <v>4953552.3100000005</v>
      </c>
      <c r="N723" s="57">
        <v>2972131.3860000004</v>
      </c>
      <c r="O723" s="57">
        <v>1981420.9240000001</v>
      </c>
      <c r="P723" s="56">
        <v>44470</v>
      </c>
      <c r="Q723">
        <v>10</v>
      </c>
      <c r="R723" t="s">
        <v>43</v>
      </c>
      <c r="S723">
        <v>2021</v>
      </c>
    </row>
    <row r="724" spans="1:19" hidden="1" x14ac:dyDescent="0.25">
      <c r="A724" t="s">
        <v>16</v>
      </c>
      <c r="B724" t="s">
        <v>39</v>
      </c>
      <c r="C724" t="s">
        <v>44</v>
      </c>
      <c r="D724">
        <f>COUNTIF(C724:C1418, Table63[[#This Row],[Product]])</f>
        <v>18</v>
      </c>
      <c r="E724">
        <f t="shared" si="11"/>
        <v>65</v>
      </c>
      <c r="F724">
        <f>Table63[[#This Row],[Occurrences of model]]/Table63[[#This Row],[total no. of model ]]</f>
        <v>0.27692307692307694</v>
      </c>
      <c r="G724" t="s">
        <v>57</v>
      </c>
      <c r="H724" s="1">
        <v>173.10000000000002</v>
      </c>
      <c r="I724" s="57">
        <v>11999.4</v>
      </c>
      <c r="J724" s="57">
        <v>19999</v>
      </c>
      <c r="K724" s="57">
        <v>3461826.9000000004</v>
      </c>
      <c r="L724" s="57">
        <v>519274.03500000003</v>
      </c>
      <c r="M724" s="57">
        <v>2942552.8650000002</v>
      </c>
      <c r="N724" s="57">
        <v>2295191.2347000004</v>
      </c>
      <c r="O724" s="57">
        <v>647361.63029999984</v>
      </c>
      <c r="P724" s="56">
        <v>44470</v>
      </c>
      <c r="Q724">
        <v>10</v>
      </c>
      <c r="R724" t="s">
        <v>43</v>
      </c>
      <c r="S724">
        <v>2021</v>
      </c>
    </row>
    <row r="725" spans="1:19" hidden="1" x14ac:dyDescent="0.25">
      <c r="A725" t="s">
        <v>16</v>
      </c>
      <c r="B725" t="s">
        <v>23</v>
      </c>
      <c r="C725" t="s">
        <v>44</v>
      </c>
      <c r="D725">
        <f>COUNTIF(C725:C1419, Table63[[#This Row],[Product]])</f>
        <v>17</v>
      </c>
      <c r="E725">
        <f t="shared" si="11"/>
        <v>64</v>
      </c>
      <c r="F725">
        <f>Table63[[#This Row],[Occurrences of model]]/Table63[[#This Row],[total no. of model ]]</f>
        <v>0.265625</v>
      </c>
      <c r="G725" t="s">
        <v>57</v>
      </c>
      <c r="H725" s="1">
        <v>70</v>
      </c>
      <c r="I725" s="57">
        <v>11999.4</v>
      </c>
      <c r="J725" s="57">
        <v>19999</v>
      </c>
      <c r="K725" s="57">
        <v>1399930</v>
      </c>
      <c r="L725" s="57">
        <v>209989.5</v>
      </c>
      <c r="M725" s="57">
        <v>1189940.5</v>
      </c>
      <c r="N725" s="57">
        <v>928153.59000000008</v>
      </c>
      <c r="O725" s="57">
        <v>261786.90999999992</v>
      </c>
      <c r="P725" s="56">
        <v>44501</v>
      </c>
      <c r="Q725">
        <v>11</v>
      </c>
      <c r="R725" t="s">
        <v>47</v>
      </c>
      <c r="S725">
        <v>2021</v>
      </c>
    </row>
    <row r="726" spans="1:19" hidden="1" x14ac:dyDescent="0.25">
      <c r="A726" t="s">
        <v>32</v>
      </c>
      <c r="B726" t="s">
        <v>42</v>
      </c>
      <c r="C726" t="s">
        <v>44</v>
      </c>
      <c r="D726">
        <f>COUNTIF(C726:C1420, Table63[[#This Row],[Product]])</f>
        <v>16</v>
      </c>
      <c r="E726">
        <f t="shared" si="11"/>
        <v>63</v>
      </c>
      <c r="F726">
        <f>Table63[[#This Row],[Occurrences of model]]/Table63[[#This Row],[total no. of model ]]</f>
        <v>0.25396825396825395</v>
      </c>
      <c r="G726" t="s">
        <v>57</v>
      </c>
      <c r="H726" s="1">
        <v>222.20000000000002</v>
      </c>
      <c r="I726" s="57">
        <v>11999.4</v>
      </c>
      <c r="J726" s="57">
        <v>19999</v>
      </c>
      <c r="K726" s="57">
        <v>4443777.8000000007</v>
      </c>
      <c r="L726" s="57">
        <v>666566.67000000004</v>
      </c>
      <c r="M726" s="57">
        <v>3777211.1300000008</v>
      </c>
      <c r="N726" s="57">
        <v>2266326.6780000003</v>
      </c>
      <c r="O726" s="57">
        <v>1510884.4520000005</v>
      </c>
      <c r="P726" s="56">
        <v>44136</v>
      </c>
      <c r="Q726">
        <v>11</v>
      </c>
      <c r="R726" t="s">
        <v>47</v>
      </c>
      <c r="S726">
        <v>2020</v>
      </c>
    </row>
    <row r="727" spans="1:19" hidden="1" x14ac:dyDescent="0.25">
      <c r="A727" t="s">
        <v>16</v>
      </c>
      <c r="B727" t="s">
        <v>36</v>
      </c>
      <c r="C727" t="s">
        <v>44</v>
      </c>
      <c r="D727">
        <f>COUNTIF(C727:C1421, Table63[[#This Row],[Product]])</f>
        <v>15</v>
      </c>
      <c r="E727">
        <f t="shared" si="11"/>
        <v>62</v>
      </c>
      <c r="F727">
        <f>Table63[[#This Row],[Occurrences of model]]/Table63[[#This Row],[total no. of model ]]</f>
        <v>0.24193548387096775</v>
      </c>
      <c r="G727" t="s">
        <v>57</v>
      </c>
      <c r="H727" s="1">
        <v>117.7</v>
      </c>
      <c r="I727" s="57">
        <v>11999.4</v>
      </c>
      <c r="J727" s="57">
        <v>19999</v>
      </c>
      <c r="K727" s="57">
        <v>2353882.3000000003</v>
      </c>
      <c r="L727" s="57">
        <v>353082.34500000003</v>
      </c>
      <c r="M727" s="57">
        <v>2000799.9550000003</v>
      </c>
      <c r="N727" s="57">
        <v>1560623.9649000003</v>
      </c>
      <c r="O727" s="57">
        <v>440175.99010000005</v>
      </c>
      <c r="P727" s="56">
        <v>44501</v>
      </c>
      <c r="Q727">
        <v>11</v>
      </c>
      <c r="R727" t="s">
        <v>47</v>
      </c>
      <c r="S727">
        <v>2021</v>
      </c>
    </row>
    <row r="728" spans="1:19" hidden="1" x14ac:dyDescent="0.25">
      <c r="A728" t="s">
        <v>16</v>
      </c>
      <c r="B728" t="s">
        <v>21</v>
      </c>
      <c r="C728" t="s">
        <v>44</v>
      </c>
      <c r="D728">
        <f>COUNTIF(C728:C1422, Table63[[#This Row],[Product]])</f>
        <v>14</v>
      </c>
      <c r="E728">
        <f t="shared" si="11"/>
        <v>61</v>
      </c>
      <c r="F728">
        <f>Table63[[#This Row],[Occurrences of model]]/Table63[[#This Row],[total no. of model ]]</f>
        <v>0.22950819672131148</v>
      </c>
      <c r="G728" t="s">
        <v>57</v>
      </c>
      <c r="H728" s="1">
        <v>192.20000000000002</v>
      </c>
      <c r="I728" s="57">
        <v>11999.4</v>
      </c>
      <c r="J728" s="57">
        <v>19999</v>
      </c>
      <c r="K728" s="57">
        <v>3843807.8000000003</v>
      </c>
      <c r="L728" s="57">
        <v>576571.17000000004</v>
      </c>
      <c r="M728" s="57">
        <v>3267236.6300000004</v>
      </c>
      <c r="N728" s="57">
        <v>2548444.5714000002</v>
      </c>
      <c r="O728" s="57">
        <v>718792.05860000011</v>
      </c>
      <c r="P728" s="56">
        <v>44136</v>
      </c>
      <c r="Q728">
        <v>11</v>
      </c>
      <c r="R728" t="s">
        <v>47</v>
      </c>
      <c r="S728">
        <v>2020</v>
      </c>
    </row>
    <row r="729" spans="1:19" hidden="1" x14ac:dyDescent="0.25">
      <c r="A729" t="s">
        <v>35</v>
      </c>
      <c r="B729" t="s">
        <v>46</v>
      </c>
      <c r="C729" t="s">
        <v>48</v>
      </c>
      <c r="D729">
        <f>COUNTIF(C729:C1423, Table63[[#This Row],[Product]])</f>
        <v>11</v>
      </c>
      <c r="E729">
        <f t="shared" si="11"/>
        <v>60</v>
      </c>
      <c r="F729">
        <f>Table63[[#This Row],[Occurrences of model]]/Table63[[#This Row],[total no. of model ]]</f>
        <v>0.18333333333333332</v>
      </c>
      <c r="G729" t="s">
        <v>57</v>
      </c>
      <c r="H729" s="1">
        <v>157.5</v>
      </c>
      <c r="I729" s="57">
        <v>19794</v>
      </c>
      <c r="J729" s="57">
        <v>32990</v>
      </c>
      <c r="K729" s="57">
        <v>5195925</v>
      </c>
      <c r="L729" s="57">
        <v>779388.75</v>
      </c>
      <c r="M729" s="57">
        <v>4416536.25</v>
      </c>
      <c r="N729" s="57">
        <v>3444898.2749999999</v>
      </c>
      <c r="O729" s="57">
        <v>971637.97500000009</v>
      </c>
      <c r="P729" s="56">
        <v>44228</v>
      </c>
      <c r="Q729">
        <v>2</v>
      </c>
      <c r="R729" t="s">
        <v>45</v>
      </c>
      <c r="S729">
        <v>2021</v>
      </c>
    </row>
    <row r="730" spans="1:19" hidden="1" x14ac:dyDescent="0.25">
      <c r="A730" t="s">
        <v>16</v>
      </c>
      <c r="B730" t="s">
        <v>17</v>
      </c>
      <c r="C730" t="s">
        <v>48</v>
      </c>
      <c r="D730">
        <f>COUNTIF(C730:C1424, Table63[[#This Row],[Product]])</f>
        <v>10</v>
      </c>
      <c r="E730">
        <f t="shared" si="11"/>
        <v>59</v>
      </c>
      <c r="F730">
        <f>Table63[[#This Row],[Occurrences of model]]/Table63[[#This Row],[total no. of model ]]</f>
        <v>0.16949152542372881</v>
      </c>
      <c r="G730" t="s">
        <v>57</v>
      </c>
      <c r="H730" s="1">
        <v>60.6</v>
      </c>
      <c r="I730" s="57">
        <v>19794</v>
      </c>
      <c r="J730" s="57">
        <v>32990</v>
      </c>
      <c r="K730" s="57">
        <v>1999194</v>
      </c>
      <c r="L730" s="57">
        <v>299879.09999999998</v>
      </c>
      <c r="M730" s="57">
        <v>1699314.9</v>
      </c>
      <c r="N730" s="57">
        <v>1325465.622</v>
      </c>
      <c r="O730" s="57">
        <v>373849.27799999993</v>
      </c>
      <c r="P730" s="56">
        <v>44287</v>
      </c>
      <c r="Q730">
        <v>4</v>
      </c>
      <c r="R730" t="s">
        <v>50</v>
      </c>
      <c r="S730">
        <v>2021</v>
      </c>
    </row>
    <row r="731" spans="1:19" hidden="1" x14ac:dyDescent="0.25">
      <c r="A731" t="s">
        <v>38</v>
      </c>
      <c r="B731" t="s">
        <v>60</v>
      </c>
      <c r="C731" t="s">
        <v>48</v>
      </c>
      <c r="D731">
        <f>COUNTIF(C731:C1425, Table63[[#This Row],[Product]])</f>
        <v>9</v>
      </c>
      <c r="E731">
        <f t="shared" si="11"/>
        <v>58</v>
      </c>
      <c r="F731">
        <f>Table63[[#This Row],[Occurrences of model]]/Table63[[#This Row],[total no. of model ]]</f>
        <v>0.15517241379310345</v>
      </c>
      <c r="G731" t="s">
        <v>57</v>
      </c>
      <c r="H731" s="1">
        <v>246</v>
      </c>
      <c r="I731" s="57">
        <v>19794</v>
      </c>
      <c r="J731" s="57">
        <v>32990</v>
      </c>
      <c r="K731" s="57">
        <v>8115540</v>
      </c>
      <c r="L731" s="57">
        <v>1217331</v>
      </c>
      <c r="M731" s="57">
        <v>6898209</v>
      </c>
      <c r="N731" s="57">
        <v>4966710.4799999995</v>
      </c>
      <c r="O731" s="57">
        <v>1931498.5200000005</v>
      </c>
      <c r="P731" s="56">
        <v>44378</v>
      </c>
      <c r="Q731">
        <v>7</v>
      </c>
      <c r="R731" t="s">
        <v>37</v>
      </c>
      <c r="S731">
        <v>2021</v>
      </c>
    </row>
    <row r="732" spans="1:19" hidden="1" x14ac:dyDescent="0.25">
      <c r="A732" t="s">
        <v>38</v>
      </c>
      <c r="B732" t="s">
        <v>59</v>
      </c>
      <c r="C732" t="s">
        <v>48</v>
      </c>
      <c r="D732">
        <f>COUNTIF(C732:C1426, Table63[[#This Row],[Product]])</f>
        <v>8</v>
      </c>
      <c r="E732">
        <f t="shared" si="11"/>
        <v>57</v>
      </c>
      <c r="F732">
        <f>Table63[[#This Row],[Occurrences of model]]/Table63[[#This Row],[total no. of model ]]</f>
        <v>0.14035087719298245</v>
      </c>
      <c r="G732" t="s">
        <v>57</v>
      </c>
      <c r="H732" s="1">
        <v>26.900000000000002</v>
      </c>
      <c r="I732" s="57">
        <v>19794</v>
      </c>
      <c r="J732" s="57">
        <v>32990</v>
      </c>
      <c r="K732" s="57">
        <v>887431.00000000012</v>
      </c>
      <c r="L732" s="57">
        <v>133114.65000000002</v>
      </c>
      <c r="M732" s="57">
        <v>754316.35000000009</v>
      </c>
      <c r="N732" s="57">
        <v>543107.772</v>
      </c>
      <c r="O732" s="57">
        <v>211208.5780000001</v>
      </c>
      <c r="P732" s="56">
        <v>44105</v>
      </c>
      <c r="Q732">
        <v>10</v>
      </c>
      <c r="R732" t="s">
        <v>43</v>
      </c>
      <c r="S732">
        <v>2020</v>
      </c>
    </row>
    <row r="733" spans="1:19" hidden="1" x14ac:dyDescent="0.25">
      <c r="A733" t="s">
        <v>38</v>
      </c>
      <c r="B733" t="s">
        <v>25</v>
      </c>
      <c r="C733" t="s">
        <v>48</v>
      </c>
      <c r="D733">
        <f>COUNTIF(C733:C1427, Table63[[#This Row],[Product]])</f>
        <v>7</v>
      </c>
      <c r="E733">
        <f t="shared" si="11"/>
        <v>56</v>
      </c>
      <c r="F733">
        <f>Table63[[#This Row],[Occurrences of model]]/Table63[[#This Row],[total no. of model ]]</f>
        <v>0.125</v>
      </c>
      <c r="G733" t="s">
        <v>57</v>
      </c>
      <c r="H733" s="1">
        <v>253.60000000000002</v>
      </c>
      <c r="I733" s="57">
        <v>19794</v>
      </c>
      <c r="J733" s="57">
        <v>32990</v>
      </c>
      <c r="K733" s="57">
        <v>8366264.0000000009</v>
      </c>
      <c r="L733" s="57">
        <v>1254939.6000000001</v>
      </c>
      <c r="M733" s="57">
        <v>7111324.4000000004</v>
      </c>
      <c r="N733" s="57">
        <v>5120153.568</v>
      </c>
      <c r="O733" s="57">
        <v>1991170.8320000004</v>
      </c>
      <c r="P733" s="56">
        <v>44136</v>
      </c>
      <c r="Q733">
        <v>11</v>
      </c>
      <c r="R733" t="s">
        <v>47</v>
      </c>
      <c r="S733">
        <v>2020</v>
      </c>
    </row>
    <row r="734" spans="1:19" hidden="1" x14ac:dyDescent="0.25">
      <c r="A734" t="s">
        <v>16</v>
      </c>
      <c r="B734" t="s">
        <v>58</v>
      </c>
      <c r="C734" t="s">
        <v>49</v>
      </c>
      <c r="D734">
        <f>COUNTIF(C734:C1428, Table63[[#This Row],[Product]])</f>
        <v>14</v>
      </c>
      <c r="E734">
        <f t="shared" si="11"/>
        <v>55</v>
      </c>
      <c r="F734">
        <f>Table63[[#This Row],[Occurrences of model]]/Table63[[#This Row],[total no. of model ]]</f>
        <v>0.25454545454545452</v>
      </c>
      <c r="G734" t="s">
        <v>57</v>
      </c>
      <c r="H734" s="1">
        <v>290.3</v>
      </c>
      <c r="I734" s="57">
        <v>13938</v>
      </c>
      <c r="J734" s="57">
        <v>23230</v>
      </c>
      <c r="K734" s="57">
        <v>6743669</v>
      </c>
      <c r="L734" s="57">
        <v>1011550.35</v>
      </c>
      <c r="M734" s="57">
        <v>5732118.6500000004</v>
      </c>
      <c r="N734" s="57">
        <v>4471052.5470000003</v>
      </c>
      <c r="O734" s="57">
        <v>1261066.1030000001</v>
      </c>
      <c r="P734" s="56">
        <v>44256</v>
      </c>
      <c r="Q734">
        <v>3</v>
      </c>
      <c r="R734" t="s">
        <v>31</v>
      </c>
      <c r="S734">
        <v>2021</v>
      </c>
    </row>
    <row r="735" spans="1:19" hidden="1" x14ac:dyDescent="0.25">
      <c r="A735" t="s">
        <v>38</v>
      </c>
      <c r="B735" t="s">
        <v>27</v>
      </c>
      <c r="C735" t="s">
        <v>49</v>
      </c>
      <c r="D735">
        <f>COUNTIF(C735:C1429, Table63[[#This Row],[Product]])</f>
        <v>13</v>
      </c>
      <c r="E735">
        <f t="shared" si="11"/>
        <v>54</v>
      </c>
      <c r="F735">
        <f>Table63[[#This Row],[Occurrences of model]]/Table63[[#This Row],[total no. of model ]]</f>
        <v>0.24074074074074073</v>
      </c>
      <c r="G735" t="s">
        <v>57</v>
      </c>
      <c r="H735" s="1">
        <v>254.10000000000002</v>
      </c>
      <c r="I735" s="57">
        <v>13938</v>
      </c>
      <c r="J735" s="57">
        <v>23230</v>
      </c>
      <c r="K735" s="57">
        <v>5902743.0000000009</v>
      </c>
      <c r="L735" s="57">
        <v>885411.45000000007</v>
      </c>
      <c r="M735" s="57">
        <v>5017331.5500000007</v>
      </c>
      <c r="N735" s="57">
        <v>3612478.7160000005</v>
      </c>
      <c r="O735" s="57">
        <v>1404852.8340000003</v>
      </c>
      <c r="P735" s="56">
        <v>44409</v>
      </c>
      <c r="Q735">
        <v>8</v>
      </c>
      <c r="R735" t="s">
        <v>40</v>
      </c>
      <c r="S735">
        <v>2021</v>
      </c>
    </row>
    <row r="736" spans="1:19" hidden="1" x14ac:dyDescent="0.25">
      <c r="A736" t="s">
        <v>38</v>
      </c>
      <c r="B736" t="s">
        <v>29</v>
      </c>
      <c r="C736" t="s">
        <v>49</v>
      </c>
      <c r="D736">
        <f>COUNTIF(C736:C1430, Table63[[#This Row],[Product]])</f>
        <v>12</v>
      </c>
      <c r="E736">
        <f t="shared" si="11"/>
        <v>53</v>
      </c>
      <c r="F736">
        <f>Table63[[#This Row],[Occurrences of model]]/Table63[[#This Row],[total no. of model ]]</f>
        <v>0.22641509433962265</v>
      </c>
      <c r="G736" t="s">
        <v>57</v>
      </c>
      <c r="H736" s="1">
        <v>26.900000000000002</v>
      </c>
      <c r="I736" s="57">
        <v>13938</v>
      </c>
      <c r="J736" s="57">
        <v>23230</v>
      </c>
      <c r="K736" s="57">
        <v>624887</v>
      </c>
      <c r="L736" s="57">
        <v>93733.05</v>
      </c>
      <c r="M736" s="57">
        <v>531153.94999999995</v>
      </c>
      <c r="N736" s="57">
        <v>382430.84399999992</v>
      </c>
      <c r="O736" s="57">
        <v>148723.10600000003</v>
      </c>
      <c r="P736" s="56">
        <v>44105</v>
      </c>
      <c r="Q736">
        <v>10</v>
      </c>
      <c r="R736" t="s">
        <v>43</v>
      </c>
      <c r="S736">
        <v>2020</v>
      </c>
    </row>
    <row r="737" spans="1:19" hidden="1" x14ac:dyDescent="0.25">
      <c r="A737" t="s">
        <v>38</v>
      </c>
      <c r="B737" t="s">
        <v>55</v>
      </c>
      <c r="C737" t="s">
        <v>49</v>
      </c>
      <c r="D737">
        <f>COUNTIF(C737:C1431, Table63[[#This Row],[Product]])</f>
        <v>11</v>
      </c>
      <c r="E737">
        <f t="shared" si="11"/>
        <v>52</v>
      </c>
      <c r="F737">
        <f>Table63[[#This Row],[Occurrences of model]]/Table63[[#This Row],[total no. of model ]]</f>
        <v>0.21153846153846154</v>
      </c>
      <c r="G737" t="s">
        <v>57</v>
      </c>
      <c r="H737" s="1">
        <v>149.6</v>
      </c>
      <c r="I737" s="57">
        <v>13938</v>
      </c>
      <c r="J737" s="57">
        <v>23230</v>
      </c>
      <c r="K737" s="57">
        <v>3475208</v>
      </c>
      <c r="L737" s="57">
        <v>521281.19999999995</v>
      </c>
      <c r="M737" s="57">
        <v>2953926.8</v>
      </c>
      <c r="N737" s="57">
        <v>2126827.2959999996</v>
      </c>
      <c r="O737" s="57">
        <v>827099.50400000019</v>
      </c>
      <c r="P737" s="56">
        <v>44470</v>
      </c>
      <c r="Q737">
        <v>10</v>
      </c>
      <c r="R737" t="s">
        <v>43</v>
      </c>
      <c r="S737">
        <v>2021</v>
      </c>
    </row>
    <row r="738" spans="1:19" hidden="1" x14ac:dyDescent="0.25">
      <c r="A738" t="s">
        <v>38</v>
      </c>
      <c r="B738" t="s">
        <v>33</v>
      </c>
      <c r="C738" t="s">
        <v>49</v>
      </c>
      <c r="D738">
        <f>COUNTIF(C738:C1432, Table63[[#This Row],[Product]])</f>
        <v>10</v>
      </c>
      <c r="E738">
        <f t="shared" si="11"/>
        <v>51</v>
      </c>
      <c r="F738">
        <f>Table63[[#This Row],[Occurrences of model]]/Table63[[#This Row],[total no. of model ]]</f>
        <v>0.19607843137254902</v>
      </c>
      <c r="G738" t="s">
        <v>57</v>
      </c>
      <c r="H738" s="1">
        <v>101</v>
      </c>
      <c r="I738" s="57">
        <v>13938</v>
      </c>
      <c r="J738" s="57">
        <v>23230</v>
      </c>
      <c r="K738" s="57">
        <v>2346230</v>
      </c>
      <c r="L738" s="57">
        <v>351934.5</v>
      </c>
      <c r="M738" s="57">
        <v>1994295.5</v>
      </c>
      <c r="N738" s="57">
        <v>1435892.76</v>
      </c>
      <c r="O738" s="57">
        <v>558402.74</v>
      </c>
      <c r="P738" s="56">
        <v>44470</v>
      </c>
      <c r="Q738">
        <v>10</v>
      </c>
      <c r="R738" t="s">
        <v>43</v>
      </c>
      <c r="S738">
        <v>2021</v>
      </c>
    </row>
    <row r="739" spans="1:19" hidden="1" x14ac:dyDescent="0.25">
      <c r="A739" t="s">
        <v>16</v>
      </c>
      <c r="B739" t="s">
        <v>26</v>
      </c>
      <c r="C739" t="s">
        <v>49</v>
      </c>
      <c r="D739">
        <f>COUNTIF(C739:C1433, Table63[[#This Row],[Product]])</f>
        <v>9</v>
      </c>
      <c r="E739">
        <f t="shared" si="11"/>
        <v>50</v>
      </c>
      <c r="F739">
        <f>Table63[[#This Row],[Occurrences of model]]/Table63[[#This Row],[total no. of model ]]</f>
        <v>0.18</v>
      </c>
      <c r="G739" t="s">
        <v>57</v>
      </c>
      <c r="H739" s="1">
        <v>128.1</v>
      </c>
      <c r="I739" s="57">
        <v>13938</v>
      </c>
      <c r="J739" s="57">
        <v>23230</v>
      </c>
      <c r="K739" s="57">
        <v>2975763</v>
      </c>
      <c r="L739" s="57">
        <v>446364.45</v>
      </c>
      <c r="M739" s="57">
        <v>2529398.5499999998</v>
      </c>
      <c r="N739" s="57">
        <v>1972930.8689999999</v>
      </c>
      <c r="O739" s="57">
        <v>556467.68099999987</v>
      </c>
      <c r="P739" s="56">
        <v>44166</v>
      </c>
      <c r="Q739">
        <v>12</v>
      </c>
      <c r="R739" t="s">
        <v>28</v>
      </c>
      <c r="S739">
        <v>2020</v>
      </c>
    </row>
    <row r="740" spans="1:19" hidden="1" x14ac:dyDescent="0.25">
      <c r="A740" t="s">
        <v>38</v>
      </c>
      <c r="B740" t="s">
        <v>34</v>
      </c>
      <c r="C740" t="s">
        <v>51</v>
      </c>
      <c r="D740">
        <f>COUNTIF(C740:C1434, Table63[[#This Row],[Product]])</f>
        <v>10</v>
      </c>
      <c r="E740">
        <f t="shared" si="11"/>
        <v>49</v>
      </c>
      <c r="F740">
        <f>Table63[[#This Row],[Occurrences of model]]/Table63[[#This Row],[total no. of model ]]</f>
        <v>0.20408163265306123</v>
      </c>
      <c r="G740" t="s">
        <v>57</v>
      </c>
      <c r="H740" s="1">
        <v>88.800000000000011</v>
      </c>
      <c r="I740" s="57">
        <v>11999.4</v>
      </c>
      <c r="J740" s="57">
        <v>19999</v>
      </c>
      <c r="K740" s="57">
        <v>1775911.2000000002</v>
      </c>
      <c r="L740" s="57">
        <v>266386.68</v>
      </c>
      <c r="M740" s="57">
        <v>1509524.5200000003</v>
      </c>
      <c r="N740" s="57">
        <v>1086857.6544000001</v>
      </c>
      <c r="O740" s="57">
        <v>422666.86560000014</v>
      </c>
      <c r="P740" s="56">
        <v>44256</v>
      </c>
      <c r="Q740">
        <v>3</v>
      </c>
      <c r="R740" t="s">
        <v>31</v>
      </c>
      <c r="S740">
        <v>2021</v>
      </c>
    </row>
    <row r="741" spans="1:19" hidden="1" x14ac:dyDescent="0.25">
      <c r="A741" t="s">
        <v>35</v>
      </c>
      <c r="B741" t="s">
        <v>56</v>
      </c>
      <c r="C741" t="s">
        <v>51</v>
      </c>
      <c r="D741">
        <f>COUNTIF(C741:C1435, Table63[[#This Row],[Product]])</f>
        <v>9</v>
      </c>
      <c r="E741">
        <f t="shared" si="11"/>
        <v>48</v>
      </c>
      <c r="F741">
        <f>Table63[[#This Row],[Occurrences of model]]/Table63[[#This Row],[total no. of model ]]</f>
        <v>0.1875</v>
      </c>
      <c r="G741" t="s">
        <v>57</v>
      </c>
      <c r="H741" s="1">
        <v>284.40000000000003</v>
      </c>
      <c r="I741" s="57">
        <v>11999.4</v>
      </c>
      <c r="J741" s="57">
        <v>19999</v>
      </c>
      <c r="K741" s="57">
        <v>5687715.6000000006</v>
      </c>
      <c r="L741" s="57">
        <v>853157.34000000008</v>
      </c>
      <c r="M741" s="57">
        <v>4834558.2600000007</v>
      </c>
      <c r="N741" s="57">
        <v>3770955.4428000008</v>
      </c>
      <c r="O741" s="57">
        <v>1063602.8171999999</v>
      </c>
      <c r="P741" s="56">
        <v>44317</v>
      </c>
      <c r="Q741">
        <v>5</v>
      </c>
      <c r="R741" t="s">
        <v>53</v>
      </c>
      <c r="S741">
        <v>2021</v>
      </c>
    </row>
    <row r="742" spans="1:19" hidden="1" x14ac:dyDescent="0.25">
      <c r="A742" t="s">
        <v>32</v>
      </c>
      <c r="B742" t="s">
        <v>39</v>
      </c>
      <c r="C742" t="s">
        <v>51</v>
      </c>
      <c r="D742">
        <f>COUNTIF(C742:C1436, Table63[[#This Row],[Product]])</f>
        <v>8</v>
      </c>
      <c r="E742">
        <f t="shared" si="11"/>
        <v>47</v>
      </c>
      <c r="F742">
        <f>Table63[[#This Row],[Occurrences of model]]/Table63[[#This Row],[total no. of model ]]</f>
        <v>0.1702127659574468</v>
      </c>
      <c r="G742" t="s">
        <v>57</v>
      </c>
      <c r="H742" s="1">
        <v>247.5</v>
      </c>
      <c r="I742" s="57">
        <v>11999.4</v>
      </c>
      <c r="J742" s="57">
        <v>19999</v>
      </c>
      <c r="K742" s="57">
        <v>4949752.5</v>
      </c>
      <c r="L742" s="57">
        <v>742462.875</v>
      </c>
      <c r="M742" s="57">
        <v>4207289.625</v>
      </c>
      <c r="N742" s="57">
        <v>2524373.7749999999</v>
      </c>
      <c r="O742" s="57">
        <v>1682915.85</v>
      </c>
      <c r="P742" s="56">
        <v>44409</v>
      </c>
      <c r="Q742">
        <v>8</v>
      </c>
      <c r="R742" t="s">
        <v>40</v>
      </c>
      <c r="S742">
        <v>2021</v>
      </c>
    </row>
    <row r="743" spans="1:19" hidden="1" x14ac:dyDescent="0.25">
      <c r="A743" t="s">
        <v>22</v>
      </c>
      <c r="B743" t="s">
        <v>23</v>
      </c>
      <c r="C743" t="s">
        <v>51</v>
      </c>
      <c r="D743">
        <f>COUNTIF(C743:C1437, Table63[[#This Row],[Product]])</f>
        <v>7</v>
      </c>
      <c r="E743">
        <f t="shared" si="11"/>
        <v>46</v>
      </c>
      <c r="F743">
        <f>Table63[[#This Row],[Occurrences of model]]/Table63[[#This Row],[total no. of model ]]</f>
        <v>0.15217391304347827</v>
      </c>
      <c r="G743" t="s">
        <v>57</v>
      </c>
      <c r="H743" s="1">
        <v>174.3</v>
      </c>
      <c r="I743" s="57">
        <v>11999.4</v>
      </c>
      <c r="J743" s="57">
        <v>19999</v>
      </c>
      <c r="K743" s="57">
        <v>3485825.7</v>
      </c>
      <c r="L743" s="57">
        <v>522873.85499999998</v>
      </c>
      <c r="M743" s="57">
        <v>2962951.8450000002</v>
      </c>
      <c r="N743" s="57">
        <v>1925918.6992500003</v>
      </c>
      <c r="O743" s="57">
        <v>1037033.1457499999</v>
      </c>
      <c r="P743" s="56">
        <v>44105</v>
      </c>
      <c r="Q743">
        <v>10</v>
      </c>
      <c r="R743" t="s">
        <v>43</v>
      </c>
      <c r="S743">
        <v>2020</v>
      </c>
    </row>
    <row r="744" spans="1:19" hidden="1" x14ac:dyDescent="0.25">
      <c r="A744" t="s">
        <v>32</v>
      </c>
      <c r="B744" t="s">
        <v>42</v>
      </c>
      <c r="C744" t="s">
        <v>51</v>
      </c>
      <c r="D744">
        <f>COUNTIF(C744:C1438, Table63[[#This Row],[Product]])</f>
        <v>6</v>
      </c>
      <c r="E744">
        <f t="shared" si="11"/>
        <v>45</v>
      </c>
      <c r="F744">
        <f>Table63[[#This Row],[Occurrences of model]]/Table63[[#This Row],[total no. of model ]]</f>
        <v>0.13333333333333333</v>
      </c>
      <c r="G744" t="s">
        <v>57</v>
      </c>
      <c r="H744" s="1">
        <v>291.40000000000003</v>
      </c>
      <c r="I744" s="57">
        <v>11999.4</v>
      </c>
      <c r="J744" s="57">
        <v>19999</v>
      </c>
      <c r="K744" s="57">
        <v>5827708.6000000006</v>
      </c>
      <c r="L744" s="57">
        <v>874156.29</v>
      </c>
      <c r="M744" s="57">
        <v>4953552.3100000005</v>
      </c>
      <c r="N744" s="57">
        <v>2972131.3860000004</v>
      </c>
      <c r="O744" s="57">
        <v>1981420.9240000001</v>
      </c>
      <c r="P744" s="56">
        <v>44470</v>
      </c>
      <c r="Q744">
        <v>10</v>
      </c>
      <c r="R744" t="s">
        <v>43</v>
      </c>
      <c r="S744">
        <v>2021</v>
      </c>
    </row>
    <row r="745" spans="1:19" hidden="1" x14ac:dyDescent="0.25">
      <c r="A745" t="s">
        <v>16</v>
      </c>
      <c r="B745" t="s">
        <v>36</v>
      </c>
      <c r="C745" t="s">
        <v>51</v>
      </c>
      <c r="D745">
        <f>COUNTIF(C745:C1439, Table63[[#This Row],[Product]])</f>
        <v>5</v>
      </c>
      <c r="E745">
        <f t="shared" si="11"/>
        <v>44</v>
      </c>
      <c r="F745">
        <f>Table63[[#This Row],[Occurrences of model]]/Table63[[#This Row],[total no. of model ]]</f>
        <v>0.11363636363636363</v>
      </c>
      <c r="G745" t="s">
        <v>57</v>
      </c>
      <c r="H745" s="1">
        <v>173.10000000000002</v>
      </c>
      <c r="I745" s="57">
        <v>11999.4</v>
      </c>
      <c r="J745" s="57">
        <v>19999</v>
      </c>
      <c r="K745" s="57">
        <v>3461826.9000000004</v>
      </c>
      <c r="L745" s="57">
        <v>519274.03500000003</v>
      </c>
      <c r="M745" s="57">
        <v>2942552.8650000002</v>
      </c>
      <c r="N745" s="57">
        <v>2295191.2347000004</v>
      </c>
      <c r="O745" s="57">
        <v>647361.63029999984</v>
      </c>
      <c r="P745" s="56">
        <v>44470</v>
      </c>
      <c r="Q745">
        <v>10</v>
      </c>
      <c r="R745" t="s">
        <v>43</v>
      </c>
      <c r="S745">
        <v>2021</v>
      </c>
    </row>
    <row r="746" spans="1:19" hidden="1" x14ac:dyDescent="0.25">
      <c r="A746" t="s">
        <v>16</v>
      </c>
      <c r="B746" t="s">
        <v>21</v>
      </c>
      <c r="C746" t="s">
        <v>51</v>
      </c>
      <c r="D746">
        <f>COUNTIF(C746:C1440, Table63[[#This Row],[Product]])</f>
        <v>4</v>
      </c>
      <c r="E746">
        <f t="shared" si="11"/>
        <v>43</v>
      </c>
      <c r="F746">
        <f>Table63[[#This Row],[Occurrences of model]]/Table63[[#This Row],[total no. of model ]]</f>
        <v>9.3023255813953487E-2</v>
      </c>
      <c r="G746" t="s">
        <v>57</v>
      </c>
      <c r="H746" s="1">
        <v>172.70000000000002</v>
      </c>
      <c r="I746" s="57">
        <v>11999.4</v>
      </c>
      <c r="J746" s="57">
        <v>19999</v>
      </c>
      <c r="K746" s="57">
        <v>3453827.3000000003</v>
      </c>
      <c r="L746" s="57">
        <v>518074.09500000003</v>
      </c>
      <c r="M746" s="57">
        <v>2935753.2050000001</v>
      </c>
      <c r="N746" s="57">
        <v>2289887.4999000002</v>
      </c>
      <c r="O746" s="57">
        <v>645865.7050999999</v>
      </c>
      <c r="P746" s="56">
        <v>44105</v>
      </c>
      <c r="Q746">
        <v>10</v>
      </c>
      <c r="R746" t="s">
        <v>43</v>
      </c>
      <c r="S746">
        <v>2020</v>
      </c>
    </row>
    <row r="747" spans="1:19" hidden="1" x14ac:dyDescent="0.25">
      <c r="A747" t="s">
        <v>22</v>
      </c>
      <c r="B747" t="s">
        <v>46</v>
      </c>
      <c r="C747" t="s">
        <v>51</v>
      </c>
      <c r="D747">
        <f>COUNTIF(C747:C1441, Table63[[#This Row],[Product]])</f>
        <v>3</v>
      </c>
      <c r="E747">
        <f t="shared" si="11"/>
        <v>42</v>
      </c>
      <c r="F747">
        <f>Table63[[#This Row],[Occurrences of model]]/Table63[[#This Row],[total no. of model ]]</f>
        <v>7.1428571428571425E-2</v>
      </c>
      <c r="G747" t="s">
        <v>57</v>
      </c>
      <c r="H747" s="1">
        <v>187</v>
      </c>
      <c r="I747" s="57">
        <v>11999.4</v>
      </c>
      <c r="J747" s="57">
        <v>19999</v>
      </c>
      <c r="K747" s="57">
        <v>3739813</v>
      </c>
      <c r="L747" s="57">
        <v>560971.94999999995</v>
      </c>
      <c r="M747" s="57">
        <v>3178841.05</v>
      </c>
      <c r="N747" s="57">
        <v>2066246.6824999999</v>
      </c>
      <c r="O747" s="57">
        <v>1112594.3674999999</v>
      </c>
      <c r="P747" s="56">
        <v>44136</v>
      </c>
      <c r="Q747">
        <v>11</v>
      </c>
      <c r="R747" t="s">
        <v>47</v>
      </c>
      <c r="S747">
        <v>2020</v>
      </c>
    </row>
    <row r="748" spans="1:19" hidden="1" x14ac:dyDescent="0.25">
      <c r="A748" t="s">
        <v>35</v>
      </c>
      <c r="B748" t="s">
        <v>17</v>
      </c>
      <c r="C748" t="s">
        <v>18</v>
      </c>
      <c r="D748">
        <f>COUNTIF(C748:C1442, Table63[[#This Row],[Product]])</f>
        <v>3</v>
      </c>
      <c r="E748">
        <f t="shared" si="11"/>
        <v>41</v>
      </c>
      <c r="F748">
        <f>Table63[[#This Row],[Occurrences of model]]/Table63[[#This Row],[total no. of model ]]</f>
        <v>7.3170731707317069E-2</v>
      </c>
      <c r="G748" t="s">
        <v>57</v>
      </c>
      <c r="H748" s="1">
        <v>117.4</v>
      </c>
      <c r="I748" s="57">
        <v>5579.4</v>
      </c>
      <c r="J748" s="57">
        <v>9299</v>
      </c>
      <c r="K748" s="57">
        <v>1091702.6000000001</v>
      </c>
      <c r="L748" s="57">
        <v>163755.39000000001</v>
      </c>
      <c r="M748" s="57">
        <v>927947.21000000008</v>
      </c>
      <c r="N748" s="57">
        <v>723798.82380000013</v>
      </c>
      <c r="O748" s="57">
        <v>204148.38619999995</v>
      </c>
      <c r="P748" s="56">
        <v>44409</v>
      </c>
      <c r="Q748">
        <v>8</v>
      </c>
      <c r="R748" t="s">
        <v>40</v>
      </c>
      <c r="S748">
        <v>2021</v>
      </c>
    </row>
    <row r="749" spans="1:19" hidden="1" x14ac:dyDescent="0.25">
      <c r="A749" t="s">
        <v>35</v>
      </c>
      <c r="B749" t="s">
        <v>60</v>
      </c>
      <c r="C749" t="s">
        <v>18</v>
      </c>
      <c r="D749">
        <f>COUNTIF(C749:C1443, Table63[[#This Row],[Product]])</f>
        <v>2</v>
      </c>
      <c r="E749">
        <f t="shared" si="11"/>
        <v>40</v>
      </c>
      <c r="F749">
        <f>Table63[[#This Row],[Occurrences of model]]/Table63[[#This Row],[total no. of model ]]</f>
        <v>0.05</v>
      </c>
      <c r="G749" t="s">
        <v>57</v>
      </c>
      <c r="H749" s="1">
        <v>276.7</v>
      </c>
      <c r="I749" s="57">
        <v>5579.4</v>
      </c>
      <c r="J749" s="57">
        <v>9299</v>
      </c>
      <c r="K749" s="57">
        <v>2573033.2999999998</v>
      </c>
      <c r="L749" s="57">
        <v>385954.99499999994</v>
      </c>
      <c r="M749" s="57">
        <v>2187078.3049999997</v>
      </c>
      <c r="N749" s="57">
        <v>1705921.0778999999</v>
      </c>
      <c r="O749" s="57">
        <v>481157.22709999979</v>
      </c>
      <c r="P749" s="56">
        <v>44409</v>
      </c>
      <c r="Q749">
        <v>8</v>
      </c>
      <c r="R749" t="s">
        <v>40</v>
      </c>
      <c r="S749">
        <v>2021</v>
      </c>
    </row>
    <row r="750" spans="1:19" hidden="1" x14ac:dyDescent="0.25">
      <c r="A750" t="s">
        <v>35</v>
      </c>
      <c r="B750" t="s">
        <v>59</v>
      </c>
      <c r="C750" t="s">
        <v>18</v>
      </c>
      <c r="D750">
        <f>COUNTIF(C750:C1444, Table63[[#This Row],[Product]])</f>
        <v>1</v>
      </c>
      <c r="E750">
        <f t="shared" si="11"/>
        <v>39</v>
      </c>
      <c r="F750">
        <f>Table63[[#This Row],[Occurrences of model]]/Table63[[#This Row],[total no. of model ]]</f>
        <v>2.564102564102564E-2</v>
      </c>
      <c r="G750" t="s">
        <v>57</v>
      </c>
      <c r="H750" s="1">
        <v>108.5</v>
      </c>
      <c r="I750" s="57">
        <v>5579.4</v>
      </c>
      <c r="J750" s="57">
        <v>9299</v>
      </c>
      <c r="K750" s="57">
        <v>1008941.5</v>
      </c>
      <c r="L750" s="57">
        <v>151341.22500000001</v>
      </c>
      <c r="M750" s="57">
        <v>857600.27500000002</v>
      </c>
      <c r="N750" s="57">
        <v>668928.2145</v>
      </c>
      <c r="O750" s="57">
        <v>188672.06050000002</v>
      </c>
      <c r="P750" s="56">
        <v>44470</v>
      </c>
      <c r="Q750">
        <v>10</v>
      </c>
      <c r="R750" t="s">
        <v>43</v>
      </c>
      <c r="S750">
        <v>2021</v>
      </c>
    </row>
    <row r="751" spans="1:19" x14ac:dyDescent="0.25">
      <c r="A751" t="s">
        <v>38</v>
      </c>
      <c r="B751" t="s">
        <v>25</v>
      </c>
      <c r="C751" t="s">
        <v>30</v>
      </c>
      <c r="D751">
        <f>COUNTIF(C751:C1445, Table63[[#This Row],[Product]])</f>
        <v>2</v>
      </c>
      <c r="E751">
        <f t="shared" si="11"/>
        <v>38</v>
      </c>
      <c r="F751" s="5">
        <f>Table63[[#This Row],[Occurrences of model]]/Table63[[#This Row],[total no. of model ]]</f>
        <v>5.2631578947368418E-2</v>
      </c>
      <c r="G751" t="s">
        <v>57</v>
      </c>
      <c r="H751" s="1">
        <v>54.6</v>
      </c>
      <c r="I751" s="57">
        <v>8999.4</v>
      </c>
      <c r="J751" s="57">
        <v>14999</v>
      </c>
      <c r="K751" s="57">
        <v>818945.4</v>
      </c>
      <c r="L751" s="57">
        <v>122841.81</v>
      </c>
      <c r="M751" s="57">
        <v>696103.59000000008</v>
      </c>
      <c r="N751" s="57">
        <v>501194.58480000007</v>
      </c>
      <c r="O751" s="57">
        <v>194909.00520000001</v>
      </c>
      <c r="P751" s="56">
        <v>44470</v>
      </c>
      <c r="Q751">
        <v>10</v>
      </c>
      <c r="R751" t="s">
        <v>43</v>
      </c>
      <c r="S751">
        <v>2021</v>
      </c>
    </row>
    <row r="752" spans="1:19" hidden="1" x14ac:dyDescent="0.25">
      <c r="A752" t="s">
        <v>16</v>
      </c>
      <c r="B752" t="s">
        <v>58</v>
      </c>
      <c r="C752" t="s">
        <v>44</v>
      </c>
      <c r="D752">
        <f>COUNTIF(C752:C1446, Table63[[#This Row],[Product]])</f>
        <v>13</v>
      </c>
      <c r="E752">
        <f t="shared" si="11"/>
        <v>37</v>
      </c>
      <c r="F752">
        <f>Table63[[#This Row],[Occurrences of model]]/Table63[[#This Row],[total no. of model ]]</f>
        <v>0.35135135135135137</v>
      </c>
      <c r="G752" t="s">
        <v>57</v>
      </c>
      <c r="H752" s="1">
        <v>115.80000000000001</v>
      </c>
      <c r="I752" s="57">
        <v>11999.4</v>
      </c>
      <c r="J752" s="57">
        <v>19999</v>
      </c>
      <c r="K752" s="57">
        <v>2315884.2000000002</v>
      </c>
      <c r="L752" s="57">
        <v>347382.63</v>
      </c>
      <c r="M752" s="57">
        <v>1968501.5700000003</v>
      </c>
      <c r="N752" s="57">
        <v>1535431.2246000003</v>
      </c>
      <c r="O752" s="57">
        <v>433070.34539999999</v>
      </c>
      <c r="P752" s="56">
        <v>44256</v>
      </c>
      <c r="Q752">
        <v>3</v>
      </c>
      <c r="R752" t="s">
        <v>31</v>
      </c>
      <c r="S752">
        <v>2021</v>
      </c>
    </row>
    <row r="753" spans="1:19" hidden="1" x14ac:dyDescent="0.25">
      <c r="A753" t="s">
        <v>22</v>
      </c>
      <c r="B753" t="s">
        <v>27</v>
      </c>
      <c r="C753" t="s">
        <v>44</v>
      </c>
      <c r="D753">
        <f>COUNTIF(C753:C1447, Table63[[#This Row],[Product]])</f>
        <v>12</v>
      </c>
      <c r="E753">
        <f t="shared" si="11"/>
        <v>36</v>
      </c>
      <c r="F753">
        <f>Table63[[#This Row],[Occurrences of model]]/Table63[[#This Row],[total no. of model ]]</f>
        <v>0.33333333333333331</v>
      </c>
      <c r="G753" t="s">
        <v>57</v>
      </c>
      <c r="H753" s="1">
        <v>161.4</v>
      </c>
      <c r="I753" s="57">
        <v>11999.4</v>
      </c>
      <c r="J753" s="57">
        <v>19999</v>
      </c>
      <c r="K753" s="57">
        <v>3227838.6</v>
      </c>
      <c r="L753" s="57">
        <v>484175.79</v>
      </c>
      <c r="M753" s="57">
        <v>2743662.81</v>
      </c>
      <c r="N753" s="57">
        <v>1783380.8265000002</v>
      </c>
      <c r="O753" s="57">
        <v>960281.98349999986</v>
      </c>
      <c r="P753" s="56">
        <v>44287</v>
      </c>
      <c r="Q753">
        <v>4</v>
      </c>
      <c r="R753" t="s">
        <v>50</v>
      </c>
      <c r="S753">
        <v>2021</v>
      </c>
    </row>
    <row r="754" spans="1:19" hidden="1" x14ac:dyDescent="0.25">
      <c r="A754" t="s">
        <v>16</v>
      </c>
      <c r="B754" t="s">
        <v>29</v>
      </c>
      <c r="C754" t="s">
        <v>44</v>
      </c>
      <c r="D754">
        <f>COUNTIF(C754:C1448, Table63[[#This Row],[Product]])</f>
        <v>11</v>
      </c>
      <c r="E754">
        <f t="shared" si="11"/>
        <v>35</v>
      </c>
      <c r="F754">
        <f>Table63[[#This Row],[Occurrences of model]]/Table63[[#This Row],[total no. of model ]]</f>
        <v>0.31428571428571428</v>
      </c>
      <c r="G754" t="s">
        <v>57</v>
      </c>
      <c r="H754" s="1">
        <v>253.5</v>
      </c>
      <c r="I754" s="57">
        <v>11999.4</v>
      </c>
      <c r="J754" s="57">
        <v>19999</v>
      </c>
      <c r="K754" s="57">
        <v>5069746.5</v>
      </c>
      <c r="L754" s="57">
        <v>760461.97499999998</v>
      </c>
      <c r="M754" s="57">
        <v>4309284.5250000004</v>
      </c>
      <c r="N754" s="57">
        <v>3361241.9295000006</v>
      </c>
      <c r="O754" s="57">
        <v>948042.59549999982</v>
      </c>
      <c r="P754" s="56">
        <v>44287</v>
      </c>
      <c r="Q754">
        <v>4</v>
      </c>
      <c r="R754" t="s">
        <v>50</v>
      </c>
      <c r="S754">
        <v>2021</v>
      </c>
    </row>
    <row r="755" spans="1:19" hidden="1" x14ac:dyDescent="0.25">
      <c r="A755" t="s">
        <v>16</v>
      </c>
      <c r="B755" t="s">
        <v>55</v>
      </c>
      <c r="C755" t="s">
        <v>44</v>
      </c>
      <c r="D755">
        <f>COUNTIF(C755:C1449, Table63[[#This Row],[Product]])</f>
        <v>10</v>
      </c>
      <c r="E755">
        <f t="shared" si="11"/>
        <v>34</v>
      </c>
      <c r="F755">
        <f>Table63[[#This Row],[Occurrences of model]]/Table63[[#This Row],[total no. of model ]]</f>
        <v>0.29411764705882354</v>
      </c>
      <c r="G755" t="s">
        <v>57</v>
      </c>
      <c r="H755" s="1">
        <v>285.10000000000002</v>
      </c>
      <c r="I755" s="57">
        <v>11999.4</v>
      </c>
      <c r="J755" s="57">
        <v>19999</v>
      </c>
      <c r="K755" s="57">
        <v>5701714.9000000004</v>
      </c>
      <c r="L755" s="57">
        <v>855257.23499999999</v>
      </c>
      <c r="M755" s="57">
        <v>4846457.665</v>
      </c>
      <c r="N755" s="57">
        <v>3780236.9787000003</v>
      </c>
      <c r="O755" s="57">
        <v>1066220.6862999997</v>
      </c>
      <c r="P755" s="56">
        <v>44317</v>
      </c>
      <c r="Q755">
        <v>5</v>
      </c>
      <c r="R755" t="s">
        <v>53</v>
      </c>
      <c r="S755">
        <v>2021</v>
      </c>
    </row>
    <row r="756" spans="1:19" hidden="1" x14ac:dyDescent="0.25">
      <c r="A756" t="s">
        <v>22</v>
      </c>
      <c r="B756" t="s">
        <v>33</v>
      </c>
      <c r="C756" t="s">
        <v>44</v>
      </c>
      <c r="D756">
        <f>COUNTIF(C756:C1450, Table63[[#This Row],[Product]])</f>
        <v>9</v>
      </c>
      <c r="E756">
        <f t="shared" ref="E756:E781" si="12">COUNTA(C756:C1450)</f>
        <v>33</v>
      </c>
      <c r="F756">
        <f>Table63[[#This Row],[Occurrences of model]]/Table63[[#This Row],[total no. of model ]]</f>
        <v>0.27272727272727271</v>
      </c>
      <c r="G756" t="s">
        <v>57</v>
      </c>
      <c r="H756" s="1">
        <v>255.9</v>
      </c>
      <c r="I756" s="57">
        <v>11999.4</v>
      </c>
      <c r="J756" s="57">
        <v>19999</v>
      </c>
      <c r="K756" s="57">
        <v>5117744.1000000006</v>
      </c>
      <c r="L756" s="57">
        <v>767661.61500000011</v>
      </c>
      <c r="M756" s="57">
        <v>4350082.4850000003</v>
      </c>
      <c r="N756" s="57">
        <v>2827553.6152500003</v>
      </c>
      <c r="O756" s="57">
        <v>1522528.8697500001</v>
      </c>
      <c r="P756" s="56">
        <v>44409</v>
      </c>
      <c r="Q756">
        <v>8</v>
      </c>
      <c r="R756" t="s">
        <v>40</v>
      </c>
      <c r="S756">
        <v>2021</v>
      </c>
    </row>
    <row r="757" spans="1:19" hidden="1" x14ac:dyDescent="0.25">
      <c r="A757" t="s">
        <v>16</v>
      </c>
      <c r="B757" t="s">
        <v>26</v>
      </c>
      <c r="C757" t="s">
        <v>44</v>
      </c>
      <c r="D757">
        <f>COUNTIF(C757:C1451, Table63[[#This Row],[Product]])</f>
        <v>8</v>
      </c>
      <c r="E757">
        <f t="shared" si="12"/>
        <v>32</v>
      </c>
      <c r="F757">
        <f>Table63[[#This Row],[Occurrences of model]]/Table63[[#This Row],[total no. of model ]]</f>
        <v>0.25</v>
      </c>
      <c r="G757" t="s">
        <v>57</v>
      </c>
      <c r="H757" s="1">
        <v>26.700000000000003</v>
      </c>
      <c r="I757" s="57">
        <v>11999.4</v>
      </c>
      <c r="J757" s="57">
        <v>19999</v>
      </c>
      <c r="K757" s="57">
        <v>533973.30000000005</v>
      </c>
      <c r="L757" s="57">
        <v>80095.99500000001</v>
      </c>
      <c r="M757" s="57">
        <v>453877.30500000005</v>
      </c>
      <c r="N757" s="57">
        <v>354024.29790000006</v>
      </c>
      <c r="O757" s="57">
        <v>99853.007099999988</v>
      </c>
      <c r="P757" s="56">
        <v>44105</v>
      </c>
      <c r="Q757">
        <v>10</v>
      </c>
      <c r="R757" t="s">
        <v>43</v>
      </c>
      <c r="S757">
        <v>2020</v>
      </c>
    </row>
    <row r="758" spans="1:19" hidden="1" x14ac:dyDescent="0.25">
      <c r="A758" t="s">
        <v>35</v>
      </c>
      <c r="B758" t="s">
        <v>34</v>
      </c>
      <c r="C758" t="s">
        <v>44</v>
      </c>
      <c r="D758">
        <f>COUNTIF(C758:C1452, Table63[[#This Row],[Product]])</f>
        <v>7</v>
      </c>
      <c r="E758">
        <f t="shared" si="12"/>
        <v>31</v>
      </c>
      <c r="F758">
        <f>Table63[[#This Row],[Occurrences of model]]/Table63[[#This Row],[total no. of model ]]</f>
        <v>0.22580645161290322</v>
      </c>
      <c r="G758" t="s">
        <v>57</v>
      </c>
      <c r="H758" s="1">
        <v>108.5</v>
      </c>
      <c r="I758" s="57">
        <v>11999.4</v>
      </c>
      <c r="J758" s="57">
        <v>19999</v>
      </c>
      <c r="K758" s="57">
        <v>2169891.5</v>
      </c>
      <c r="L758" s="57">
        <v>325483.72499999998</v>
      </c>
      <c r="M758" s="57">
        <v>1844407.7749999999</v>
      </c>
      <c r="N758" s="57">
        <v>1438638.0644999999</v>
      </c>
      <c r="O758" s="57">
        <v>405769.71050000004</v>
      </c>
      <c r="P758" s="56">
        <v>44470</v>
      </c>
      <c r="Q758">
        <v>10</v>
      </c>
      <c r="R758" t="s">
        <v>43</v>
      </c>
      <c r="S758">
        <v>2021</v>
      </c>
    </row>
    <row r="759" spans="1:19" hidden="1" x14ac:dyDescent="0.25">
      <c r="A759" t="s">
        <v>22</v>
      </c>
      <c r="B759" t="s">
        <v>56</v>
      </c>
      <c r="C759" t="s">
        <v>44</v>
      </c>
      <c r="D759">
        <f>COUNTIF(C759:C1453, Table63[[#This Row],[Product]])</f>
        <v>6</v>
      </c>
      <c r="E759">
        <f t="shared" si="12"/>
        <v>30</v>
      </c>
      <c r="F759">
        <f>Table63[[#This Row],[Occurrences of model]]/Table63[[#This Row],[total no. of model ]]</f>
        <v>0.2</v>
      </c>
      <c r="G759" t="s">
        <v>57</v>
      </c>
      <c r="H759" s="1">
        <v>117.5</v>
      </c>
      <c r="I759" s="57">
        <v>11999.4</v>
      </c>
      <c r="J759" s="57">
        <v>19999</v>
      </c>
      <c r="K759" s="57">
        <v>2349882.5</v>
      </c>
      <c r="L759" s="57">
        <v>352482.375</v>
      </c>
      <c r="M759" s="57">
        <v>1997400.125</v>
      </c>
      <c r="N759" s="57">
        <v>1298310.08125</v>
      </c>
      <c r="O759" s="57">
        <v>699090.04374999995</v>
      </c>
      <c r="P759" s="56">
        <v>44470</v>
      </c>
      <c r="Q759">
        <v>10</v>
      </c>
      <c r="R759" t="s">
        <v>43</v>
      </c>
      <c r="S759">
        <v>2021</v>
      </c>
    </row>
    <row r="760" spans="1:19" hidden="1" x14ac:dyDescent="0.25">
      <c r="A760" t="s">
        <v>16</v>
      </c>
      <c r="B760" t="s">
        <v>39</v>
      </c>
      <c r="C760" t="s">
        <v>44</v>
      </c>
      <c r="D760">
        <f>COUNTIF(C760:C1454, Table63[[#This Row],[Product]])</f>
        <v>5</v>
      </c>
      <c r="E760">
        <f t="shared" si="12"/>
        <v>29</v>
      </c>
      <c r="F760">
        <f>Table63[[#This Row],[Occurrences of model]]/Table63[[#This Row],[total no. of model ]]</f>
        <v>0.17241379310344829</v>
      </c>
      <c r="G760" t="s">
        <v>57</v>
      </c>
      <c r="H760" s="1">
        <v>200.70000000000002</v>
      </c>
      <c r="I760" s="57">
        <v>11999.4</v>
      </c>
      <c r="J760" s="57">
        <v>19999</v>
      </c>
      <c r="K760" s="57">
        <v>4013799.3000000003</v>
      </c>
      <c r="L760" s="57">
        <v>602069.89500000002</v>
      </c>
      <c r="M760" s="57">
        <v>3411729.4050000003</v>
      </c>
      <c r="N760" s="57">
        <v>2661148.9359000004</v>
      </c>
      <c r="O760" s="57">
        <v>750580.46909999987</v>
      </c>
      <c r="P760" s="56">
        <v>44136</v>
      </c>
      <c r="Q760">
        <v>11</v>
      </c>
      <c r="R760" t="s">
        <v>47</v>
      </c>
      <c r="S760">
        <v>2020</v>
      </c>
    </row>
    <row r="761" spans="1:19" hidden="1" x14ac:dyDescent="0.25">
      <c r="A761" t="s">
        <v>16</v>
      </c>
      <c r="B761" t="s">
        <v>23</v>
      </c>
      <c r="C761" t="s">
        <v>44</v>
      </c>
      <c r="D761">
        <f>COUNTIF(C761:C1455, Table63[[#This Row],[Product]])</f>
        <v>4</v>
      </c>
      <c r="E761">
        <f t="shared" si="12"/>
        <v>28</v>
      </c>
      <c r="F761">
        <f>Table63[[#This Row],[Occurrences of model]]/Table63[[#This Row],[total no. of model ]]</f>
        <v>0.14285714285714285</v>
      </c>
      <c r="G761" t="s">
        <v>57</v>
      </c>
      <c r="H761" s="1">
        <v>215.10000000000002</v>
      </c>
      <c r="I761" s="57">
        <v>11999.4</v>
      </c>
      <c r="J761" s="57">
        <v>19999</v>
      </c>
      <c r="K761" s="57">
        <v>4301784.9000000004</v>
      </c>
      <c r="L761" s="57">
        <v>645267.73499999999</v>
      </c>
      <c r="M761" s="57">
        <v>3656517.1650000005</v>
      </c>
      <c r="N761" s="57">
        <v>2852083.3887000005</v>
      </c>
      <c r="O761" s="57">
        <v>804433.77630000003</v>
      </c>
      <c r="P761" s="56">
        <v>44136</v>
      </c>
      <c r="Q761">
        <v>11</v>
      </c>
      <c r="R761" t="s">
        <v>47</v>
      </c>
      <c r="S761">
        <v>2020</v>
      </c>
    </row>
    <row r="762" spans="1:19" hidden="1" x14ac:dyDescent="0.25">
      <c r="A762" t="s">
        <v>32</v>
      </c>
      <c r="B762" t="s">
        <v>42</v>
      </c>
      <c r="C762" t="s">
        <v>44</v>
      </c>
      <c r="D762">
        <f>COUNTIF(C762:C1456, Table63[[#This Row],[Product]])</f>
        <v>3</v>
      </c>
      <c r="E762">
        <f t="shared" si="12"/>
        <v>27</v>
      </c>
      <c r="F762">
        <f>Table63[[#This Row],[Occurrences of model]]/Table63[[#This Row],[total no. of model ]]</f>
        <v>0.1111111111111111</v>
      </c>
      <c r="G762" t="s">
        <v>57</v>
      </c>
      <c r="H762" s="1">
        <v>91.4</v>
      </c>
      <c r="I762" s="57">
        <v>11999.4</v>
      </c>
      <c r="J762" s="57">
        <v>19999</v>
      </c>
      <c r="K762" s="57">
        <v>1827908.6</v>
      </c>
      <c r="L762" s="57">
        <v>274186.28999999998</v>
      </c>
      <c r="M762" s="57">
        <v>1553722.31</v>
      </c>
      <c r="N762" s="57">
        <v>932233.38600000006</v>
      </c>
      <c r="O762" s="57">
        <v>621488.924</v>
      </c>
      <c r="P762" s="56">
        <v>44531</v>
      </c>
      <c r="Q762">
        <v>12</v>
      </c>
      <c r="R762" t="s">
        <v>28</v>
      </c>
      <c r="S762">
        <v>2021</v>
      </c>
    </row>
    <row r="763" spans="1:19" hidden="1" x14ac:dyDescent="0.25">
      <c r="A763" t="s">
        <v>16</v>
      </c>
      <c r="B763" t="s">
        <v>36</v>
      </c>
      <c r="C763" t="s">
        <v>44</v>
      </c>
      <c r="D763">
        <f>COUNTIF(C763:C1457, Table63[[#This Row],[Product]])</f>
        <v>2</v>
      </c>
      <c r="E763">
        <f t="shared" si="12"/>
        <v>26</v>
      </c>
      <c r="F763">
        <f>Table63[[#This Row],[Occurrences of model]]/Table63[[#This Row],[total no. of model ]]</f>
        <v>7.6923076923076927E-2</v>
      </c>
      <c r="G763" t="s">
        <v>57</v>
      </c>
      <c r="H763" s="1">
        <v>29.3</v>
      </c>
      <c r="I763" s="57">
        <v>11999.4</v>
      </c>
      <c r="J763" s="57">
        <v>19999</v>
      </c>
      <c r="K763" s="57">
        <v>585970.70000000007</v>
      </c>
      <c r="L763" s="57">
        <v>87895.60500000001</v>
      </c>
      <c r="M763" s="57">
        <v>498075.09500000009</v>
      </c>
      <c r="N763" s="57">
        <v>388498.57410000009</v>
      </c>
      <c r="O763" s="57">
        <v>109576.5209</v>
      </c>
      <c r="P763" s="56">
        <v>44531</v>
      </c>
      <c r="Q763">
        <v>12</v>
      </c>
      <c r="R763" t="s">
        <v>28</v>
      </c>
      <c r="S763">
        <v>2021</v>
      </c>
    </row>
    <row r="764" spans="1:19" hidden="1" x14ac:dyDescent="0.25">
      <c r="A764" t="s">
        <v>32</v>
      </c>
      <c r="B764" t="s">
        <v>21</v>
      </c>
      <c r="C764" t="s">
        <v>48</v>
      </c>
      <c r="D764">
        <f>COUNTIF(C764:C1458, Table63[[#This Row],[Product]])</f>
        <v>6</v>
      </c>
      <c r="E764">
        <f t="shared" si="12"/>
        <v>25</v>
      </c>
      <c r="F764">
        <f>Table63[[#This Row],[Occurrences of model]]/Table63[[#This Row],[total no. of model ]]</f>
        <v>0.24</v>
      </c>
      <c r="G764" t="s">
        <v>57</v>
      </c>
      <c r="H764" s="1">
        <v>50</v>
      </c>
      <c r="I764" s="57">
        <v>19794</v>
      </c>
      <c r="J764" s="57">
        <v>32990</v>
      </c>
      <c r="K764" s="57">
        <v>1649500</v>
      </c>
      <c r="L764" s="57">
        <v>247425</v>
      </c>
      <c r="M764" s="57">
        <v>1402075</v>
      </c>
      <c r="N764" s="57">
        <v>841245</v>
      </c>
      <c r="O764" s="57">
        <v>560830</v>
      </c>
      <c r="P764" s="56">
        <v>44256</v>
      </c>
      <c r="Q764">
        <v>3</v>
      </c>
      <c r="R764" t="s">
        <v>31</v>
      </c>
      <c r="S764">
        <v>2021</v>
      </c>
    </row>
    <row r="765" spans="1:19" hidden="1" x14ac:dyDescent="0.25">
      <c r="A765" t="s">
        <v>22</v>
      </c>
      <c r="B765" t="s">
        <v>46</v>
      </c>
      <c r="C765" t="s">
        <v>48</v>
      </c>
      <c r="D765">
        <f>COUNTIF(C765:C1459, Table63[[#This Row],[Product]])</f>
        <v>5</v>
      </c>
      <c r="E765">
        <f t="shared" si="12"/>
        <v>24</v>
      </c>
      <c r="F765">
        <f>Table63[[#This Row],[Occurrences of model]]/Table63[[#This Row],[total no. of model ]]</f>
        <v>0.20833333333333334</v>
      </c>
      <c r="G765" t="s">
        <v>57</v>
      </c>
      <c r="H765" s="1">
        <v>282.60000000000002</v>
      </c>
      <c r="I765" s="57">
        <v>19794</v>
      </c>
      <c r="J765" s="57">
        <v>32990</v>
      </c>
      <c r="K765" s="57">
        <v>9322974</v>
      </c>
      <c r="L765" s="57">
        <v>1398446.0999999999</v>
      </c>
      <c r="M765" s="57">
        <v>7924527.9000000004</v>
      </c>
      <c r="N765" s="57">
        <v>5150943.1350000007</v>
      </c>
      <c r="O765" s="57">
        <v>2773584.7649999997</v>
      </c>
      <c r="P765" s="56">
        <v>44317</v>
      </c>
      <c r="Q765">
        <v>5</v>
      </c>
      <c r="R765" t="s">
        <v>53</v>
      </c>
      <c r="S765">
        <v>2021</v>
      </c>
    </row>
    <row r="766" spans="1:19" hidden="1" x14ac:dyDescent="0.25">
      <c r="A766" t="s">
        <v>35</v>
      </c>
      <c r="B766" t="s">
        <v>17</v>
      </c>
      <c r="C766" t="s">
        <v>48</v>
      </c>
      <c r="D766">
        <f>COUNTIF(C766:C1460, Table63[[#This Row],[Product]])</f>
        <v>4</v>
      </c>
      <c r="E766">
        <f t="shared" si="12"/>
        <v>23</v>
      </c>
      <c r="F766">
        <f>Table63[[#This Row],[Occurrences of model]]/Table63[[#This Row],[total no. of model ]]</f>
        <v>0.17391304347826086</v>
      </c>
      <c r="G766" t="s">
        <v>57</v>
      </c>
      <c r="H766" s="1">
        <v>66.3</v>
      </c>
      <c r="I766" s="57">
        <v>19794</v>
      </c>
      <c r="J766" s="57">
        <v>32990</v>
      </c>
      <c r="K766" s="57">
        <v>2187237</v>
      </c>
      <c r="L766" s="57">
        <v>328085.55</v>
      </c>
      <c r="M766" s="57">
        <v>1859151.45</v>
      </c>
      <c r="N766" s="57">
        <v>1450138.1310000001</v>
      </c>
      <c r="O766" s="57">
        <v>409013.3189999999</v>
      </c>
      <c r="P766" s="56">
        <v>44440</v>
      </c>
      <c r="Q766">
        <v>9</v>
      </c>
      <c r="R766" t="s">
        <v>41</v>
      </c>
      <c r="S766">
        <v>2021</v>
      </c>
    </row>
    <row r="767" spans="1:19" hidden="1" x14ac:dyDescent="0.25">
      <c r="A767" t="s">
        <v>38</v>
      </c>
      <c r="B767" t="s">
        <v>60</v>
      </c>
      <c r="C767" t="s">
        <v>48</v>
      </c>
      <c r="D767">
        <f>COUNTIF(C767:C1461, Table63[[#This Row],[Product]])</f>
        <v>3</v>
      </c>
      <c r="E767">
        <f t="shared" si="12"/>
        <v>22</v>
      </c>
      <c r="F767">
        <f>Table63[[#This Row],[Occurrences of model]]/Table63[[#This Row],[total no. of model ]]</f>
        <v>0.13636363636363635</v>
      </c>
      <c r="G767" t="s">
        <v>57</v>
      </c>
      <c r="H767" s="1">
        <v>257.40000000000003</v>
      </c>
      <c r="I767" s="57">
        <v>19794</v>
      </c>
      <c r="J767" s="57">
        <v>32990</v>
      </c>
      <c r="K767" s="57">
        <v>8491626.0000000019</v>
      </c>
      <c r="L767" s="57">
        <v>1273743.9000000001</v>
      </c>
      <c r="M767" s="57">
        <v>7217882.1000000015</v>
      </c>
      <c r="N767" s="57">
        <v>5196875.1120000007</v>
      </c>
      <c r="O767" s="57">
        <v>2021006.9880000008</v>
      </c>
      <c r="P767" s="56">
        <v>44136</v>
      </c>
      <c r="Q767">
        <v>11</v>
      </c>
      <c r="R767" t="s">
        <v>47</v>
      </c>
      <c r="S767">
        <v>2020</v>
      </c>
    </row>
    <row r="768" spans="1:19" hidden="1" x14ac:dyDescent="0.25">
      <c r="A768" t="s">
        <v>35</v>
      </c>
      <c r="B768" t="s">
        <v>59</v>
      </c>
      <c r="C768" t="s">
        <v>48</v>
      </c>
      <c r="D768">
        <f>COUNTIF(C768:C1462, Table63[[#This Row],[Product]])</f>
        <v>2</v>
      </c>
      <c r="E768">
        <f t="shared" si="12"/>
        <v>21</v>
      </c>
      <c r="F768">
        <f>Table63[[#This Row],[Occurrences of model]]/Table63[[#This Row],[total no. of model ]]</f>
        <v>9.5238095238095233E-2</v>
      </c>
      <c r="G768" t="s">
        <v>57</v>
      </c>
      <c r="H768" s="1">
        <v>243.8</v>
      </c>
      <c r="I768" s="57">
        <v>19794</v>
      </c>
      <c r="J768" s="57">
        <v>32990</v>
      </c>
      <c r="K768" s="57">
        <v>8042962</v>
      </c>
      <c r="L768" s="57">
        <v>1206444.3</v>
      </c>
      <c r="M768" s="57">
        <v>6836517.7000000002</v>
      </c>
      <c r="N768" s="57">
        <v>5332483.8059999999</v>
      </c>
      <c r="O768" s="57">
        <v>1504033.8940000003</v>
      </c>
      <c r="P768" s="56">
        <v>44166</v>
      </c>
      <c r="Q768">
        <v>12</v>
      </c>
      <c r="R768" t="s">
        <v>28</v>
      </c>
      <c r="S768">
        <v>2020</v>
      </c>
    </row>
    <row r="769" spans="1:19" hidden="1" x14ac:dyDescent="0.25">
      <c r="A769" t="s">
        <v>32</v>
      </c>
      <c r="B769" t="s">
        <v>25</v>
      </c>
      <c r="C769" t="s">
        <v>48</v>
      </c>
      <c r="D769">
        <f>COUNTIF(C769:C1463, Table63[[#This Row],[Product]])</f>
        <v>1</v>
      </c>
      <c r="E769">
        <f t="shared" si="12"/>
        <v>20</v>
      </c>
      <c r="F769">
        <f>Table63[[#This Row],[Occurrences of model]]/Table63[[#This Row],[total no. of model ]]</f>
        <v>0.05</v>
      </c>
      <c r="G769" t="s">
        <v>57</v>
      </c>
      <c r="H769" s="1">
        <v>91.4</v>
      </c>
      <c r="I769" s="57">
        <v>19794</v>
      </c>
      <c r="J769" s="57">
        <v>32990</v>
      </c>
      <c r="K769" s="57">
        <v>3015286</v>
      </c>
      <c r="L769" s="57">
        <v>452292.89999999997</v>
      </c>
      <c r="M769" s="57">
        <v>2562993.1</v>
      </c>
      <c r="N769" s="57">
        <v>1537795.86</v>
      </c>
      <c r="O769" s="57">
        <v>1025197.24</v>
      </c>
      <c r="P769" s="56">
        <v>44531</v>
      </c>
      <c r="Q769">
        <v>12</v>
      </c>
      <c r="R769" t="s">
        <v>28</v>
      </c>
      <c r="S769">
        <v>2021</v>
      </c>
    </row>
    <row r="770" spans="1:19" hidden="1" x14ac:dyDescent="0.25">
      <c r="A770" t="s">
        <v>16</v>
      </c>
      <c r="B770" t="s">
        <v>58</v>
      </c>
      <c r="C770" t="s">
        <v>49</v>
      </c>
      <c r="D770">
        <f>COUNTIF(C770:C1464, Table63[[#This Row],[Product]])</f>
        <v>8</v>
      </c>
      <c r="E770">
        <f t="shared" si="12"/>
        <v>19</v>
      </c>
      <c r="F770">
        <f>Table63[[#This Row],[Occurrences of model]]/Table63[[#This Row],[total no. of model ]]</f>
        <v>0.42105263157894735</v>
      </c>
      <c r="G770" t="s">
        <v>57</v>
      </c>
      <c r="H770" s="1">
        <v>86.550000000000011</v>
      </c>
      <c r="I770" s="57">
        <v>13938</v>
      </c>
      <c r="J770" s="57">
        <v>23230</v>
      </c>
      <c r="K770" s="57">
        <v>2010556.5000000002</v>
      </c>
      <c r="L770" s="57">
        <v>301583.47500000003</v>
      </c>
      <c r="M770" s="57">
        <v>1708973.0250000001</v>
      </c>
      <c r="N770" s="57">
        <v>1332998.9595000001</v>
      </c>
      <c r="O770" s="57">
        <v>375974.06550000003</v>
      </c>
      <c r="P770" s="56">
        <v>44378</v>
      </c>
      <c r="Q770">
        <v>7</v>
      </c>
      <c r="R770" t="s">
        <v>37</v>
      </c>
      <c r="S770">
        <v>2021</v>
      </c>
    </row>
    <row r="771" spans="1:19" hidden="1" x14ac:dyDescent="0.25">
      <c r="A771" t="s">
        <v>22</v>
      </c>
      <c r="B771" t="s">
        <v>27</v>
      </c>
      <c r="C771" t="s">
        <v>49</v>
      </c>
      <c r="D771">
        <f>COUNTIF(C771:C1465, Table63[[#This Row],[Product]])</f>
        <v>7</v>
      </c>
      <c r="E771">
        <f t="shared" si="12"/>
        <v>18</v>
      </c>
      <c r="F771">
        <f>Table63[[#This Row],[Occurrences of model]]/Table63[[#This Row],[total no. of model ]]</f>
        <v>0.3888888888888889</v>
      </c>
      <c r="G771" t="s">
        <v>57</v>
      </c>
      <c r="H771" s="1">
        <v>49.2</v>
      </c>
      <c r="I771" s="57">
        <v>13938</v>
      </c>
      <c r="J771" s="57">
        <v>23230</v>
      </c>
      <c r="K771" s="57">
        <v>1142916</v>
      </c>
      <c r="L771" s="57">
        <v>171437.4</v>
      </c>
      <c r="M771" s="57">
        <v>971478.6</v>
      </c>
      <c r="N771" s="57">
        <v>631461.09</v>
      </c>
      <c r="O771" s="57">
        <v>340017.51</v>
      </c>
      <c r="P771" s="56">
        <v>44378</v>
      </c>
      <c r="Q771">
        <v>7</v>
      </c>
      <c r="R771" t="s">
        <v>37</v>
      </c>
      <c r="S771">
        <v>2021</v>
      </c>
    </row>
    <row r="772" spans="1:19" hidden="1" x14ac:dyDescent="0.25">
      <c r="A772" t="s">
        <v>16</v>
      </c>
      <c r="B772" t="s">
        <v>29</v>
      </c>
      <c r="C772" t="s">
        <v>49</v>
      </c>
      <c r="D772">
        <f>COUNTIF(C772:C1466, Table63[[#This Row],[Product]])</f>
        <v>6</v>
      </c>
      <c r="E772">
        <f t="shared" si="12"/>
        <v>17</v>
      </c>
      <c r="F772">
        <f>Table63[[#This Row],[Occurrences of model]]/Table63[[#This Row],[total no. of model ]]</f>
        <v>0.35294117647058826</v>
      </c>
      <c r="G772" t="s">
        <v>57</v>
      </c>
      <c r="H772" s="1">
        <v>26.700000000000003</v>
      </c>
      <c r="I772" s="57">
        <v>13938</v>
      </c>
      <c r="J772" s="57">
        <v>23230</v>
      </c>
      <c r="K772" s="57">
        <v>620241.00000000012</v>
      </c>
      <c r="L772" s="57">
        <v>93036.150000000009</v>
      </c>
      <c r="M772" s="57">
        <v>527204.85000000009</v>
      </c>
      <c r="N772" s="57">
        <v>411219.78300000011</v>
      </c>
      <c r="O772" s="57">
        <v>115985.06699999998</v>
      </c>
      <c r="P772" s="56">
        <v>44105</v>
      </c>
      <c r="Q772">
        <v>10</v>
      </c>
      <c r="R772" t="s">
        <v>43</v>
      </c>
      <c r="S772">
        <v>2020</v>
      </c>
    </row>
    <row r="773" spans="1:19" hidden="1" x14ac:dyDescent="0.25">
      <c r="A773" t="s">
        <v>22</v>
      </c>
      <c r="B773" t="s">
        <v>55</v>
      </c>
      <c r="C773" t="s">
        <v>49</v>
      </c>
      <c r="D773">
        <f>COUNTIF(C773:C1467, Table63[[#This Row],[Product]])</f>
        <v>5</v>
      </c>
      <c r="E773">
        <f t="shared" si="12"/>
        <v>16</v>
      </c>
      <c r="F773">
        <f>Table63[[#This Row],[Occurrences of model]]/Table63[[#This Row],[total no. of model ]]</f>
        <v>0.3125</v>
      </c>
      <c r="G773" t="s">
        <v>57</v>
      </c>
      <c r="H773" s="1">
        <v>117.5</v>
      </c>
      <c r="I773" s="57">
        <v>13938</v>
      </c>
      <c r="J773" s="57">
        <v>23230</v>
      </c>
      <c r="K773" s="57">
        <v>2729525</v>
      </c>
      <c r="L773" s="57">
        <v>409428.75</v>
      </c>
      <c r="M773" s="57">
        <v>2320096.25</v>
      </c>
      <c r="N773" s="57">
        <v>1508062.5625</v>
      </c>
      <c r="O773" s="57">
        <v>812033.6875</v>
      </c>
      <c r="P773" s="56">
        <v>44470</v>
      </c>
      <c r="Q773">
        <v>10</v>
      </c>
      <c r="R773" t="s">
        <v>43</v>
      </c>
      <c r="S773">
        <v>2021</v>
      </c>
    </row>
    <row r="774" spans="1:19" hidden="1" x14ac:dyDescent="0.25">
      <c r="A774" t="s">
        <v>35</v>
      </c>
      <c r="B774" t="s">
        <v>33</v>
      </c>
      <c r="C774" t="s">
        <v>49</v>
      </c>
      <c r="D774">
        <f>COUNTIF(C774:C1468, Table63[[#This Row],[Product]])</f>
        <v>4</v>
      </c>
      <c r="E774">
        <f t="shared" si="12"/>
        <v>15</v>
      </c>
      <c r="F774">
        <f>Table63[[#This Row],[Occurrences of model]]/Table63[[#This Row],[total no. of model ]]</f>
        <v>0.26666666666666666</v>
      </c>
      <c r="G774" t="s">
        <v>57</v>
      </c>
      <c r="H774" s="1">
        <v>295.40000000000003</v>
      </c>
      <c r="I774" s="57">
        <v>13938</v>
      </c>
      <c r="J774" s="57">
        <v>23230</v>
      </c>
      <c r="K774" s="57">
        <v>6862142.0000000009</v>
      </c>
      <c r="L774" s="57">
        <v>1029321.3</v>
      </c>
      <c r="M774" s="57">
        <v>5832820.7000000011</v>
      </c>
      <c r="N774" s="57">
        <v>4549600.1460000006</v>
      </c>
      <c r="O774" s="57">
        <v>1283220.5540000005</v>
      </c>
      <c r="P774" s="56">
        <v>44136</v>
      </c>
      <c r="Q774">
        <v>11</v>
      </c>
      <c r="R774" t="s">
        <v>47</v>
      </c>
      <c r="S774">
        <v>2020</v>
      </c>
    </row>
    <row r="775" spans="1:19" hidden="1" x14ac:dyDescent="0.25">
      <c r="A775" t="s">
        <v>35</v>
      </c>
      <c r="B775" t="s">
        <v>26</v>
      </c>
      <c r="C775" t="s">
        <v>49</v>
      </c>
      <c r="D775">
        <f>COUNTIF(C775:C1469, Table63[[#This Row],[Product]])</f>
        <v>3</v>
      </c>
      <c r="E775">
        <f t="shared" si="12"/>
        <v>14</v>
      </c>
      <c r="F775">
        <f>Table63[[#This Row],[Occurrences of model]]/Table63[[#This Row],[total no. of model ]]</f>
        <v>0.21428571428571427</v>
      </c>
      <c r="G775" t="s">
        <v>57</v>
      </c>
      <c r="H775" s="1">
        <v>55.2</v>
      </c>
      <c r="I775" s="57">
        <v>13938</v>
      </c>
      <c r="J775" s="57">
        <v>23230</v>
      </c>
      <c r="K775" s="57">
        <v>1282296</v>
      </c>
      <c r="L775" s="57">
        <v>192344.4</v>
      </c>
      <c r="M775" s="57">
        <v>1089951.6000000001</v>
      </c>
      <c r="N775" s="57">
        <v>850162.24800000014</v>
      </c>
      <c r="O775" s="57">
        <v>239789.35199999996</v>
      </c>
      <c r="P775" s="56">
        <v>44501</v>
      </c>
      <c r="Q775">
        <v>11</v>
      </c>
      <c r="R775" t="s">
        <v>47</v>
      </c>
      <c r="S775">
        <v>2021</v>
      </c>
    </row>
    <row r="776" spans="1:19" hidden="1" x14ac:dyDescent="0.25">
      <c r="A776" t="s">
        <v>16</v>
      </c>
      <c r="B776" t="s">
        <v>34</v>
      </c>
      <c r="C776" t="s">
        <v>49</v>
      </c>
      <c r="D776">
        <f>COUNTIF(C776:C1470, Table63[[#This Row],[Product]])</f>
        <v>2</v>
      </c>
      <c r="E776">
        <f t="shared" si="12"/>
        <v>13</v>
      </c>
      <c r="F776">
        <f>Table63[[#This Row],[Occurrences of model]]/Table63[[#This Row],[total no. of model ]]</f>
        <v>0.15384615384615385</v>
      </c>
      <c r="G776" t="s">
        <v>57</v>
      </c>
      <c r="H776" s="1">
        <v>29.3</v>
      </c>
      <c r="I776" s="57">
        <v>13938</v>
      </c>
      <c r="J776" s="57">
        <v>23230</v>
      </c>
      <c r="K776" s="57">
        <v>680639</v>
      </c>
      <c r="L776" s="57">
        <v>102095.84999999999</v>
      </c>
      <c r="M776" s="57">
        <v>578543.15</v>
      </c>
      <c r="N776" s="57">
        <v>451263.65700000001</v>
      </c>
      <c r="O776" s="57">
        <v>127279.49300000002</v>
      </c>
      <c r="P776" s="56">
        <v>44531</v>
      </c>
      <c r="Q776">
        <v>12</v>
      </c>
      <c r="R776" t="s">
        <v>28</v>
      </c>
      <c r="S776">
        <v>2021</v>
      </c>
    </row>
    <row r="777" spans="1:19" hidden="1" x14ac:dyDescent="0.25">
      <c r="A777" t="s">
        <v>38</v>
      </c>
      <c r="B777" t="s">
        <v>56</v>
      </c>
      <c r="C777" t="s">
        <v>51</v>
      </c>
      <c r="D777">
        <f>COUNTIF(C777:C1471, Table63[[#This Row],[Product]])</f>
        <v>2</v>
      </c>
      <c r="E777">
        <f t="shared" si="12"/>
        <v>12</v>
      </c>
      <c r="F777">
        <f>Table63[[#This Row],[Occurrences of model]]/Table63[[#This Row],[total no. of model ]]</f>
        <v>0.16666666666666666</v>
      </c>
      <c r="G777" t="s">
        <v>57</v>
      </c>
      <c r="H777" s="1">
        <v>247.5</v>
      </c>
      <c r="I777" s="57">
        <v>11999.4</v>
      </c>
      <c r="J777" s="57">
        <v>19999</v>
      </c>
      <c r="K777" s="57">
        <v>4949752.5</v>
      </c>
      <c r="L777" s="57">
        <v>742462.875</v>
      </c>
      <c r="M777" s="57">
        <v>4207289.625</v>
      </c>
      <c r="N777" s="57">
        <v>3029248.53</v>
      </c>
      <c r="O777" s="57">
        <v>1178041.0950000002</v>
      </c>
      <c r="P777" s="56">
        <v>44256</v>
      </c>
      <c r="Q777">
        <v>3</v>
      </c>
      <c r="R777" t="s">
        <v>31</v>
      </c>
      <c r="S777">
        <v>2021</v>
      </c>
    </row>
    <row r="778" spans="1:19" hidden="1" x14ac:dyDescent="0.25">
      <c r="A778" t="s">
        <v>38</v>
      </c>
      <c r="B778" t="s">
        <v>39</v>
      </c>
      <c r="C778" t="s">
        <v>51</v>
      </c>
      <c r="D778">
        <f>COUNTIF(C778:C1472, Table63[[#This Row],[Product]])</f>
        <v>1</v>
      </c>
      <c r="E778">
        <f t="shared" si="12"/>
        <v>11</v>
      </c>
      <c r="F778">
        <f>Table63[[#This Row],[Occurrences of model]]/Table63[[#This Row],[total no. of model ]]</f>
        <v>9.0909090909090912E-2</v>
      </c>
      <c r="G778" t="s">
        <v>57</v>
      </c>
      <c r="H778" s="1">
        <v>54.6</v>
      </c>
      <c r="I778" s="57">
        <v>11999.4</v>
      </c>
      <c r="J778" s="57">
        <v>19999</v>
      </c>
      <c r="K778" s="57">
        <v>1091945.4000000001</v>
      </c>
      <c r="L778" s="57">
        <v>163791.81000000003</v>
      </c>
      <c r="M778" s="57">
        <v>928153.59000000008</v>
      </c>
      <c r="N778" s="57">
        <v>668270.58480000007</v>
      </c>
      <c r="O778" s="57">
        <v>259883.00520000001</v>
      </c>
      <c r="P778" s="56">
        <v>44470</v>
      </c>
      <c r="Q778">
        <v>10</v>
      </c>
      <c r="R778" t="s">
        <v>43</v>
      </c>
      <c r="S778">
        <v>2021</v>
      </c>
    </row>
    <row r="779" spans="1:19" x14ac:dyDescent="0.25">
      <c r="A779" t="s">
        <v>16</v>
      </c>
      <c r="B779" t="s">
        <v>23</v>
      </c>
      <c r="C779" t="s">
        <v>30</v>
      </c>
      <c r="D779">
        <f>COUNTIF(C779:C1473, Table63[[#This Row],[Product]])</f>
        <v>1</v>
      </c>
      <c r="E779">
        <f t="shared" si="12"/>
        <v>10</v>
      </c>
      <c r="F779" s="5">
        <f>Table63[[#This Row],[Occurrences of model]]/Table63[[#This Row],[total no. of model ]]</f>
        <v>0.1</v>
      </c>
      <c r="G779" t="s">
        <v>57</v>
      </c>
      <c r="H779" s="1">
        <v>136.80000000000001</v>
      </c>
      <c r="I779" s="57">
        <v>8999.4</v>
      </c>
      <c r="J779" s="57">
        <v>14999</v>
      </c>
      <c r="K779" s="57">
        <v>2051863.2000000002</v>
      </c>
      <c r="L779" s="57">
        <v>307779.48000000004</v>
      </c>
      <c r="M779" s="57">
        <v>1744083.7200000002</v>
      </c>
      <c r="N779" s="57">
        <v>1360385.3016000001</v>
      </c>
      <c r="O779" s="57">
        <v>383698.41840000008</v>
      </c>
      <c r="P779" s="56">
        <v>44228</v>
      </c>
      <c r="Q779">
        <v>2</v>
      </c>
      <c r="R779" t="s">
        <v>45</v>
      </c>
      <c r="S779">
        <v>2021</v>
      </c>
    </row>
    <row r="780" spans="1:19" hidden="1" x14ac:dyDescent="0.25">
      <c r="A780" t="s">
        <v>16</v>
      </c>
      <c r="B780" t="s">
        <v>42</v>
      </c>
      <c r="C780" t="s">
        <v>44</v>
      </c>
      <c r="D780">
        <f>COUNTIF(C780:C1474, Table63[[#This Row],[Product]])</f>
        <v>1</v>
      </c>
      <c r="E780">
        <f t="shared" si="12"/>
        <v>9</v>
      </c>
      <c r="F780">
        <f>Table63[[#This Row],[Occurrences of model]]/Table63[[#This Row],[total no. of model ]]</f>
        <v>0.1111111111111111</v>
      </c>
      <c r="G780" t="s">
        <v>57</v>
      </c>
      <c r="H780" s="1">
        <v>72.3</v>
      </c>
      <c r="I780" s="57">
        <v>11999.4</v>
      </c>
      <c r="J780" s="57">
        <v>19999</v>
      </c>
      <c r="K780" s="57">
        <v>1445927.7</v>
      </c>
      <c r="L780" s="57">
        <v>216889.155</v>
      </c>
      <c r="M780" s="57">
        <v>1229038.5449999999</v>
      </c>
      <c r="N780" s="57">
        <v>958650.06510000001</v>
      </c>
      <c r="O780" s="57">
        <v>270388.47989999992</v>
      </c>
      <c r="P780" s="56">
        <v>44287</v>
      </c>
      <c r="Q780">
        <v>4</v>
      </c>
      <c r="R780" t="s">
        <v>50</v>
      </c>
      <c r="S780">
        <v>2021</v>
      </c>
    </row>
    <row r="781" spans="1:19" hidden="1" x14ac:dyDescent="0.25">
      <c r="A781" t="s">
        <v>32</v>
      </c>
      <c r="B781" t="s">
        <v>36</v>
      </c>
      <c r="C781" t="s">
        <v>49</v>
      </c>
      <c r="D781">
        <f>COUNTIF(C781:C1475, Table63[[#This Row],[Product]])</f>
        <v>1</v>
      </c>
      <c r="E781">
        <f t="shared" si="12"/>
        <v>8</v>
      </c>
      <c r="F781">
        <f>Table63[[#This Row],[Occurrences of model]]/Table63[[#This Row],[total no. of model ]]</f>
        <v>0.125</v>
      </c>
      <c r="G781" t="s">
        <v>57</v>
      </c>
      <c r="H781" s="1">
        <v>180.60000000000002</v>
      </c>
      <c r="I781" s="57">
        <v>13938</v>
      </c>
      <c r="J781" s="57">
        <v>23230</v>
      </c>
      <c r="K781" s="57">
        <v>4195338.0000000009</v>
      </c>
      <c r="L781" s="57">
        <v>629300.70000000007</v>
      </c>
      <c r="M781" s="57">
        <v>3566037.3000000007</v>
      </c>
      <c r="N781" s="57">
        <v>2139622.3800000004</v>
      </c>
      <c r="O781" s="57">
        <v>1426414.9200000004</v>
      </c>
      <c r="P781" s="56">
        <v>44317</v>
      </c>
      <c r="Q781">
        <v>5</v>
      </c>
      <c r="R781" t="s">
        <v>53</v>
      </c>
      <c r="S781">
        <v>2021</v>
      </c>
    </row>
    <row r="783" spans="1:19" x14ac:dyDescent="0.25">
      <c r="F783"/>
      <c r="I783"/>
      <c r="J783"/>
      <c r="K783"/>
    </row>
    <row r="784" spans="1:19" ht="21" x14ac:dyDescent="0.35">
      <c r="A784" s="62" t="s">
        <v>150</v>
      </c>
      <c r="F784"/>
      <c r="I784"/>
      <c r="J784"/>
    </row>
    <row r="785" spans="1:11" x14ac:dyDescent="0.25">
      <c r="F785"/>
      <c r="I785"/>
      <c r="J785"/>
      <c r="K785"/>
    </row>
    <row r="786" spans="1:11" x14ac:dyDescent="0.25">
      <c r="A786" s="3" t="s">
        <v>61</v>
      </c>
      <c r="B786" t="s">
        <v>130</v>
      </c>
      <c r="F786"/>
      <c r="I786"/>
      <c r="J786"/>
      <c r="K786"/>
    </row>
    <row r="787" spans="1:11" x14ac:dyDescent="0.25">
      <c r="A787" s="4" t="s">
        <v>17</v>
      </c>
      <c r="B787">
        <v>5.560797417954717</v>
      </c>
      <c r="F787"/>
      <c r="I787"/>
      <c r="J787"/>
      <c r="K787"/>
    </row>
    <row r="788" spans="1:11" x14ac:dyDescent="0.25">
      <c r="A788" s="4" t="s">
        <v>60</v>
      </c>
      <c r="B788">
        <v>0.12788498196428047</v>
      </c>
      <c r="F788"/>
      <c r="I788"/>
      <c r="J788"/>
      <c r="K788"/>
    </row>
    <row r="789" spans="1:11" x14ac:dyDescent="0.25">
      <c r="A789" s="4" t="s">
        <v>59</v>
      </c>
      <c r="B789">
        <v>0.48142383151616719</v>
      </c>
      <c r="F789"/>
      <c r="I789"/>
      <c r="J789"/>
      <c r="K789"/>
    </row>
    <row r="790" spans="1:11" x14ac:dyDescent="0.25">
      <c r="A790" s="4" t="s">
        <v>21</v>
      </c>
      <c r="B790">
        <v>11.167611400842979</v>
      </c>
      <c r="F790"/>
      <c r="I790"/>
      <c r="J790"/>
      <c r="K790"/>
    </row>
    <row r="791" spans="1:11" x14ac:dyDescent="0.25">
      <c r="A791" s="4" t="s">
        <v>25</v>
      </c>
      <c r="B791">
        <v>5.1938111113553065</v>
      </c>
      <c r="F791"/>
      <c r="I791"/>
      <c r="J791"/>
      <c r="K791"/>
    </row>
    <row r="792" spans="1:11" x14ac:dyDescent="0.25">
      <c r="A792" s="4" t="s">
        <v>58</v>
      </c>
      <c r="B792">
        <v>1.1606053550391404</v>
      </c>
      <c r="F792"/>
      <c r="I792"/>
      <c r="J792"/>
      <c r="K792"/>
    </row>
    <row r="793" spans="1:11" x14ac:dyDescent="0.25">
      <c r="A793" s="4" t="s">
        <v>27</v>
      </c>
      <c r="B793">
        <v>7.5199390055190545</v>
      </c>
      <c r="F793"/>
      <c r="I793"/>
      <c r="J793"/>
      <c r="K793"/>
    </row>
    <row r="794" spans="1:11" x14ac:dyDescent="0.25">
      <c r="A794" s="4" t="s">
        <v>29</v>
      </c>
      <c r="B794">
        <v>5.3079512247194129</v>
      </c>
      <c r="F794"/>
      <c r="I794"/>
      <c r="J794"/>
      <c r="K794"/>
    </row>
    <row r="795" spans="1:11" x14ac:dyDescent="0.25">
      <c r="A795" s="4" t="s">
        <v>46</v>
      </c>
      <c r="B795">
        <v>6.0069131578787092</v>
      </c>
      <c r="F795"/>
      <c r="I795"/>
      <c r="J795"/>
      <c r="K795"/>
    </row>
    <row r="796" spans="1:11" x14ac:dyDescent="0.25">
      <c r="A796" s="4" t="s">
        <v>23</v>
      </c>
      <c r="B796">
        <v>10.930580995266064</v>
      </c>
      <c r="F796"/>
      <c r="I796"/>
      <c r="J796"/>
      <c r="K796"/>
    </row>
    <row r="797" spans="1:11" x14ac:dyDescent="0.25">
      <c r="A797" s="4" t="s">
        <v>55</v>
      </c>
      <c r="B797">
        <v>2.9601701663869759</v>
      </c>
      <c r="F797"/>
      <c r="I797"/>
      <c r="J797"/>
      <c r="K797"/>
    </row>
    <row r="798" spans="1:11" x14ac:dyDescent="0.25">
      <c r="A798" s="4" t="s">
        <v>33</v>
      </c>
      <c r="B798">
        <v>5.566002716169244</v>
      </c>
      <c r="F798"/>
      <c r="I798"/>
      <c r="J798"/>
      <c r="K798"/>
    </row>
    <row r="799" spans="1:11" x14ac:dyDescent="0.25">
      <c r="A799" s="4" t="s">
        <v>42</v>
      </c>
      <c r="B799">
        <v>7.1569957450077197</v>
      </c>
      <c r="F799"/>
      <c r="I799"/>
      <c r="J799"/>
      <c r="K799"/>
    </row>
    <row r="800" spans="1:11" x14ac:dyDescent="0.25">
      <c r="A800" s="4" t="s">
        <v>26</v>
      </c>
      <c r="B800">
        <v>8.4027915574376948</v>
      </c>
      <c r="F800"/>
      <c r="I800"/>
      <c r="J800"/>
      <c r="K800"/>
    </row>
    <row r="801" spans="1:11" x14ac:dyDescent="0.25">
      <c r="A801" s="4" t="s">
        <v>34</v>
      </c>
      <c r="B801">
        <v>5.7769701394375073</v>
      </c>
      <c r="F801"/>
      <c r="I801"/>
      <c r="J801"/>
      <c r="K801"/>
    </row>
    <row r="802" spans="1:11" x14ac:dyDescent="0.25">
      <c r="A802" s="4" t="s">
        <v>36</v>
      </c>
      <c r="B802">
        <v>9.6270234153904717</v>
      </c>
      <c r="F802"/>
      <c r="I802"/>
      <c r="J802"/>
      <c r="K802"/>
    </row>
    <row r="803" spans="1:11" x14ac:dyDescent="0.25">
      <c r="A803" s="4" t="s">
        <v>56</v>
      </c>
      <c r="B803">
        <v>1.707626701414706</v>
      </c>
      <c r="F803"/>
      <c r="I803"/>
      <c r="J803"/>
      <c r="K803"/>
    </row>
    <row r="804" spans="1:11" x14ac:dyDescent="0.25">
      <c r="A804" s="4" t="s">
        <v>39</v>
      </c>
      <c r="B804">
        <v>5.6840367901532316</v>
      </c>
      <c r="F804"/>
      <c r="I804"/>
      <c r="J804"/>
      <c r="K804"/>
    </row>
    <row r="805" spans="1:11" x14ac:dyDescent="0.25">
      <c r="A805" s="4" t="s">
        <v>62</v>
      </c>
      <c r="B805">
        <v>100.33913571345337</v>
      </c>
      <c r="F805"/>
      <c r="I805"/>
      <c r="J805"/>
      <c r="K805"/>
    </row>
    <row r="806" spans="1:11" x14ac:dyDescent="0.25">
      <c r="C806" s="67"/>
      <c r="F806"/>
      <c r="I806"/>
      <c r="J806"/>
      <c r="K806"/>
    </row>
    <row r="807" spans="1:11" x14ac:dyDescent="0.25">
      <c r="C807" s="67"/>
      <c r="F807"/>
      <c r="I807"/>
      <c r="J807"/>
      <c r="K807"/>
    </row>
    <row r="808" spans="1:11" ht="21" x14ac:dyDescent="0.35">
      <c r="A808" s="62" t="s">
        <v>151</v>
      </c>
      <c r="F808"/>
      <c r="I808"/>
      <c r="J808"/>
    </row>
    <row r="809" spans="1:11" x14ac:dyDescent="0.25">
      <c r="A809" s="4"/>
      <c r="C809" s="68"/>
    </row>
    <row r="810" spans="1:11" x14ac:dyDescent="0.25">
      <c r="A810" s="3" t="s">
        <v>61</v>
      </c>
      <c r="B810" t="s">
        <v>68</v>
      </c>
      <c r="C810" t="s">
        <v>130</v>
      </c>
    </row>
    <row r="811" spans="1:11" x14ac:dyDescent="0.25">
      <c r="A811" s="4" t="s">
        <v>32</v>
      </c>
      <c r="B811">
        <v>16126.349999999999</v>
      </c>
      <c r="C811" s="1">
        <v>14.018241614316992</v>
      </c>
    </row>
    <row r="812" spans="1:11" x14ac:dyDescent="0.25">
      <c r="A812" s="4" t="s">
        <v>35</v>
      </c>
      <c r="B812">
        <v>16855.200000000004</v>
      </c>
      <c r="C812" s="1">
        <v>14.362747702932165</v>
      </c>
    </row>
    <row r="813" spans="1:11" x14ac:dyDescent="0.25">
      <c r="A813" s="4" t="s">
        <v>22</v>
      </c>
      <c r="B813">
        <v>17217.80000000001</v>
      </c>
      <c r="C813" s="1">
        <v>14.959334410474</v>
      </c>
    </row>
    <row r="814" spans="1:11" x14ac:dyDescent="0.25">
      <c r="A814" s="4" t="s">
        <v>16</v>
      </c>
      <c r="B814">
        <v>47067.349999999984</v>
      </c>
      <c r="C814" s="1">
        <v>42.817046091688347</v>
      </c>
    </row>
    <row r="815" spans="1:11" x14ac:dyDescent="0.25">
      <c r="A815" s="4" t="s">
        <v>38</v>
      </c>
      <c r="B815">
        <v>15313.9</v>
      </c>
      <c r="C815" s="1">
        <v>14.181765894041867</v>
      </c>
    </row>
    <row r="816" spans="1:11" x14ac:dyDescent="0.25">
      <c r="A816" s="4" t="s">
        <v>62</v>
      </c>
      <c r="B816">
        <v>112580.59999999999</v>
      </c>
      <c r="C816">
        <v>100.33913571345337</v>
      </c>
    </row>
    <row r="828" spans="3:3" x14ac:dyDescent="0.25">
      <c r="C828" s="69"/>
    </row>
    <row r="829" spans="3:3" x14ac:dyDescent="0.25">
      <c r="C829" s="68"/>
    </row>
    <row r="830" spans="3:3" x14ac:dyDescent="0.25">
      <c r="C830" s="69"/>
    </row>
    <row r="831" spans="3:3" x14ac:dyDescent="0.25">
      <c r="C831" s="68"/>
    </row>
    <row r="832" spans="3:3" x14ac:dyDescent="0.25">
      <c r="C832" s="69"/>
    </row>
    <row r="833" spans="3:3" x14ac:dyDescent="0.25">
      <c r="C833" s="68"/>
    </row>
    <row r="834" spans="3:3" x14ac:dyDescent="0.25">
      <c r="C834" s="69"/>
    </row>
    <row r="835" spans="3:3" x14ac:dyDescent="0.25">
      <c r="C835" s="68"/>
    </row>
    <row r="836" spans="3:3" x14ac:dyDescent="0.25">
      <c r="C836" s="69"/>
    </row>
    <row r="837" spans="3:3" x14ac:dyDescent="0.25">
      <c r="C837" s="68"/>
    </row>
    <row r="838" spans="3:3" x14ac:dyDescent="0.25">
      <c r="C838" s="69"/>
    </row>
    <row r="839" spans="3:3" x14ac:dyDescent="0.25">
      <c r="C839" s="91"/>
    </row>
    <row r="840" spans="3:3" x14ac:dyDescent="0.25">
      <c r="C840" s="92"/>
    </row>
    <row r="841" spans="3:3" x14ac:dyDescent="0.25">
      <c r="C841" s="91"/>
    </row>
    <row r="842" spans="3:3" x14ac:dyDescent="0.25">
      <c r="C842" s="92"/>
    </row>
    <row r="843" spans="3:3" x14ac:dyDescent="0.25">
      <c r="C843" s="91"/>
    </row>
    <row r="844" spans="3:3" x14ac:dyDescent="0.25">
      <c r="C844" s="93"/>
    </row>
    <row r="845" spans="3:3" x14ac:dyDescent="0.25">
      <c r="C845" s="91"/>
    </row>
    <row r="846" spans="3:3" x14ac:dyDescent="0.25">
      <c r="C846" s="92"/>
    </row>
    <row r="847" spans="3:3" x14ac:dyDescent="0.25">
      <c r="C847" s="91"/>
    </row>
    <row r="848" spans="3:3" x14ac:dyDescent="0.25">
      <c r="C848" s="92"/>
    </row>
    <row r="849" spans="3:3" x14ac:dyDescent="0.25">
      <c r="C849" s="91"/>
    </row>
    <row r="850" spans="3:3" x14ac:dyDescent="0.25">
      <c r="C850" s="92"/>
    </row>
    <row r="851" spans="3:3" x14ac:dyDescent="0.25">
      <c r="C851" s="91"/>
    </row>
    <row r="852" spans="3:3" x14ac:dyDescent="0.25">
      <c r="C852" s="92"/>
    </row>
    <row r="853" spans="3:3" x14ac:dyDescent="0.25">
      <c r="C853" s="91"/>
    </row>
    <row r="854" spans="3:3" x14ac:dyDescent="0.25">
      <c r="C854" s="92"/>
    </row>
    <row r="855" spans="3:3" x14ac:dyDescent="0.25">
      <c r="C855" s="91"/>
    </row>
    <row r="856" spans="3:3" x14ac:dyDescent="0.25">
      <c r="C856" s="92"/>
    </row>
    <row r="857" spans="3:3" x14ac:dyDescent="0.25">
      <c r="C857" s="91"/>
    </row>
    <row r="858" spans="3:3" x14ac:dyDescent="0.25">
      <c r="C858" s="92"/>
    </row>
    <row r="859" spans="3:3" x14ac:dyDescent="0.25">
      <c r="C859" s="91"/>
    </row>
    <row r="860" spans="3:3" x14ac:dyDescent="0.25">
      <c r="C860" s="92"/>
    </row>
    <row r="861" spans="3:3" x14ac:dyDescent="0.25">
      <c r="C861" s="91"/>
    </row>
    <row r="862" spans="3:3" x14ac:dyDescent="0.25">
      <c r="C862" s="92"/>
    </row>
    <row r="863" spans="3:3" x14ac:dyDescent="0.25">
      <c r="C863" s="91"/>
    </row>
    <row r="864" spans="3:3" x14ac:dyDescent="0.25">
      <c r="C864" s="92"/>
    </row>
    <row r="865" spans="3:3" x14ac:dyDescent="0.25">
      <c r="C865" s="91"/>
    </row>
    <row r="866" spans="3:3" x14ac:dyDescent="0.25">
      <c r="C866" s="92"/>
    </row>
    <row r="867" spans="3:3" x14ac:dyDescent="0.25">
      <c r="C867" s="91"/>
    </row>
    <row r="868" spans="3:3" x14ac:dyDescent="0.25">
      <c r="C868" s="92"/>
    </row>
    <row r="869" spans="3:3" x14ac:dyDescent="0.25">
      <c r="C869" s="91"/>
    </row>
    <row r="870" spans="3:3" x14ac:dyDescent="0.25">
      <c r="C870" s="92"/>
    </row>
    <row r="871" spans="3:3" x14ac:dyDescent="0.25">
      <c r="C871" s="91"/>
    </row>
    <row r="872" spans="3:3" x14ac:dyDescent="0.25">
      <c r="C872" s="92"/>
    </row>
    <row r="873" spans="3:3" x14ac:dyDescent="0.25">
      <c r="C873" s="91"/>
    </row>
    <row r="874" spans="3:3" x14ac:dyDescent="0.25">
      <c r="C874" s="92"/>
    </row>
    <row r="875" spans="3:3" x14ac:dyDescent="0.25">
      <c r="C875" s="91"/>
    </row>
    <row r="876" spans="3:3" x14ac:dyDescent="0.25">
      <c r="C876" s="92"/>
    </row>
    <row r="877" spans="3:3" x14ac:dyDescent="0.25">
      <c r="C877" s="91"/>
    </row>
    <row r="878" spans="3:3" x14ac:dyDescent="0.25">
      <c r="C878" s="92"/>
    </row>
    <row r="879" spans="3:3" x14ac:dyDescent="0.25">
      <c r="C879" s="70"/>
    </row>
    <row r="880" spans="3:3" x14ac:dyDescent="0.25">
      <c r="C880" s="90"/>
    </row>
  </sheetData>
  <pageMargins left="0.7" right="0.7" top="0.75" bottom="0.75" header="0.3" footer="0.3"/>
  <drawing r:id="rId8"/>
  <tableParts count="1">
    <tablePart r:id="rId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8CAAE-7FC7-46EC-A7F5-EB5E5471D9F9}">
  <dimension ref="A1:F121"/>
  <sheetViews>
    <sheetView topLeftCell="A109" workbookViewId="0">
      <selection activeCell="C123" sqref="C123"/>
    </sheetView>
  </sheetViews>
  <sheetFormatPr defaultRowHeight="15" x14ac:dyDescent="0.25"/>
  <cols>
    <col min="2" max="2" width="14" customWidth="1"/>
    <col min="3" max="3" width="10.7109375" customWidth="1"/>
    <col min="4" max="4" width="11.5703125" customWidth="1"/>
    <col min="5" max="5" width="12.28515625" customWidth="1"/>
    <col min="6" max="6" width="14.28515625" bestFit="1" customWidth="1"/>
  </cols>
  <sheetData>
    <row r="1" spans="1:3" ht="21" x14ac:dyDescent="0.35">
      <c r="A1" s="62" t="s">
        <v>153</v>
      </c>
    </row>
    <row r="3" spans="1:3" ht="36" x14ac:dyDescent="0.55000000000000004">
      <c r="A3" s="66" t="s">
        <v>121</v>
      </c>
    </row>
    <row r="4" spans="1:3" ht="28.5" x14ac:dyDescent="0.45">
      <c r="A4" s="65"/>
      <c r="B4" s="62" t="s">
        <v>120</v>
      </c>
      <c r="C4" s="64"/>
    </row>
    <row r="7" spans="1:3" ht="18.75" x14ac:dyDescent="0.3">
      <c r="A7" s="60" t="s">
        <v>119</v>
      </c>
    </row>
    <row r="8" spans="1:3" ht="18.75" x14ac:dyDescent="0.3">
      <c r="A8" s="60" t="s">
        <v>118</v>
      </c>
    </row>
    <row r="9" spans="1:3" ht="18.75" x14ac:dyDescent="0.3">
      <c r="A9" s="63"/>
    </row>
    <row r="10" spans="1:3" ht="18.75" x14ac:dyDescent="0.3">
      <c r="A10" s="60" t="s">
        <v>117</v>
      </c>
    </row>
    <row r="11" spans="1:3" ht="18.75" x14ac:dyDescent="0.3">
      <c r="A11" s="60" t="s">
        <v>116</v>
      </c>
    </row>
    <row r="12" spans="1:3" ht="18.75" x14ac:dyDescent="0.3">
      <c r="A12" s="60" t="s">
        <v>115</v>
      </c>
    </row>
    <row r="13" spans="1:3" ht="18.75" x14ac:dyDescent="0.3">
      <c r="A13" s="60" t="s">
        <v>114</v>
      </c>
    </row>
    <row r="14" spans="1:3" ht="18.75" x14ac:dyDescent="0.3">
      <c r="A14" s="60" t="s">
        <v>113</v>
      </c>
    </row>
    <row r="15" spans="1:3" ht="18.75" x14ac:dyDescent="0.3">
      <c r="A15" s="60" t="s">
        <v>112</v>
      </c>
    </row>
    <row r="16" spans="1:3" ht="18.75" x14ac:dyDescent="0.3">
      <c r="A16" s="60" t="s">
        <v>111</v>
      </c>
    </row>
    <row r="17" spans="1:6" ht="18.75" x14ac:dyDescent="0.3">
      <c r="A17" s="60" t="s">
        <v>110</v>
      </c>
    </row>
    <row r="18" spans="1:6" ht="18.75" x14ac:dyDescent="0.3">
      <c r="A18" s="60" t="s">
        <v>109</v>
      </c>
    </row>
    <row r="19" spans="1:6" ht="18.75" x14ac:dyDescent="0.3">
      <c r="A19" s="60" t="s">
        <v>108</v>
      </c>
    </row>
    <row r="20" spans="1:6" ht="18.75" x14ac:dyDescent="0.3">
      <c r="A20" s="60" t="s">
        <v>10</v>
      </c>
    </row>
    <row r="21" spans="1:6" ht="18.75" x14ac:dyDescent="0.3">
      <c r="A21" s="60" t="s">
        <v>107</v>
      </c>
    </row>
    <row r="22" spans="1:6" ht="18.75" x14ac:dyDescent="0.3">
      <c r="A22" s="60" t="s">
        <v>106</v>
      </c>
    </row>
    <row r="26" spans="1:6" ht="21" x14ac:dyDescent="0.35">
      <c r="B26" s="62" t="s">
        <v>105</v>
      </c>
      <c r="F26" s="1">
        <f>SUM('Sheet1  Mobile sales dataset'!E:E)</f>
        <v>112580.59999999998</v>
      </c>
    </row>
    <row r="27" spans="1:6" x14ac:dyDescent="0.25">
      <c r="B27" s="61" t="s">
        <v>104</v>
      </c>
    </row>
    <row r="28" spans="1:6" x14ac:dyDescent="0.25">
      <c r="B28" s="61"/>
    </row>
    <row r="30" spans="1:6" ht="18.75" x14ac:dyDescent="0.3">
      <c r="B30" s="60" t="s">
        <v>103</v>
      </c>
      <c r="F30">
        <f>AVERAGE('Sheet1  Mobile sales dataset'!J:J)</f>
        <v>2939953.5709464289</v>
      </c>
    </row>
    <row r="32" spans="1:6" ht="18.75" x14ac:dyDescent="0.3">
      <c r="B32" s="60" t="s">
        <v>102</v>
      </c>
      <c r="F32" s="57">
        <f>SUM('Sheet1  Mobile sales dataset'!L:L)</f>
        <v>560985034.33507514</v>
      </c>
    </row>
    <row r="35" spans="1:3" ht="33.75" x14ac:dyDescent="0.5">
      <c r="C35" s="59" t="s">
        <v>101</v>
      </c>
    </row>
    <row r="39" spans="1:3" x14ac:dyDescent="0.25">
      <c r="A39" s="3" t="s">
        <v>15</v>
      </c>
      <c r="B39" s="4">
        <v>2020</v>
      </c>
    </row>
    <row r="40" spans="1:3" x14ac:dyDescent="0.25">
      <c r="A40" s="3" t="s">
        <v>2</v>
      </c>
      <c r="B40" t="s">
        <v>100</v>
      </c>
    </row>
    <row r="42" spans="1:3" x14ac:dyDescent="0.25">
      <c r="A42" s="3" t="s">
        <v>61</v>
      </c>
      <c r="B42" t="s">
        <v>67</v>
      </c>
    </row>
    <row r="43" spans="1:3" x14ac:dyDescent="0.25">
      <c r="A43" s="4" t="s">
        <v>32</v>
      </c>
      <c r="B43">
        <v>60287184.370000012</v>
      </c>
    </row>
    <row r="44" spans="1:3" x14ac:dyDescent="0.25">
      <c r="A44" s="4" t="s">
        <v>35</v>
      </c>
      <c r="B44">
        <v>62047016.20000001</v>
      </c>
    </row>
    <row r="45" spans="1:3" x14ac:dyDescent="0.25">
      <c r="A45" s="4" t="s">
        <v>22</v>
      </c>
      <c r="B45">
        <v>72713554.475000009</v>
      </c>
    </row>
    <row r="46" spans="1:3" x14ac:dyDescent="0.25">
      <c r="A46" s="4" t="s">
        <v>16</v>
      </c>
      <c r="B46">
        <v>225280773.49999997</v>
      </c>
    </row>
    <row r="47" spans="1:3" x14ac:dyDescent="0.25">
      <c r="A47" s="4" t="s">
        <v>38</v>
      </c>
      <c r="B47">
        <v>65474177.230000012</v>
      </c>
    </row>
    <row r="48" spans="1:3" x14ac:dyDescent="0.25">
      <c r="A48" s="4" t="s">
        <v>62</v>
      </c>
      <c r="B48">
        <v>485802705.77499998</v>
      </c>
    </row>
    <row r="52" spans="1:3" ht="15.75" x14ac:dyDescent="0.25">
      <c r="C52" s="58"/>
    </row>
    <row r="53" spans="1:3" ht="15.75" x14ac:dyDescent="0.25">
      <c r="C53" s="58"/>
    </row>
    <row r="60" spans="1:3" x14ac:dyDescent="0.25">
      <c r="A60" s="3" t="s">
        <v>0</v>
      </c>
      <c r="B60" t="s">
        <v>69</v>
      </c>
    </row>
    <row r="61" spans="1:3" x14ac:dyDescent="0.25">
      <c r="A61" t="s">
        <v>32</v>
      </c>
      <c r="B61">
        <v>113806282.98499995</v>
      </c>
    </row>
    <row r="62" spans="1:3" x14ac:dyDescent="0.25">
      <c r="A62" t="s">
        <v>35</v>
      </c>
      <c r="B62">
        <v>68269244.691449985</v>
      </c>
    </row>
    <row r="63" spans="1:3" x14ac:dyDescent="0.25">
      <c r="A63" t="s">
        <v>22</v>
      </c>
      <c r="B63">
        <v>106992237.58212501</v>
      </c>
    </row>
    <row r="64" spans="1:3" x14ac:dyDescent="0.25">
      <c r="A64" t="s">
        <v>16</v>
      </c>
      <c r="B64">
        <v>191280147.9104999</v>
      </c>
    </row>
    <row r="65" spans="1:2" x14ac:dyDescent="0.25">
      <c r="A65" t="s">
        <v>38</v>
      </c>
      <c r="B65">
        <v>80637121.166000009</v>
      </c>
    </row>
    <row r="73" spans="1:2" x14ac:dyDescent="0.25">
      <c r="A73" s="3" t="s">
        <v>0</v>
      </c>
      <c r="B73" t="s">
        <v>100</v>
      </c>
    </row>
    <row r="75" spans="1:2" x14ac:dyDescent="0.25">
      <c r="A75" s="3" t="s">
        <v>61</v>
      </c>
      <c r="B75" t="s">
        <v>68</v>
      </c>
    </row>
    <row r="76" spans="1:2" x14ac:dyDescent="0.25">
      <c r="A76" s="4" t="s">
        <v>30</v>
      </c>
      <c r="B76">
        <v>15419.800000000003</v>
      </c>
    </row>
    <row r="77" spans="1:2" x14ac:dyDescent="0.25">
      <c r="A77" s="4" t="s">
        <v>44</v>
      </c>
      <c r="B77">
        <v>33823.94999999999</v>
      </c>
    </row>
    <row r="78" spans="1:2" x14ac:dyDescent="0.25">
      <c r="A78" s="4" t="s">
        <v>51</v>
      </c>
      <c r="B78">
        <v>15531.499999999996</v>
      </c>
    </row>
    <row r="79" spans="1:2" x14ac:dyDescent="0.25">
      <c r="A79" s="4" t="s">
        <v>48</v>
      </c>
      <c r="B79">
        <v>16242.45</v>
      </c>
    </row>
    <row r="80" spans="1:2" x14ac:dyDescent="0.25">
      <c r="A80" s="4" t="s">
        <v>18</v>
      </c>
      <c r="B80">
        <v>14684.600000000004</v>
      </c>
    </row>
    <row r="81" spans="1:2" x14ac:dyDescent="0.25">
      <c r="A81" s="4" t="s">
        <v>49</v>
      </c>
      <c r="B81">
        <v>16878.300000000003</v>
      </c>
    </row>
    <row r="82" spans="1:2" x14ac:dyDescent="0.25">
      <c r="A82" s="4" t="s">
        <v>62</v>
      </c>
      <c r="B82">
        <v>112580.59999999999</v>
      </c>
    </row>
    <row r="86" spans="1:2" x14ac:dyDescent="0.25">
      <c r="A86" s="4" t="s">
        <v>30</v>
      </c>
      <c r="B86">
        <v>15419.800000000003</v>
      </c>
    </row>
    <row r="87" spans="1:2" x14ac:dyDescent="0.25">
      <c r="A87" s="4" t="s">
        <v>44</v>
      </c>
      <c r="B87">
        <v>33823.94999999999</v>
      </c>
    </row>
    <row r="88" spans="1:2" x14ac:dyDescent="0.25">
      <c r="A88" s="4" t="s">
        <v>51</v>
      </c>
      <c r="B88">
        <v>15531.499999999996</v>
      </c>
    </row>
    <row r="89" spans="1:2" x14ac:dyDescent="0.25">
      <c r="A89" s="4" t="s">
        <v>48</v>
      </c>
      <c r="B89">
        <v>16242.45</v>
      </c>
    </row>
    <row r="90" spans="1:2" x14ac:dyDescent="0.25">
      <c r="A90" s="4" t="s">
        <v>18</v>
      </c>
      <c r="B90">
        <v>14684.600000000004</v>
      </c>
    </row>
    <row r="91" spans="1:2" x14ac:dyDescent="0.25">
      <c r="A91" s="4" t="s">
        <v>49</v>
      </c>
      <c r="B91">
        <v>16878.300000000003</v>
      </c>
    </row>
    <row r="95" spans="1:2" x14ac:dyDescent="0.25">
      <c r="A95" s="3" t="s">
        <v>14</v>
      </c>
      <c r="B95" t="s">
        <v>71</v>
      </c>
    </row>
    <row r="96" spans="1:2" x14ac:dyDescent="0.25">
      <c r="A96" t="s">
        <v>20</v>
      </c>
      <c r="B96">
        <v>140949446.34999999</v>
      </c>
    </row>
    <row r="97" spans="1:2" x14ac:dyDescent="0.25">
      <c r="A97" t="s">
        <v>45</v>
      </c>
      <c r="B97">
        <v>113369525.80000003</v>
      </c>
    </row>
    <row r="98" spans="1:2" x14ac:dyDescent="0.25">
      <c r="A98" t="s">
        <v>31</v>
      </c>
      <c r="B98">
        <v>106900898.30000001</v>
      </c>
    </row>
    <row r="99" spans="1:2" x14ac:dyDescent="0.25">
      <c r="A99" t="s">
        <v>50</v>
      </c>
      <c r="B99">
        <v>156106125.89999995</v>
      </c>
    </row>
    <row r="100" spans="1:2" x14ac:dyDescent="0.25">
      <c r="A100" t="s">
        <v>53</v>
      </c>
      <c r="B100">
        <v>105303255.60000001</v>
      </c>
    </row>
    <row r="101" spans="1:2" x14ac:dyDescent="0.25">
      <c r="A101" t="s">
        <v>24</v>
      </c>
      <c r="B101">
        <v>211174092.29999998</v>
      </c>
    </row>
    <row r="102" spans="1:2" x14ac:dyDescent="0.25">
      <c r="A102" t="s">
        <v>37</v>
      </c>
      <c r="B102">
        <v>142617886.40000004</v>
      </c>
    </row>
    <row r="103" spans="1:2" x14ac:dyDescent="0.25">
      <c r="A103" t="s">
        <v>40</v>
      </c>
      <c r="B103">
        <v>126227998.69999999</v>
      </c>
    </row>
    <row r="104" spans="1:2" x14ac:dyDescent="0.25">
      <c r="A104" t="s">
        <v>41</v>
      </c>
      <c r="B104">
        <v>217165620.70000002</v>
      </c>
    </row>
    <row r="105" spans="1:2" x14ac:dyDescent="0.25">
      <c r="A105" t="s">
        <v>43</v>
      </c>
      <c r="B105">
        <v>405803219.69999999</v>
      </c>
    </row>
    <row r="106" spans="1:2" x14ac:dyDescent="0.25">
      <c r="A106" t="s">
        <v>47</v>
      </c>
      <c r="B106">
        <v>243944779.90000004</v>
      </c>
    </row>
    <row r="107" spans="1:2" x14ac:dyDescent="0.25">
      <c r="A107" t="s">
        <v>28</v>
      </c>
      <c r="B107">
        <v>313251805.00000012</v>
      </c>
    </row>
    <row r="114" spans="1:3" x14ac:dyDescent="0.25">
      <c r="A114" s="3" t="s">
        <v>61</v>
      </c>
      <c r="B114" s="3" t="s">
        <v>67</v>
      </c>
      <c r="C114" t="s">
        <v>99</v>
      </c>
    </row>
    <row r="115" spans="1:3" x14ac:dyDescent="0.25">
      <c r="A115" s="4" t="s">
        <v>30</v>
      </c>
      <c r="B115">
        <v>209798325.01250008</v>
      </c>
      <c r="C115">
        <v>836944.20000000135</v>
      </c>
    </row>
    <row r="116" spans="1:3" x14ac:dyDescent="0.25">
      <c r="A116" s="4" t="s">
        <v>44</v>
      </c>
      <c r="B116">
        <v>611195888.67749965</v>
      </c>
      <c r="C116">
        <v>2423878.799999991</v>
      </c>
    </row>
    <row r="117" spans="1:3" x14ac:dyDescent="0.25">
      <c r="A117" s="4" t="s">
        <v>51</v>
      </c>
      <c r="B117">
        <v>277733562.6275</v>
      </c>
      <c r="C117">
        <v>1127943.6000000008</v>
      </c>
    </row>
    <row r="118" spans="1:3" x14ac:dyDescent="0.25">
      <c r="A118" s="4" t="s">
        <v>48</v>
      </c>
      <c r="B118">
        <v>482982177.39999992</v>
      </c>
      <c r="C118">
        <v>2157546</v>
      </c>
    </row>
    <row r="119" spans="1:3" x14ac:dyDescent="0.25">
      <c r="A119" s="4" t="s">
        <v>18</v>
      </c>
      <c r="B119">
        <v>122882379.42000008</v>
      </c>
      <c r="C119">
        <v>518884.20000000088</v>
      </c>
    </row>
    <row r="120" spans="1:3" x14ac:dyDescent="0.25">
      <c r="A120" s="4" t="s">
        <v>49</v>
      </c>
      <c r="B120">
        <v>353375166.5250001</v>
      </c>
      <c r="C120">
        <v>1519242</v>
      </c>
    </row>
    <row r="121" spans="1:3" x14ac:dyDescent="0.25">
      <c r="A121" s="4" t="s">
        <v>62</v>
      </c>
      <c r="B121">
        <v>2057967499.6624997</v>
      </c>
      <c r="C121">
        <v>8584438.7999999933</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60D42-D232-41B3-8EC3-BA44A6A224DE}">
  <dimension ref="A1:R74"/>
  <sheetViews>
    <sheetView zoomScaleNormal="100" workbookViewId="0">
      <selection activeCell="Q1" sqref="Q1"/>
    </sheetView>
  </sheetViews>
  <sheetFormatPr defaultRowHeight="15" x14ac:dyDescent="0.25"/>
  <cols>
    <col min="1" max="1" width="16.42578125" bestFit="1" customWidth="1"/>
    <col min="2" max="2" width="16.7109375" bestFit="1" customWidth="1"/>
  </cols>
  <sheetData>
    <row r="1" spans="1:14" ht="21" x14ac:dyDescent="0.35">
      <c r="A1" s="62" t="s">
        <v>154</v>
      </c>
    </row>
    <row r="4" spans="1:14" x14ac:dyDescent="0.25">
      <c r="A4" s="3" t="s">
        <v>1</v>
      </c>
      <c r="B4" t="s">
        <v>100</v>
      </c>
    </row>
    <row r="6" spans="1:14" x14ac:dyDescent="0.25">
      <c r="A6" s="3" t="s">
        <v>61</v>
      </c>
      <c r="B6" t="s">
        <v>69</v>
      </c>
      <c r="K6" s="61" t="s">
        <v>129</v>
      </c>
    </row>
    <row r="7" spans="1:14" x14ac:dyDescent="0.25">
      <c r="A7" s="4" t="s">
        <v>30</v>
      </c>
      <c r="B7">
        <v>57535033.825349994</v>
      </c>
      <c r="J7" s="95" t="s">
        <v>128</v>
      </c>
      <c r="K7" s="96"/>
      <c r="L7" s="96"/>
      <c r="M7" s="96"/>
      <c r="N7" s="96"/>
    </row>
    <row r="8" spans="1:14" x14ac:dyDescent="0.25">
      <c r="A8" s="4" t="s">
        <v>44</v>
      </c>
      <c r="B8">
        <v>167541246.51879996</v>
      </c>
    </row>
    <row r="9" spans="1:14" x14ac:dyDescent="0.25">
      <c r="A9" s="4" t="s">
        <v>51</v>
      </c>
      <c r="B9">
        <v>76341377.240275025</v>
      </c>
    </row>
    <row r="10" spans="1:14" x14ac:dyDescent="0.25">
      <c r="A10" s="4" t="s">
        <v>48</v>
      </c>
      <c r="B10">
        <v>126593591.75224997</v>
      </c>
    </row>
    <row r="11" spans="1:14" x14ac:dyDescent="0.25">
      <c r="A11" s="4" t="s">
        <v>18</v>
      </c>
      <c r="B11">
        <v>34190096.855150007</v>
      </c>
    </row>
    <row r="12" spans="1:14" x14ac:dyDescent="0.25">
      <c r="A12" s="4" t="s">
        <v>49</v>
      </c>
      <c r="B12">
        <v>98783688.143250033</v>
      </c>
    </row>
    <row r="13" spans="1:14" x14ac:dyDescent="0.25">
      <c r="A13" s="4" t="s">
        <v>62</v>
      </c>
      <c r="B13">
        <v>560985034.3350749</v>
      </c>
    </row>
    <row r="17" spans="1:18" x14ac:dyDescent="0.25">
      <c r="A17" s="3" t="s">
        <v>15</v>
      </c>
      <c r="B17" s="4">
        <v>2020</v>
      </c>
    </row>
    <row r="19" spans="1:18" x14ac:dyDescent="0.25">
      <c r="A19" s="3" t="s">
        <v>61</v>
      </c>
      <c r="B19" t="s">
        <v>68</v>
      </c>
      <c r="L19" s="95" t="s">
        <v>127</v>
      </c>
      <c r="M19" s="96"/>
      <c r="N19" s="96"/>
      <c r="O19" s="96"/>
      <c r="P19" s="96"/>
      <c r="Q19" s="96"/>
      <c r="R19" s="96"/>
    </row>
    <row r="20" spans="1:18" x14ac:dyDescent="0.25">
      <c r="A20" s="4" t="s">
        <v>17</v>
      </c>
      <c r="B20" s="1">
        <v>1633.2000000000003</v>
      </c>
      <c r="L20" s="95" t="s">
        <v>126</v>
      </c>
      <c r="M20" s="96"/>
      <c r="N20" s="96"/>
      <c r="O20" s="96"/>
      <c r="P20" s="96"/>
      <c r="Q20" s="96"/>
    </row>
    <row r="21" spans="1:18" x14ac:dyDescent="0.25">
      <c r="A21" s="4" t="s">
        <v>60</v>
      </c>
      <c r="B21" s="1">
        <v>257.40000000000003</v>
      </c>
    </row>
    <row r="22" spans="1:18" x14ac:dyDescent="0.25">
      <c r="A22" s="4" t="s">
        <v>59</v>
      </c>
      <c r="B22" s="1">
        <v>570.29999999999995</v>
      </c>
    </row>
    <row r="23" spans="1:18" x14ac:dyDescent="0.25">
      <c r="A23" s="4" t="s">
        <v>21</v>
      </c>
      <c r="B23" s="1">
        <v>3307.7999999999997</v>
      </c>
    </row>
    <row r="24" spans="1:18" x14ac:dyDescent="0.25">
      <c r="A24" s="4" t="s">
        <v>25</v>
      </c>
      <c r="B24" s="1">
        <v>708</v>
      </c>
    </row>
    <row r="25" spans="1:18" x14ac:dyDescent="0.25">
      <c r="A25" s="4" t="s">
        <v>58</v>
      </c>
      <c r="B25" s="1">
        <v>548.6</v>
      </c>
    </row>
    <row r="26" spans="1:18" x14ac:dyDescent="0.25">
      <c r="A26" s="4" t="s">
        <v>27</v>
      </c>
      <c r="B26" s="1">
        <v>1354.7000000000003</v>
      </c>
    </row>
    <row r="27" spans="1:18" x14ac:dyDescent="0.25">
      <c r="A27" s="4" t="s">
        <v>29</v>
      </c>
      <c r="B27" s="1">
        <v>2085.6000000000004</v>
      </c>
    </row>
    <row r="28" spans="1:18" x14ac:dyDescent="0.25">
      <c r="A28" s="4" t="s">
        <v>46</v>
      </c>
      <c r="B28" s="1">
        <v>1974.1999999999998</v>
      </c>
    </row>
    <row r="29" spans="1:18" x14ac:dyDescent="0.25">
      <c r="A29" s="4" t="s">
        <v>23</v>
      </c>
      <c r="B29" s="1">
        <v>1477.4</v>
      </c>
    </row>
    <row r="30" spans="1:18" x14ac:dyDescent="0.25">
      <c r="A30" s="4" t="s">
        <v>55</v>
      </c>
      <c r="B30" s="1">
        <v>550.6</v>
      </c>
    </row>
    <row r="31" spans="1:18" x14ac:dyDescent="0.25">
      <c r="A31" s="4" t="s">
        <v>33</v>
      </c>
      <c r="B31" s="1">
        <v>1581.7</v>
      </c>
    </row>
    <row r="32" spans="1:18" x14ac:dyDescent="0.25">
      <c r="A32" s="4" t="s">
        <v>42</v>
      </c>
      <c r="B32" s="1">
        <v>2387.1</v>
      </c>
    </row>
    <row r="33" spans="1:2" x14ac:dyDescent="0.25">
      <c r="A33" s="4" t="s">
        <v>26</v>
      </c>
      <c r="B33" s="1">
        <v>1747.1000000000004</v>
      </c>
    </row>
    <row r="34" spans="1:2" x14ac:dyDescent="0.25">
      <c r="A34" s="4" t="s">
        <v>34</v>
      </c>
      <c r="B34" s="1">
        <v>1833.3</v>
      </c>
    </row>
    <row r="35" spans="1:2" x14ac:dyDescent="0.25">
      <c r="A35" s="4" t="s">
        <v>36</v>
      </c>
      <c r="B35" s="1">
        <v>2614.8000000000002</v>
      </c>
    </row>
    <row r="36" spans="1:2" x14ac:dyDescent="0.25">
      <c r="A36" s="4" t="s">
        <v>56</v>
      </c>
      <c r="B36" s="1">
        <v>469.6</v>
      </c>
    </row>
    <row r="37" spans="1:2" x14ac:dyDescent="0.25">
      <c r="A37" s="4" t="s">
        <v>39</v>
      </c>
      <c r="B37" s="1">
        <v>1366</v>
      </c>
    </row>
    <row r="38" spans="1:2" x14ac:dyDescent="0.25">
      <c r="A38" s="4" t="s">
        <v>62</v>
      </c>
      <c r="B38">
        <v>26467.4</v>
      </c>
    </row>
    <row r="48" spans="1:2" x14ac:dyDescent="0.25">
      <c r="A48" s="3" t="s">
        <v>61</v>
      </c>
      <c r="B48" t="s">
        <v>71</v>
      </c>
    </row>
    <row r="49" spans="1:14" x14ac:dyDescent="0.25">
      <c r="A49" s="4" t="s">
        <v>32</v>
      </c>
      <c r="B49">
        <v>314199191.6500001</v>
      </c>
    </row>
    <row r="50" spans="1:14" x14ac:dyDescent="0.25">
      <c r="A50" s="4" t="s">
        <v>35</v>
      </c>
      <c r="B50">
        <v>341658362.40000004</v>
      </c>
    </row>
    <row r="51" spans="1:14" x14ac:dyDescent="0.25">
      <c r="A51" s="4" t="s">
        <v>22</v>
      </c>
      <c r="B51">
        <v>341269480.70000011</v>
      </c>
    </row>
    <row r="52" spans="1:14" x14ac:dyDescent="0.25">
      <c r="A52" s="4" t="s">
        <v>16</v>
      </c>
      <c r="B52">
        <v>964673955.8499999</v>
      </c>
      <c r="J52" s="95" t="s">
        <v>125</v>
      </c>
      <c r="K52" s="96"/>
      <c r="L52" s="96"/>
      <c r="M52" s="96"/>
      <c r="N52" s="96"/>
    </row>
    <row r="53" spans="1:14" x14ac:dyDescent="0.25">
      <c r="A53" s="4" t="s">
        <v>38</v>
      </c>
      <c r="B53">
        <v>321013664.04999989</v>
      </c>
      <c r="J53" s="95" t="s">
        <v>124</v>
      </c>
      <c r="K53" s="96"/>
      <c r="L53" s="96"/>
      <c r="M53" s="96"/>
      <c r="N53" s="96"/>
    </row>
    <row r="54" spans="1:14" x14ac:dyDescent="0.25">
      <c r="A54" s="4" t="s">
        <v>62</v>
      </c>
      <c r="B54">
        <v>2282814654.6500001</v>
      </c>
    </row>
    <row r="61" spans="1:14" x14ac:dyDescent="0.25">
      <c r="A61" s="3" t="s">
        <v>61</v>
      </c>
      <c r="B61" t="s">
        <v>67</v>
      </c>
    </row>
    <row r="62" spans="1:14" x14ac:dyDescent="0.25">
      <c r="A62" s="4" t="s">
        <v>20</v>
      </c>
      <c r="B62">
        <v>125990614.6075</v>
      </c>
    </row>
    <row r="63" spans="1:14" x14ac:dyDescent="0.25">
      <c r="A63" s="4" t="s">
        <v>45</v>
      </c>
      <c r="B63">
        <v>103851598.00500003</v>
      </c>
    </row>
    <row r="64" spans="1:14" x14ac:dyDescent="0.25">
      <c r="A64" s="4" t="s">
        <v>31</v>
      </c>
      <c r="B64">
        <v>95959060.210000008</v>
      </c>
    </row>
    <row r="65" spans="1:17" x14ac:dyDescent="0.25">
      <c r="A65" s="4" t="s">
        <v>50</v>
      </c>
      <c r="B65">
        <v>143436792.59999999</v>
      </c>
    </row>
    <row r="66" spans="1:17" x14ac:dyDescent="0.25">
      <c r="A66" s="4" t="s">
        <v>53</v>
      </c>
      <c r="B66">
        <v>93323211.110000029</v>
      </c>
      <c r="M66" s="95" t="s">
        <v>123</v>
      </c>
      <c r="N66" s="96"/>
      <c r="O66" s="96"/>
      <c r="P66" s="96"/>
      <c r="Q66" s="96"/>
    </row>
    <row r="67" spans="1:17" x14ac:dyDescent="0.25">
      <c r="A67" s="4" t="s">
        <v>24</v>
      </c>
      <c r="B67">
        <v>193870645.25000003</v>
      </c>
      <c r="M67" s="61" t="s">
        <v>122</v>
      </c>
    </row>
    <row r="68" spans="1:17" x14ac:dyDescent="0.25">
      <c r="A68" s="4" t="s">
        <v>37</v>
      </c>
      <c r="B68">
        <v>127015009.72500001</v>
      </c>
    </row>
    <row r="69" spans="1:17" x14ac:dyDescent="0.25">
      <c r="A69" s="4" t="s">
        <v>40</v>
      </c>
      <c r="B69">
        <v>113849062.13000001</v>
      </c>
    </row>
    <row r="70" spans="1:17" x14ac:dyDescent="0.25">
      <c r="A70" s="4" t="s">
        <v>41</v>
      </c>
      <c r="B70">
        <v>196974952.91000003</v>
      </c>
    </row>
    <row r="71" spans="1:17" x14ac:dyDescent="0.25">
      <c r="A71" s="4" t="s">
        <v>43</v>
      </c>
      <c r="B71">
        <v>364320415.07999986</v>
      </c>
    </row>
    <row r="72" spans="1:17" x14ac:dyDescent="0.25">
      <c r="A72" s="4" t="s">
        <v>47</v>
      </c>
      <c r="B72">
        <v>215605029.98499998</v>
      </c>
    </row>
    <row r="73" spans="1:17" x14ac:dyDescent="0.25">
      <c r="A73" s="4" t="s">
        <v>28</v>
      </c>
      <c r="B73">
        <v>283771108.05000001</v>
      </c>
    </row>
    <row r="74" spans="1:17" x14ac:dyDescent="0.25">
      <c r="A74" s="4" t="s">
        <v>62</v>
      </c>
      <c r="B74">
        <v>2057967499.6624999</v>
      </c>
    </row>
  </sheetData>
  <mergeCells count="6">
    <mergeCell ref="M66:Q66"/>
    <mergeCell ref="J7:N7"/>
    <mergeCell ref="L19:R19"/>
    <mergeCell ref="L20:Q20"/>
    <mergeCell ref="J52:N52"/>
    <mergeCell ref="J53:N53"/>
  </mergeCell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  Mobile sales dataset</vt:lpstr>
      <vt:lpstr>Mobile sale Dashboard</vt:lpstr>
      <vt:lpstr>Analysis by Muskaan</vt:lpstr>
      <vt:lpstr>By Akanksha</vt:lpstr>
      <vt:lpstr>by Akshat</vt:lpstr>
      <vt:lpstr>by Disha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Muskaan Acharya</cp:lastModifiedBy>
  <dcterms:created xsi:type="dcterms:W3CDTF">2021-11-30T14:56:18Z</dcterms:created>
  <dcterms:modified xsi:type="dcterms:W3CDTF">2024-12-29T17:19:36Z</dcterms:modified>
</cp:coreProperties>
</file>