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c8c76ae1fb5f6/"/>
    </mc:Choice>
  </mc:AlternateContent>
  <xr:revisionPtr revIDLastSave="1864" documentId="13_ncr:1_{521B158C-7716-469E-A2D9-46294441056C}" xr6:coauthVersionLast="47" xr6:coauthVersionMax="47" xr10:uidLastSave="{B6FCFF10-E5CC-4752-9AD2-25CE0DDB8EFA}"/>
  <bookViews>
    <workbookView xWindow="-108" yWindow="-108" windowWidth="23256" windowHeight="12576" firstSheet="2" activeTab="5" xr2:uid="{A9EB2DEE-780B-4EA5-850C-8A3B78B4843B}"/>
  </bookViews>
  <sheets>
    <sheet name="Sheet2" sheetId="2" state="hidden" r:id="rId1"/>
    <sheet name="Sheet1" sheetId="1" state="hidden" r:id="rId2"/>
    <sheet name="Input" sheetId="3" r:id="rId3"/>
    <sheet name="Set up" sheetId="6" r:id="rId4"/>
    <sheet name="Market size (TAM)" sheetId="8" r:id="rId5"/>
    <sheet name="Market Share" sheetId="10" r:id="rId6"/>
    <sheet name="Output" sheetId="5" r:id="rId7"/>
  </sheets>
  <definedNames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I16" i="10"/>
  <c r="H55" i="10"/>
  <c r="I55" i="10"/>
  <c r="J55" i="10"/>
  <c r="K55" i="10"/>
  <c r="L55" i="10"/>
  <c r="M55" i="10"/>
  <c r="N55" i="10"/>
  <c r="G55" i="10"/>
  <c r="H54" i="10"/>
  <c r="I54" i="10"/>
  <c r="J54" i="10"/>
  <c r="K54" i="10"/>
  <c r="L54" i="10"/>
  <c r="M54" i="10"/>
  <c r="N54" i="10"/>
  <c r="G54" i="10"/>
  <c r="H53" i="10"/>
  <c r="I53" i="10"/>
  <c r="J53" i="10"/>
  <c r="K53" i="10"/>
  <c r="L53" i="10"/>
  <c r="M53" i="10"/>
  <c r="N53" i="10"/>
  <c r="G53" i="10"/>
  <c r="H52" i="10"/>
  <c r="I52" i="10"/>
  <c r="J52" i="10"/>
  <c r="K52" i="10"/>
  <c r="L52" i="10"/>
  <c r="M52" i="10"/>
  <c r="N52" i="10"/>
  <c r="G52" i="10"/>
  <c r="H51" i="10"/>
  <c r="I51" i="10"/>
  <c r="J51" i="10"/>
  <c r="K51" i="10"/>
  <c r="L51" i="10"/>
  <c r="M51" i="10"/>
  <c r="N51" i="10"/>
  <c r="G51" i="10"/>
  <c r="H48" i="10"/>
  <c r="I48" i="10"/>
  <c r="J48" i="10"/>
  <c r="K48" i="10"/>
  <c r="L48" i="10"/>
  <c r="M48" i="10"/>
  <c r="N48" i="10"/>
  <c r="G48" i="10"/>
  <c r="H47" i="10"/>
  <c r="I47" i="10"/>
  <c r="J47" i="10"/>
  <c r="K47" i="10"/>
  <c r="L47" i="10"/>
  <c r="M47" i="10"/>
  <c r="N47" i="10"/>
  <c r="G47" i="10"/>
  <c r="H46" i="10"/>
  <c r="I46" i="10"/>
  <c r="J46" i="10"/>
  <c r="K46" i="10"/>
  <c r="L46" i="10"/>
  <c r="M46" i="10"/>
  <c r="N46" i="10"/>
  <c r="G46" i="10"/>
  <c r="H45" i="10"/>
  <c r="I45" i="10"/>
  <c r="J45" i="10"/>
  <c r="K45" i="10"/>
  <c r="L45" i="10"/>
  <c r="M45" i="10"/>
  <c r="N45" i="10"/>
  <c r="G45" i="10"/>
  <c r="H44" i="10"/>
  <c r="I44" i="10"/>
  <c r="J44" i="10"/>
  <c r="K44" i="10"/>
  <c r="L44" i="10"/>
  <c r="M44" i="10"/>
  <c r="N44" i="10"/>
  <c r="G44" i="10"/>
  <c r="H41" i="10"/>
  <c r="I41" i="10"/>
  <c r="J41" i="10"/>
  <c r="K41" i="10"/>
  <c r="L41" i="10"/>
  <c r="M41" i="10"/>
  <c r="N41" i="10"/>
  <c r="G41" i="10"/>
  <c r="H40" i="10"/>
  <c r="I40" i="10"/>
  <c r="J40" i="10"/>
  <c r="K40" i="10"/>
  <c r="L40" i="10"/>
  <c r="M40" i="10"/>
  <c r="N40" i="10"/>
  <c r="G40" i="10"/>
  <c r="H39" i="10"/>
  <c r="I39" i="10"/>
  <c r="J39" i="10"/>
  <c r="K39" i="10"/>
  <c r="L39" i="10"/>
  <c r="M39" i="10"/>
  <c r="N39" i="10"/>
  <c r="G39" i="10"/>
  <c r="H38" i="10"/>
  <c r="I38" i="10"/>
  <c r="J38" i="10"/>
  <c r="K38" i="10"/>
  <c r="L38" i="10"/>
  <c r="M38" i="10"/>
  <c r="N38" i="10"/>
  <c r="G38" i="10"/>
  <c r="H37" i="10"/>
  <c r="I37" i="10"/>
  <c r="J37" i="10"/>
  <c r="K37" i="10"/>
  <c r="L37" i="10"/>
  <c r="M37" i="10"/>
  <c r="N37" i="10"/>
  <c r="G37" i="10"/>
  <c r="H33" i="10"/>
  <c r="I33" i="10"/>
  <c r="J33" i="10"/>
  <c r="K33" i="10"/>
  <c r="L33" i="10"/>
  <c r="M33" i="10"/>
  <c r="N33" i="10"/>
  <c r="G33" i="10"/>
  <c r="H32" i="10"/>
  <c r="I32" i="10"/>
  <c r="J32" i="10"/>
  <c r="K32" i="10"/>
  <c r="L32" i="10"/>
  <c r="M32" i="10"/>
  <c r="N32" i="10"/>
  <c r="G32" i="10"/>
  <c r="H31" i="10"/>
  <c r="I31" i="10"/>
  <c r="J31" i="10"/>
  <c r="K31" i="10"/>
  <c r="L31" i="10"/>
  <c r="M31" i="10"/>
  <c r="N31" i="10"/>
  <c r="H24" i="10"/>
  <c r="G24" i="10"/>
  <c r="I24" i="10"/>
  <c r="J24" i="10"/>
  <c r="K24" i="10"/>
  <c r="L24" i="10"/>
  <c r="M24" i="10"/>
  <c r="N24" i="10"/>
  <c r="G31" i="10"/>
  <c r="H30" i="10"/>
  <c r="I30" i="10"/>
  <c r="J30" i="10"/>
  <c r="K30" i="10"/>
  <c r="L30" i="10"/>
  <c r="M30" i="10"/>
  <c r="N30" i="10"/>
  <c r="G30" i="10"/>
  <c r="H27" i="10"/>
  <c r="I27" i="10"/>
  <c r="J27" i="10"/>
  <c r="K27" i="10"/>
  <c r="L27" i="10"/>
  <c r="M27" i="10"/>
  <c r="N27" i="10"/>
  <c r="G27" i="10"/>
  <c r="H26" i="10"/>
  <c r="I26" i="10"/>
  <c r="J26" i="10"/>
  <c r="K26" i="10"/>
  <c r="L26" i="10"/>
  <c r="M26" i="10"/>
  <c r="N26" i="10"/>
  <c r="G26" i="10"/>
  <c r="H25" i="10"/>
  <c r="I25" i="10"/>
  <c r="J25" i="10"/>
  <c r="K25" i="10"/>
  <c r="L25" i="10"/>
  <c r="M25" i="10"/>
  <c r="N25" i="10"/>
  <c r="G25" i="10"/>
  <c r="G23" i="10"/>
  <c r="I15" i="3"/>
  <c r="J15" i="3"/>
  <c r="K15" i="3"/>
  <c r="L15" i="3"/>
  <c r="M15" i="3"/>
  <c r="N15" i="3"/>
  <c r="O15" i="3"/>
  <c r="H15" i="3"/>
  <c r="C15" i="3"/>
  <c r="D15" i="3"/>
  <c r="E15" i="3"/>
  <c r="F15" i="3"/>
  <c r="G15" i="3"/>
  <c r="E4" i="6"/>
  <c r="E5" i="6"/>
  <c r="E6" i="6"/>
  <c r="E7" i="6"/>
  <c r="E8" i="6"/>
  <c r="E3" i="6"/>
  <c r="D17" i="3"/>
  <c r="C17" i="3"/>
  <c r="G15" i="10"/>
  <c r="G19" i="10"/>
  <c r="H15" i="10"/>
  <c r="G11" i="10"/>
  <c r="G6" i="10"/>
  <c r="G3" i="10"/>
  <c r="E8" i="8"/>
  <c r="B8" i="8"/>
  <c r="C8" i="8"/>
  <c r="C37" i="3"/>
  <c r="D4" i="3"/>
  <c r="D5" i="3" s="1"/>
  <c r="E4" i="3"/>
  <c r="E5" i="3" s="1"/>
  <c r="F4" i="3"/>
  <c r="F5" i="3" s="1"/>
  <c r="G4" i="3"/>
  <c r="G5" i="3" s="1"/>
  <c r="C4" i="3"/>
  <c r="C5" i="3" s="1"/>
  <c r="D53" i="3"/>
  <c r="E53" i="3"/>
  <c r="F53" i="3"/>
  <c r="G53" i="3"/>
  <c r="C53" i="3"/>
  <c r="D45" i="3"/>
  <c r="E45" i="3"/>
  <c r="F45" i="3"/>
  <c r="G45" i="3"/>
  <c r="C45" i="3"/>
  <c r="D37" i="3"/>
  <c r="E37" i="3"/>
  <c r="F37" i="3"/>
  <c r="G37" i="3"/>
  <c r="D22" i="3"/>
  <c r="E22" i="3"/>
  <c r="F22" i="3"/>
  <c r="G22" i="3"/>
  <c r="D21" i="3"/>
  <c r="E21" i="3"/>
  <c r="F21" i="3"/>
  <c r="G21" i="3"/>
  <c r="D20" i="3"/>
  <c r="E20" i="3"/>
  <c r="F20" i="3"/>
  <c r="G20" i="3"/>
  <c r="D19" i="3"/>
  <c r="E19" i="3"/>
  <c r="F19" i="3"/>
  <c r="G19" i="3"/>
  <c r="D18" i="3"/>
  <c r="E18" i="3"/>
  <c r="F18" i="3"/>
  <c r="G18" i="3"/>
  <c r="D13" i="3"/>
  <c r="E17" i="3"/>
  <c r="E13" i="3" s="1"/>
  <c r="F17" i="3"/>
  <c r="F13" i="3" s="1"/>
  <c r="G17" i="3"/>
  <c r="G13" i="3" s="1"/>
  <c r="C22" i="3"/>
  <c r="C21" i="3"/>
  <c r="C20" i="3"/>
  <c r="C19" i="3"/>
  <c r="C18" i="3"/>
  <c r="C13" i="3"/>
  <c r="C44" i="2"/>
  <c r="C45" i="2"/>
  <c r="C38" i="2"/>
  <c r="C46" i="2"/>
  <c r="C39" i="2"/>
  <c r="C47" i="2"/>
  <c r="C40" i="2"/>
  <c r="C48" i="2"/>
  <c r="C41" i="2"/>
  <c r="C49" i="2"/>
  <c r="C42" i="2"/>
  <c r="C43" i="2"/>
  <c r="E43" i="2"/>
  <c r="D48" i="2"/>
  <c r="E46" i="2"/>
  <c r="D43" i="2"/>
  <c r="E48" i="2"/>
  <c r="D46" i="2"/>
  <c r="E42" i="2"/>
  <c r="D38" i="2"/>
  <c r="E40" i="2"/>
  <c r="E47" i="2"/>
  <c r="E49" i="2"/>
  <c r="D45" i="2"/>
  <c r="D49" i="2"/>
  <c r="E41" i="2"/>
  <c r="D39" i="2"/>
  <c r="E44" i="2"/>
  <c r="D41" i="2"/>
  <c r="E39" i="2"/>
  <c r="D44" i="2"/>
  <c r="D40" i="2"/>
  <c r="D42" i="2"/>
  <c r="E38" i="2"/>
  <c r="E45" i="2"/>
  <c r="D47" i="2"/>
  <c r="H19" i="10" l="1"/>
  <c r="G20" i="10"/>
  <c r="H23" i="10"/>
  <c r="C9" i="3"/>
  <c r="C8" i="3"/>
  <c r="C7" i="3"/>
  <c r="G9" i="3"/>
  <c r="G8" i="3"/>
  <c r="G7" i="3"/>
  <c r="F9" i="3"/>
  <c r="F8" i="3"/>
  <c r="F7" i="3"/>
  <c r="E9" i="3"/>
  <c r="E8" i="3"/>
  <c r="E7" i="3"/>
  <c r="D9" i="3"/>
  <c r="D8" i="3"/>
  <c r="D7" i="3"/>
  <c r="G16" i="10"/>
  <c r="G8" i="10"/>
  <c r="H11" i="10"/>
  <c r="G12" i="10"/>
  <c r="H3" i="10"/>
  <c r="H6" i="10"/>
  <c r="H16" i="10" s="1"/>
  <c r="J6" i="10"/>
  <c r="C5" i="8"/>
  <c r="D5" i="8"/>
  <c r="D8" i="8" s="1"/>
  <c r="E5" i="8"/>
  <c r="F5" i="8"/>
  <c r="F8" i="8" s="1"/>
  <c r="G5" i="8"/>
  <c r="G8" i="8" s="1"/>
  <c r="H5" i="8"/>
  <c r="H8" i="8" s="1"/>
  <c r="I5" i="8"/>
  <c r="I8" i="8" s="1"/>
  <c r="B5" i="8"/>
  <c r="I23" i="10" l="1"/>
  <c r="H20" i="10"/>
  <c r="I6" i="10"/>
  <c r="H8" i="10"/>
  <c r="H12" i="10"/>
  <c r="I3" i="10"/>
  <c r="B17" i="8"/>
  <c r="B14" i="8"/>
  <c r="B11" i="8"/>
  <c r="I17" i="8"/>
  <c r="I14" i="8"/>
  <c r="I11" i="8"/>
  <c r="H17" i="8"/>
  <c r="H14" i="8"/>
  <c r="H11" i="8"/>
  <c r="G17" i="8"/>
  <c r="G14" i="8"/>
  <c r="G11" i="8"/>
  <c r="F17" i="8"/>
  <c r="F14" i="8"/>
  <c r="F11" i="8"/>
  <c r="E17" i="8"/>
  <c r="E14" i="8"/>
  <c r="E11" i="8"/>
  <c r="D17" i="8"/>
  <c r="D14" i="8"/>
  <c r="D11" i="8"/>
  <c r="C17" i="8"/>
  <c r="C14" i="8"/>
  <c r="C11" i="8"/>
  <c r="J23" i="10" l="1"/>
  <c r="K23" i="10"/>
  <c r="I8" i="10"/>
  <c r="K6" i="10"/>
  <c r="L6" i="10"/>
  <c r="M6" i="10"/>
  <c r="J3" i="10"/>
  <c r="J8" i="10" s="1"/>
  <c r="J11" i="10"/>
  <c r="J12" i="10" s="1"/>
  <c r="I11" i="10"/>
  <c r="I12" i="10" s="1"/>
  <c r="K11" i="10"/>
  <c r="K12" i="10" s="1"/>
  <c r="L11" i="10"/>
  <c r="L12" i="10" s="1"/>
  <c r="M11" i="10"/>
  <c r="M12" i="10" s="1"/>
  <c r="N11" i="10"/>
  <c r="J19" i="10"/>
  <c r="J20" i="10" s="1"/>
  <c r="I19" i="10"/>
  <c r="I20" i="10" s="1"/>
  <c r="K19" i="10"/>
  <c r="K20" i="10" s="1"/>
  <c r="L19" i="10"/>
  <c r="L20" i="10" s="1"/>
  <c r="M19" i="10"/>
  <c r="M20" i="10" s="1"/>
  <c r="N19" i="10"/>
  <c r="I15" i="10"/>
  <c r="J15" i="10"/>
  <c r="J16" i="10" s="1"/>
  <c r="K15" i="10"/>
  <c r="K16" i="10" s="1"/>
  <c r="L15" i="10"/>
  <c r="L16" i="10" s="1"/>
  <c r="M15" i="10"/>
  <c r="M16" i="10" s="1"/>
  <c r="N15" i="10"/>
  <c r="N6" i="10" l="1"/>
  <c r="L3" i="10"/>
  <c r="L8" i="10" s="1"/>
  <c r="K3" i="10"/>
  <c r="N3" i="10"/>
  <c r="N16" i="10" l="1"/>
  <c r="N20" i="10"/>
  <c r="M3" i="10"/>
  <c r="M8" i="10" s="1"/>
  <c r="K8" i="10"/>
  <c r="N8" i="10"/>
  <c r="N12" i="10"/>
  <c r="L23" i="10"/>
  <c r="M23" i="10"/>
  <c r="N23" i="10"/>
</calcChain>
</file>

<file path=xl/sharedStrings.xml><?xml version="1.0" encoding="utf-8"?>
<sst xmlns="http://schemas.openxmlformats.org/spreadsheetml/2006/main" count="185" uniqueCount="111">
  <si>
    <t>Timeline</t>
  </si>
  <si>
    <t>Values</t>
  </si>
  <si>
    <t>Forecast</t>
  </si>
  <si>
    <t>Lower Confidence Bound</t>
  </si>
  <si>
    <t>Upper Confidence Bound</t>
  </si>
  <si>
    <t>Month</t>
  </si>
  <si>
    <t>Sales of shampoo (Price)</t>
  </si>
  <si>
    <t>Input: Information Available (with assumptions if any)</t>
  </si>
  <si>
    <t>Yearly Data</t>
  </si>
  <si>
    <t>Metric</t>
  </si>
  <si>
    <t>Details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</si>
  <si>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</si>
  <si>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</si>
  <si>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</si>
  <si>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</si>
  <si>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</si>
  <si>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</si>
  <si>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</si>
  <si>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</si>
  <si>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</si>
  <si>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</si>
  <si>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</si>
  <si>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</si>
  <si>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</si>
  <si>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Population (in Cr)</t>
  </si>
  <si>
    <t>%Mensturating</t>
  </si>
  <si>
    <t>%access to sanitary pads</t>
  </si>
  <si>
    <t xml:space="preserve">Population acc to the TIER </t>
  </si>
  <si>
    <t>TIER 1 (__% of the people using sanitary pads)</t>
  </si>
  <si>
    <t>TIER 2 (__% of the people using sanitary pads)</t>
  </si>
  <si>
    <t>TIER 3 (__% of the people using sanitary pads)</t>
  </si>
  <si>
    <t xml:space="preserve">Total Sales of the Market </t>
  </si>
  <si>
    <t>Sales of Whisper</t>
  </si>
  <si>
    <t>Avg Cost of a SKU</t>
  </si>
  <si>
    <t xml:space="preserve"> Varient's Sale</t>
  </si>
  <si>
    <t xml:space="preserve">Ultra Clean </t>
  </si>
  <si>
    <t>Ultra Soft Air Fresh</t>
  </si>
  <si>
    <t xml:space="preserve">Bindazzz Nights </t>
  </si>
  <si>
    <t>Bindazzz Nights KS</t>
  </si>
  <si>
    <t>Ultra Soft</t>
  </si>
  <si>
    <t>Choice Ultra</t>
  </si>
  <si>
    <t xml:space="preserve">Avg Cost of Each Varient </t>
  </si>
  <si>
    <t>TIER 1</t>
  </si>
  <si>
    <t>Total Sales</t>
  </si>
  <si>
    <t xml:space="preserve">TIER 2 </t>
  </si>
  <si>
    <t xml:space="preserve">Total Sales </t>
  </si>
  <si>
    <t xml:space="preserve">TIER 3 </t>
  </si>
  <si>
    <t>SKUs</t>
  </si>
  <si>
    <t xml:space="preserve">Name </t>
  </si>
  <si>
    <t xml:space="preserve">Size </t>
  </si>
  <si>
    <t>No. of pads in a pack</t>
  </si>
  <si>
    <t xml:space="preserve">Cost of each pad </t>
  </si>
  <si>
    <t>Price of the SKU</t>
  </si>
  <si>
    <t>Active</t>
  </si>
  <si>
    <t>XL</t>
  </si>
  <si>
    <t>Yes</t>
  </si>
  <si>
    <t xml:space="preserve">Ultra Soft Air Fresh </t>
  </si>
  <si>
    <t>XL+</t>
  </si>
  <si>
    <t xml:space="preserve">Bindazzz Nights KS </t>
  </si>
  <si>
    <t>XXL+</t>
  </si>
  <si>
    <t xml:space="preserve">Ultra Soft </t>
  </si>
  <si>
    <t>No</t>
  </si>
  <si>
    <t xml:space="preserve">Choice Ultra </t>
  </si>
  <si>
    <t>Female Population (in Cr)</t>
  </si>
  <si>
    <t>%Menstruating Population</t>
  </si>
  <si>
    <t>Menstruating Population</t>
  </si>
  <si>
    <t>%Poulation using Sanitary Pads</t>
  </si>
  <si>
    <t>Population using Sanitary Pads</t>
  </si>
  <si>
    <t>%TIER 1 Population</t>
  </si>
  <si>
    <t>TIER1 Population</t>
  </si>
  <si>
    <t>%TIER 2 Population</t>
  </si>
  <si>
    <t>TIER2 Population</t>
  </si>
  <si>
    <t xml:space="preserve">%TIER 3 Population </t>
  </si>
  <si>
    <t>TIER3 Population</t>
  </si>
  <si>
    <t>Population using sanitary pads</t>
  </si>
  <si>
    <t xml:space="preserve">Market Share of Whisper </t>
  </si>
  <si>
    <t>Population TIER 1</t>
  </si>
  <si>
    <t xml:space="preserve"> TIER 1 Sales</t>
  </si>
  <si>
    <t>Market Share of Whisper in TIER 1</t>
  </si>
  <si>
    <t>Population TIER 2</t>
  </si>
  <si>
    <t>TIER2 Sales</t>
  </si>
  <si>
    <t>Market Share of Whisper in TIER 2</t>
  </si>
  <si>
    <t xml:space="preserve">Population TIER3 </t>
  </si>
  <si>
    <t>TIER3 Sales</t>
  </si>
  <si>
    <t>Market Share of Whisper in TIER 3</t>
  </si>
  <si>
    <t xml:space="preserve">Cost of Ultra Clean </t>
  </si>
  <si>
    <t xml:space="preserve">Sales of Ultra Clean </t>
  </si>
  <si>
    <t>Market Share of Ultra Clean</t>
  </si>
  <si>
    <t>Market Share in TIER1</t>
  </si>
  <si>
    <t>Market Share in TIER2</t>
  </si>
  <si>
    <t>Market Share in TIER3</t>
  </si>
  <si>
    <t>Cost of Ultra Soft Air Fresh</t>
  </si>
  <si>
    <t>Sales of Ultra Soft Air Fresh</t>
  </si>
  <si>
    <t>Market Share of Ultra Soft Air Fresh</t>
  </si>
  <si>
    <t>Cost of Bindazzz Nights</t>
  </si>
  <si>
    <t>Sales of Bindazzz Nights</t>
  </si>
  <si>
    <t>Market Share of Bindazzz Nights</t>
  </si>
  <si>
    <t>Cost of Bindazzz Nights KS</t>
  </si>
  <si>
    <t>Sales of Bindazzz Nights KS</t>
  </si>
  <si>
    <t>Market Share of Bindazzz Nights KS</t>
  </si>
  <si>
    <t>Cost of Ultra Soft</t>
  </si>
  <si>
    <t>Sales of Ultra Soft</t>
  </si>
  <si>
    <t xml:space="preserve">Market Share of Ultra Soft </t>
  </si>
  <si>
    <t>Cost of Choice Ultra</t>
  </si>
  <si>
    <t>Sales of Choice Ultra</t>
  </si>
  <si>
    <t>Market Share of Choice Ultra</t>
  </si>
  <si>
    <t>Output</t>
  </si>
  <si>
    <t xml:space="preserve">Result </t>
  </si>
  <si>
    <t xml:space="preserve">Comments </t>
  </si>
  <si>
    <t>Example: No. of SKUs Sold in FY2025</t>
  </si>
  <si>
    <t xml:space="preserve">27 Lakh SKUs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</si>
</sst>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</font>
    <font>
      <b/>
      <sz val="11"/>
      <color rgb="FF000000"/>
      <name val="Calibri"/>
      <charset val="1"/>
    </font>
    <font>
      <sz val="10"/>
      <color theme="1"/>
      <name val="Arial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4"/>
      </left>
      <right style="medium">
        <color rgb="FFCCCCCC"/>
      </right>
      <top style="medium">
        <color theme="4"/>
      </top>
      <bottom style="medium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theme="1"/>
      </top>
      <bottom style="medium">
        <color theme="1"/>
      </bottom>
      <diagonal/>
    </border>
    <border>
      <left style="medium">
        <color rgb="FFCCCCCC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rgb="FFCCCCCC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9" fontId="3" fillId="0" borderId="1" xfId="0" applyNumberFormat="1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9" fontId="3" fillId="0" borderId="0" xfId="0" applyNumberFormat="1" applyFont="1" applyAlignment="1">
      <alignment horizontal="center" wrapText="1"/>
    </xf>
    <xf numFmtId="9" fontId="6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Sheet2!$B$2:$B$49</c:f>
              <c:numCache>
                <c:formatCode>General</c:formatCode>
                <c:ptCount val="48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3-49B8-81FC-A97EC57FE9A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35">
                  <c:v>646.9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3-49B8-81FC-A97EC57FE9A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Sheet2!$D$2:$D$49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#N/A</c:v>
                </c:pt>
                <c:pt idx="37" formatCode="0.00">
                  <c:v>#N/A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3-49B8-81FC-A97EC57FE9A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d\-mmm</c:formatCode>
                <c:ptCount val="4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</c:numCache>
            </c:numRef>
          </c:cat>
          <c:val>
            <c:numRef>
              <c:f>Sheet2!$E$2:$E$49</c:f>
              <c:numCache>
                <c:formatCode>General</c:formatCode>
                <c:ptCount val="48"/>
                <c:pt idx="35" formatCode="0.00">
                  <c:v>646.9</c:v>
                </c:pt>
                <c:pt idx="36" formatCode="0.00">
                  <c:v>#N/A</c:v>
                </c:pt>
                <c:pt idx="37" formatCode="0.00">
                  <c:v>#N/A</c:v>
                </c:pt>
                <c:pt idx="38" formatCode="0.00">
                  <c:v>#N/A</c:v>
                </c:pt>
                <c:pt idx="39" formatCode="0.00">
                  <c:v>#N/A</c:v>
                </c:pt>
                <c:pt idx="40" formatCode="0.00">
                  <c:v>#N/A</c:v>
                </c:pt>
                <c:pt idx="41" formatCode="0.00">
                  <c:v>#N/A</c:v>
                </c:pt>
                <c:pt idx="42" formatCode="0.00">
                  <c:v>#N/A</c:v>
                </c:pt>
                <c:pt idx="43" formatCode="0.00">
                  <c:v>#N/A</c:v>
                </c:pt>
                <c:pt idx="44" formatCode="0.00">
                  <c:v>#N/A</c:v>
                </c:pt>
                <c:pt idx="45" formatCode="0.00">
                  <c:v>#N/A</c:v>
                </c:pt>
                <c:pt idx="46" formatCode="0.00">
                  <c:v>#N/A</c:v>
                </c:pt>
                <c:pt idx="47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3-49B8-81FC-A97EC57F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52416"/>
        <c:axId val="1288949504"/>
      </c:lineChart>
      <c:catAx>
        <c:axId val="1288952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49504"/>
        <c:crosses val="autoZero"/>
        <c:auto val="1"/>
        <c:lblAlgn val="ctr"/>
        <c:lblOffset val="100"/>
        <c:noMultiLvlLbl val="0"/>
      </c:catAx>
      <c:valAx>
        <c:axId val="1288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6</xdr:row>
      <xdr:rowOff>160020</xdr:rowOff>
    </xdr:from>
    <xdr:to>
      <xdr:col>16</xdr:col>
      <xdr:colOff>489585</xdr:colOff>
      <xdr:row>26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C07F3-5488-D85A-DD41-D804061B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D1A5-040B-442A-8707-41DA3E913583}" name="Table1" displayName="Table1" ref="A1:E49" totalsRowShown="0">
  <autoFilter ref="A1:E49" xr:uid="{80A6D1A5-040B-442A-8707-41DA3E913583}"/>
  <tableColumns count="5">
    <tableColumn id="1" xr3:uid="{6199222E-BCE4-4B7B-9929-A49EAC515248}" name="Timeline" dataDxfId="2"/>
    <tableColumn id="2" xr3:uid="{179DCEF4-70EA-4BAE-A15C-DCC76EB8541E}" name="Values"/>
    <tableColumn id="3" xr3:uid="{BC996A09-E93D-45D4-B779-F3F188B5A81F}" name="Forecast">
      <calculatedColumnFormula>_xlfn.FORECAST.ETS(A2,$B$2:$B$37,$A$2:$A$37,1,1)</calculatedColumnFormula>
    </tableColumn>
    <tableColumn id="4" xr3:uid="{40A569E4-3526-4A21-A33D-0D71760F4625}" name="Lower Confidence Bound" dataDxfId="1">
      <calculatedColumnFormula>C2-_xlfn.FORECAST.ETS.CONFINT(A2,$B$2:$B$37,$A$2:$A$37,0.95,1,1)</calculatedColumnFormula>
    </tableColumn>
    <tableColumn id="5" xr3:uid="{C3719448-31DC-4148-9D43-86277F89E7C2}" name="Upper Confidence Bound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BE7E-077F-4C37-BBA9-D23DCAC82266}">
  <dimension ref="A1:E49"/>
  <sheetViews>
    <sheetView workbookViewId="0"/>
  </sheetViews>
  <sheetFormatPr defaultRowHeight="14.45"/>
  <cols>
    <col min="1" max="1" width="10" customWidth="1"/>
    <col min="3" max="3" width="9.85546875" customWidth="1"/>
    <col min="4" max="4" width="24" customWidth="1"/>
    <col min="5" max="5" width="24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43831</v>
      </c>
      <c r="B2">
        <v>266</v>
      </c>
    </row>
    <row r="3" spans="1:5">
      <c r="A3" s="1">
        <v>43862</v>
      </c>
      <c r="B3">
        <v>145.9</v>
      </c>
    </row>
    <row r="4" spans="1:5">
      <c r="A4" s="1">
        <v>43891</v>
      </c>
      <c r="B4">
        <v>183.1</v>
      </c>
    </row>
    <row r="5" spans="1:5">
      <c r="A5" s="1">
        <v>43922</v>
      </c>
      <c r="B5">
        <v>119.3</v>
      </c>
    </row>
    <row r="6" spans="1:5">
      <c r="A6" s="1">
        <v>43952</v>
      </c>
      <c r="B6">
        <v>180.3</v>
      </c>
    </row>
    <row r="7" spans="1:5">
      <c r="A7" s="1">
        <v>43983</v>
      </c>
      <c r="B7">
        <v>168.5</v>
      </c>
    </row>
    <row r="8" spans="1:5">
      <c r="A8" s="1">
        <v>44013</v>
      </c>
      <c r="B8">
        <v>231.8</v>
      </c>
    </row>
    <row r="9" spans="1:5">
      <c r="A9" s="1">
        <v>44044</v>
      </c>
      <c r="B9">
        <v>224.5</v>
      </c>
    </row>
    <row r="10" spans="1:5">
      <c r="A10" s="1">
        <v>44075</v>
      </c>
      <c r="B10">
        <v>192.8</v>
      </c>
    </row>
    <row r="11" spans="1:5">
      <c r="A11" s="1">
        <v>44105</v>
      </c>
      <c r="B11">
        <v>122.9</v>
      </c>
    </row>
    <row r="12" spans="1:5">
      <c r="A12" s="1">
        <v>44136</v>
      </c>
      <c r="B12">
        <v>336.5</v>
      </c>
    </row>
    <row r="13" spans="1:5">
      <c r="A13" s="1">
        <v>44166</v>
      </c>
      <c r="B13">
        <v>185.9</v>
      </c>
    </row>
    <row r="14" spans="1:5">
      <c r="A14" s="1">
        <v>44197</v>
      </c>
      <c r="B14">
        <v>194.3</v>
      </c>
    </row>
    <row r="15" spans="1:5">
      <c r="A15" s="1">
        <v>44228</v>
      </c>
      <c r="B15">
        <v>149.5</v>
      </c>
    </row>
    <row r="16" spans="1:5">
      <c r="A16" s="1">
        <v>44256</v>
      </c>
      <c r="B16">
        <v>210.1</v>
      </c>
    </row>
    <row r="17" spans="1:2">
      <c r="A17" s="1">
        <v>44287</v>
      </c>
      <c r="B17">
        <v>273.3</v>
      </c>
    </row>
    <row r="18" spans="1:2">
      <c r="A18" s="1">
        <v>44317</v>
      </c>
      <c r="B18">
        <v>191.4</v>
      </c>
    </row>
    <row r="19" spans="1:2">
      <c r="A19" s="1">
        <v>44348</v>
      </c>
      <c r="B19">
        <v>287</v>
      </c>
    </row>
    <row r="20" spans="1:2">
      <c r="A20" s="1">
        <v>44378</v>
      </c>
      <c r="B20">
        <v>226</v>
      </c>
    </row>
    <row r="21" spans="1:2">
      <c r="A21" s="1">
        <v>44409</v>
      </c>
      <c r="B21">
        <v>303.60000000000002</v>
      </c>
    </row>
    <row r="22" spans="1:2">
      <c r="A22" s="1">
        <v>44440</v>
      </c>
      <c r="B22">
        <v>289.89999999999998</v>
      </c>
    </row>
    <row r="23" spans="1:2">
      <c r="A23" s="1">
        <v>44470</v>
      </c>
      <c r="B23">
        <v>421.6</v>
      </c>
    </row>
    <row r="24" spans="1:2">
      <c r="A24" s="1">
        <v>44501</v>
      </c>
      <c r="B24">
        <v>264.5</v>
      </c>
    </row>
    <row r="25" spans="1:2">
      <c r="A25" s="1">
        <v>44531</v>
      </c>
      <c r="B25">
        <v>342.3</v>
      </c>
    </row>
    <row r="26" spans="1:2">
      <c r="A26" s="1">
        <v>44562</v>
      </c>
      <c r="B26">
        <v>339.7</v>
      </c>
    </row>
    <row r="27" spans="1:2">
      <c r="A27" s="1">
        <v>44593</v>
      </c>
      <c r="B27">
        <v>440.4</v>
      </c>
    </row>
    <row r="28" spans="1:2">
      <c r="A28" s="1">
        <v>44621</v>
      </c>
      <c r="B28">
        <v>315.89999999999998</v>
      </c>
    </row>
    <row r="29" spans="1:2">
      <c r="A29" s="1">
        <v>44652</v>
      </c>
      <c r="B29">
        <v>439.3</v>
      </c>
    </row>
    <row r="30" spans="1:2">
      <c r="A30" s="1">
        <v>44682</v>
      </c>
      <c r="B30">
        <v>401.3</v>
      </c>
    </row>
    <row r="31" spans="1:2">
      <c r="A31" s="1">
        <v>44713</v>
      </c>
      <c r="B31">
        <v>437.4</v>
      </c>
    </row>
    <row r="32" spans="1:2">
      <c r="A32" s="1">
        <v>44743</v>
      </c>
      <c r="B32">
        <v>575.5</v>
      </c>
    </row>
    <row r="33" spans="1:5">
      <c r="A33" s="1">
        <v>44774</v>
      </c>
      <c r="B33">
        <v>407.6</v>
      </c>
    </row>
    <row r="34" spans="1:5">
      <c r="A34" s="1">
        <v>44805</v>
      </c>
      <c r="B34">
        <v>682</v>
      </c>
    </row>
    <row r="35" spans="1:5">
      <c r="A35" s="1">
        <v>44835</v>
      </c>
      <c r="B35">
        <v>475.3</v>
      </c>
    </row>
    <row r="36" spans="1:5">
      <c r="A36" s="1">
        <v>44866</v>
      </c>
      <c r="B36">
        <v>581.29999999999995</v>
      </c>
    </row>
    <row r="37" spans="1:5">
      <c r="A37" s="1">
        <v>44896</v>
      </c>
      <c r="B37">
        <v>646.9</v>
      </c>
      <c r="C37">
        <v>646.9</v>
      </c>
      <c r="D37" s="4">
        <v>646.9</v>
      </c>
      <c r="E37" s="4">
        <v>646.9</v>
      </c>
    </row>
    <row r="38" spans="1:5">
      <c r="A38" s="1">
        <v>44927</v>
      </c>
      <c r="C38" t="e">
        <f t="shared" ref="C38:C49" si="0">_xlfn.FORECAST.ETS(A38,$B$2:$B$37,$A$2:$A$37,1,1)</f>
        <v>#N/A</v>
      </c>
      <c r="D38" s="4" t="e">
        <f t="shared" ref="D38:D49" si="1">C38-_xlfn.FORECAST.ETS.CONFINT(A38,$B$2:$B$37,$A$2:$A$37,0.95,1,1)</f>
        <v>#N/A</v>
      </c>
      <c r="E38" s="4" t="e">
        <f t="shared" ref="E38:E49" si="2">C38+_xlfn.FORECAST.ETS.CONFINT(A38,$B$2:$B$37,$A$2:$A$37,0.95,1,1)</f>
        <v>#N/A</v>
      </c>
    </row>
    <row r="39" spans="1:5">
      <c r="A39" s="1">
        <v>44958</v>
      </c>
      <c r="C39" t="e">
        <f t="shared" si="0"/>
        <v>#N/A</v>
      </c>
      <c r="D39" s="4" t="e">
        <f t="shared" si="1"/>
        <v>#N/A</v>
      </c>
      <c r="E39" s="4" t="e">
        <f t="shared" si="2"/>
        <v>#N/A</v>
      </c>
    </row>
    <row r="40" spans="1:5">
      <c r="A40" s="1">
        <v>44986</v>
      </c>
      <c r="C40" t="e">
        <f t="shared" si="0"/>
        <v>#N/A</v>
      </c>
      <c r="D40" s="4" t="e">
        <f t="shared" si="1"/>
        <v>#N/A</v>
      </c>
      <c r="E40" s="4" t="e">
        <f t="shared" si="2"/>
        <v>#N/A</v>
      </c>
    </row>
    <row r="41" spans="1:5">
      <c r="A41" s="1">
        <v>45017</v>
      </c>
      <c r="C41" t="e">
        <f t="shared" si="0"/>
        <v>#N/A</v>
      </c>
      <c r="D41" s="4" t="e">
        <f t="shared" si="1"/>
        <v>#N/A</v>
      </c>
      <c r="E41" s="4" t="e">
        <f t="shared" si="2"/>
        <v>#N/A</v>
      </c>
    </row>
    <row r="42" spans="1:5">
      <c r="A42" s="1">
        <v>45047</v>
      </c>
      <c r="C42" t="e">
        <f t="shared" si="0"/>
        <v>#N/A</v>
      </c>
      <c r="D42" s="4" t="e">
        <f t="shared" si="1"/>
        <v>#N/A</v>
      </c>
      <c r="E42" s="4" t="e">
        <f t="shared" si="2"/>
        <v>#N/A</v>
      </c>
    </row>
    <row r="43" spans="1:5">
      <c r="A43" s="1">
        <v>45078</v>
      </c>
      <c r="C43" t="e">
        <f t="shared" si="0"/>
        <v>#N/A</v>
      </c>
      <c r="D43" s="4" t="e">
        <f t="shared" si="1"/>
        <v>#N/A</v>
      </c>
      <c r="E43" s="4" t="e">
        <f t="shared" si="2"/>
        <v>#N/A</v>
      </c>
    </row>
    <row r="44" spans="1:5">
      <c r="A44" s="1">
        <v>45108</v>
      </c>
      <c r="C44" t="e">
        <f t="shared" si="0"/>
        <v>#N/A</v>
      </c>
      <c r="D44" s="4" t="e">
        <f t="shared" si="1"/>
        <v>#N/A</v>
      </c>
      <c r="E44" s="4" t="e">
        <f t="shared" si="2"/>
        <v>#N/A</v>
      </c>
    </row>
    <row r="45" spans="1:5">
      <c r="A45" s="1">
        <v>45139</v>
      </c>
      <c r="C45" t="e">
        <f t="shared" si="0"/>
        <v>#N/A</v>
      </c>
      <c r="D45" s="4" t="e">
        <f t="shared" si="1"/>
        <v>#N/A</v>
      </c>
      <c r="E45" s="4" t="e">
        <f t="shared" si="2"/>
        <v>#N/A</v>
      </c>
    </row>
    <row r="46" spans="1:5">
      <c r="A46" s="1">
        <v>45170</v>
      </c>
      <c r="C46" t="e">
        <f t="shared" si="0"/>
        <v>#N/A</v>
      </c>
      <c r="D46" s="4" t="e">
        <f t="shared" si="1"/>
        <v>#N/A</v>
      </c>
      <c r="E46" s="4" t="e">
        <f t="shared" si="2"/>
        <v>#N/A</v>
      </c>
    </row>
    <row r="47" spans="1:5">
      <c r="A47" s="1">
        <v>45200</v>
      </c>
      <c r="C47" t="e">
        <f t="shared" si="0"/>
        <v>#N/A</v>
      </c>
      <c r="D47" s="4" t="e">
        <f t="shared" si="1"/>
        <v>#N/A</v>
      </c>
      <c r="E47" s="4" t="e">
        <f t="shared" si="2"/>
        <v>#N/A</v>
      </c>
    </row>
    <row r="48" spans="1:5">
      <c r="A48" s="1">
        <v>45231</v>
      </c>
      <c r="C48" t="e">
        <f t="shared" si="0"/>
        <v>#N/A</v>
      </c>
      <c r="D48" s="4" t="e">
        <f t="shared" si="1"/>
        <v>#N/A</v>
      </c>
      <c r="E48" s="4" t="e">
        <f t="shared" si="2"/>
        <v>#N/A</v>
      </c>
    </row>
    <row r="49" spans="1:5">
      <c r="A49" s="1">
        <v>45261</v>
      </c>
      <c r="C49" t="e">
        <f t="shared" si="0"/>
        <v>#N/A</v>
      </c>
      <c r="D49" s="4" t="e">
        <f t="shared" si="1"/>
        <v>#N/A</v>
      </c>
      <c r="E49" s="4" t="e">
        <f t="shared" si="2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1E9-BF73-4AD6-97BA-E9BA54995BA6}">
  <dimension ref="A1:B37"/>
  <sheetViews>
    <sheetView topLeftCell="A11" workbookViewId="0">
      <selection activeCell="A2" sqref="A2:B37"/>
    </sheetView>
  </sheetViews>
  <sheetFormatPr defaultRowHeight="14.45"/>
  <cols>
    <col min="1" max="1" width="11.5703125" style="2" customWidth="1"/>
    <col min="2" max="2" width="20.7109375" customWidth="1"/>
  </cols>
  <sheetData>
    <row r="1" spans="1:2">
      <c r="A1" s="2" t="s">
        <v>5</v>
      </c>
      <c r="B1" t="s">
        <v>6</v>
      </c>
    </row>
    <row r="2" spans="1:2">
      <c r="A2" s="3">
        <v>43831</v>
      </c>
      <c r="B2">
        <v>266</v>
      </c>
    </row>
    <row r="3" spans="1:2">
      <c r="A3" s="3">
        <v>43862</v>
      </c>
      <c r="B3">
        <v>145.9</v>
      </c>
    </row>
    <row r="4" spans="1:2">
      <c r="A4" s="3">
        <v>43891</v>
      </c>
      <c r="B4">
        <v>183.1</v>
      </c>
    </row>
    <row r="5" spans="1:2">
      <c r="A5" s="3">
        <v>43922</v>
      </c>
      <c r="B5">
        <v>119.3</v>
      </c>
    </row>
    <row r="6" spans="1:2">
      <c r="A6" s="3">
        <v>43952</v>
      </c>
      <c r="B6">
        <v>180.3</v>
      </c>
    </row>
    <row r="7" spans="1:2">
      <c r="A7" s="3">
        <v>43983</v>
      </c>
      <c r="B7">
        <v>168.5</v>
      </c>
    </row>
    <row r="8" spans="1:2">
      <c r="A8" s="3">
        <v>44013</v>
      </c>
      <c r="B8">
        <v>231.8</v>
      </c>
    </row>
    <row r="9" spans="1:2">
      <c r="A9" s="3">
        <v>44044</v>
      </c>
      <c r="B9">
        <v>224.5</v>
      </c>
    </row>
    <row r="10" spans="1:2">
      <c r="A10" s="3">
        <v>44075</v>
      </c>
      <c r="B10">
        <v>192.8</v>
      </c>
    </row>
    <row r="11" spans="1:2">
      <c r="A11" s="3">
        <v>44105</v>
      </c>
      <c r="B11">
        <v>122.9</v>
      </c>
    </row>
    <row r="12" spans="1:2">
      <c r="A12" s="3">
        <v>44136</v>
      </c>
      <c r="B12">
        <v>336.5</v>
      </c>
    </row>
    <row r="13" spans="1:2">
      <c r="A13" s="3">
        <v>44166</v>
      </c>
      <c r="B13">
        <v>185.9</v>
      </c>
    </row>
    <row r="14" spans="1:2">
      <c r="A14" s="3">
        <v>44197</v>
      </c>
      <c r="B14">
        <v>194.3</v>
      </c>
    </row>
    <row r="15" spans="1:2">
      <c r="A15" s="3">
        <v>44228</v>
      </c>
      <c r="B15">
        <v>149.5</v>
      </c>
    </row>
    <row r="16" spans="1:2">
      <c r="A16" s="3">
        <v>44256</v>
      </c>
      <c r="B16">
        <v>210.1</v>
      </c>
    </row>
    <row r="17" spans="1:2">
      <c r="A17" s="3">
        <v>44287</v>
      </c>
      <c r="B17">
        <v>273.3</v>
      </c>
    </row>
    <row r="18" spans="1:2">
      <c r="A18" s="3">
        <v>44317</v>
      </c>
      <c r="B18">
        <v>191.4</v>
      </c>
    </row>
    <row r="19" spans="1:2">
      <c r="A19" s="3">
        <v>44348</v>
      </c>
      <c r="B19">
        <v>287</v>
      </c>
    </row>
    <row r="20" spans="1:2">
      <c r="A20" s="3">
        <v>44378</v>
      </c>
      <c r="B20">
        <v>226</v>
      </c>
    </row>
    <row r="21" spans="1:2">
      <c r="A21" s="3">
        <v>44409</v>
      </c>
      <c r="B21">
        <v>303.60000000000002</v>
      </c>
    </row>
    <row r="22" spans="1:2">
      <c r="A22" s="3">
        <v>44440</v>
      </c>
      <c r="B22">
        <v>289.89999999999998</v>
      </c>
    </row>
    <row r="23" spans="1:2">
      <c r="A23" s="3">
        <v>44470</v>
      </c>
      <c r="B23">
        <v>421.6</v>
      </c>
    </row>
    <row r="24" spans="1:2">
      <c r="A24" s="3">
        <v>44501</v>
      </c>
      <c r="B24">
        <v>264.5</v>
      </c>
    </row>
    <row r="25" spans="1:2">
      <c r="A25" s="3">
        <v>44531</v>
      </c>
      <c r="B25">
        <v>342.3</v>
      </c>
    </row>
    <row r="26" spans="1:2">
      <c r="A26" s="3">
        <v>44562</v>
      </c>
      <c r="B26">
        <v>339.7</v>
      </c>
    </row>
    <row r="27" spans="1:2">
      <c r="A27" s="3">
        <v>44593</v>
      </c>
      <c r="B27">
        <v>440.4</v>
      </c>
    </row>
    <row r="28" spans="1:2">
      <c r="A28" s="3">
        <v>44621</v>
      </c>
      <c r="B28">
        <v>315.89999999999998</v>
      </c>
    </row>
    <row r="29" spans="1:2">
      <c r="A29" s="3">
        <v>44652</v>
      </c>
      <c r="B29">
        <v>439.3</v>
      </c>
    </row>
    <row r="30" spans="1:2">
      <c r="A30" s="3">
        <v>44682</v>
      </c>
      <c r="B30">
        <v>401.3</v>
      </c>
    </row>
    <row r="31" spans="1:2">
      <c r="A31" s="3">
        <v>44713</v>
      </c>
      <c r="B31">
        <v>437.4</v>
      </c>
    </row>
    <row r="32" spans="1:2">
      <c r="A32" s="3">
        <v>44743</v>
      </c>
      <c r="B32">
        <v>575.5</v>
      </c>
    </row>
    <row r="33" spans="1:2">
      <c r="A33" s="3">
        <v>44774</v>
      </c>
      <c r="B33">
        <v>407.6</v>
      </c>
    </row>
    <row r="34" spans="1:2">
      <c r="A34" s="3">
        <v>44805</v>
      </c>
      <c r="B34">
        <v>682</v>
      </c>
    </row>
    <row r="35" spans="1:2">
      <c r="A35" s="3">
        <v>44835</v>
      </c>
      <c r="B35">
        <v>475.3</v>
      </c>
    </row>
    <row r="36" spans="1:2">
      <c r="A36" s="3">
        <v>44866</v>
      </c>
      <c r="B36">
        <v>581.29999999999995</v>
      </c>
    </row>
    <row r="37" spans="1:2">
      <c r="A37" s="3">
        <v>44896</v>
      </c>
      <c r="B37">
        <v>646.9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9A78-E811-4D5C-B786-7E8A790FC77A}">
  <dimension ref="A1:O53"/>
  <sheetViews>
    <sheetView zoomScaleNormal="100" workbookViewId="0">
      <selection activeCell="J15" sqref="J15"/>
    </sheetView>
  </sheetViews>
  <sheetFormatPr defaultRowHeight="15" customHeight="1"/>
  <cols>
    <col min="1" max="1" width="27" style="15" customWidth="1"/>
    <col min="2" max="2" width="41.140625" customWidth="1"/>
    <col min="3" max="3" width="11.5703125" customWidth="1"/>
    <col min="4" max="4" width="11.5703125" style="10" customWidth="1"/>
    <col min="5" max="5" width="12" style="13" customWidth="1"/>
    <col min="6" max="9" width="12" style="10" customWidth="1"/>
    <col min="10" max="10" width="11.7109375" style="10" customWidth="1"/>
    <col min="11" max="11" width="12.5703125" style="10" customWidth="1"/>
    <col min="12" max="12" width="10.7109375" style="10" customWidth="1"/>
    <col min="13" max="13" width="10.85546875" style="25" customWidth="1"/>
    <col min="14" max="14" width="12.85546875" style="25" customWidth="1"/>
    <col min="15" max="15" width="11.42578125" style="25" customWidth="1"/>
  </cols>
  <sheetData>
    <row r="1" spans="1:15" s="11" customFormat="1" ht="26.45" customHeight="1">
      <c r="A1" s="67" t="s">
        <v>7</v>
      </c>
      <c r="B1" s="68"/>
      <c r="C1" s="65" t="s">
        <v>8</v>
      </c>
      <c r="D1" s="65"/>
      <c r="E1" s="65"/>
      <c r="F1" s="65"/>
      <c r="G1" s="65"/>
      <c r="H1" s="66" t="s">
        <v>2</v>
      </c>
      <c r="I1" s="66"/>
      <c r="J1" s="66"/>
      <c r="K1" s="66"/>
      <c r="L1" s="66"/>
      <c r="M1" s="66"/>
      <c r="N1" s="66"/>
      <c r="O1" s="66"/>
    </row>
    <row r="2" spans="1:15" s="9" customFormat="1">
      <c r="A2" s="5" t="s">
        <v>9</v>
      </c>
      <c r="B2" s="22" t="s">
        <v>10</v>
      </c>
      <c r="C2" s="30" t="s">
        <v>11</v>
      </c>
      <c r="D2" s="31" t="s">
        <v>12</v>
      </c>
      <c r="E2" s="32" t="s">
        <v>13</v>
      </c>
      <c r="F2" s="32" t="s">
        <v>14</v>
      </c>
      <c r="G2" s="33" t="s">
        <v>15</v>
      </c>
      <c r="H2" s="26" t="s">
        <v>16</v>
      </c>
      <c r="I2" s="27" t="s">
        <v>17</v>
      </c>
      <c r="J2" s="27" t="s">
        <v>18</v>
      </c>
      <c r="K2" s="27" t="s">
        <v>19</v>
      </c>
      <c r="L2" s="27" t="s">
        <v>20</v>
      </c>
      <c r="M2" s="28" t="s">
        <v>21</v>
      </c>
      <c r="N2" s="28" t="s">
        <v>22</v>
      </c>
      <c r="O2" s="29" t="s">
        <v>23</v>
      </c>
    </row>
    <row r="3" spans="1:15" ht="15" customHeight="1">
      <c r="A3" s="5" t="s">
        <v>24</v>
      </c>
      <c r="B3" s="6"/>
      <c r="C3" s="23">
        <v>43</v>
      </c>
      <c r="D3" s="23">
        <v>45</v>
      </c>
      <c r="E3" s="23">
        <v>46</v>
      </c>
      <c r="F3" s="23">
        <v>51.3</v>
      </c>
      <c r="G3" s="23">
        <v>52</v>
      </c>
      <c r="H3" s="23">
        <v>62.7</v>
      </c>
      <c r="I3" s="23">
        <v>63.4</v>
      </c>
      <c r="J3" s="23">
        <v>66.290000000000006</v>
      </c>
      <c r="K3" s="23">
        <v>67.2</v>
      </c>
      <c r="L3" s="23">
        <v>68.5</v>
      </c>
      <c r="M3" s="25">
        <v>70</v>
      </c>
      <c r="N3" s="25">
        <v>73.2</v>
      </c>
      <c r="O3" s="25">
        <v>76</v>
      </c>
    </row>
    <row r="4" spans="1:15">
      <c r="A4" s="5" t="s">
        <v>25</v>
      </c>
      <c r="B4" s="6"/>
      <c r="C4" s="7">
        <f>C3*0.6</f>
        <v>25.8</v>
      </c>
      <c r="D4" s="7">
        <f t="shared" ref="D4:G4" si="0">D3*0.6</f>
        <v>27</v>
      </c>
      <c r="E4" s="7">
        <f t="shared" si="0"/>
        <v>27.599999999999998</v>
      </c>
      <c r="F4" s="7">
        <f t="shared" si="0"/>
        <v>30.779999999999998</v>
      </c>
      <c r="G4" s="7">
        <f t="shared" si="0"/>
        <v>31.2</v>
      </c>
      <c r="H4" s="16">
        <v>0.6</v>
      </c>
      <c r="I4" s="16">
        <v>0.6</v>
      </c>
      <c r="J4" s="16">
        <v>0.6</v>
      </c>
      <c r="K4" s="16">
        <v>0.6</v>
      </c>
      <c r="L4" s="16">
        <v>0.6</v>
      </c>
      <c r="M4" s="24">
        <v>0.6</v>
      </c>
      <c r="N4" s="24">
        <v>0.6</v>
      </c>
      <c r="O4" s="24">
        <v>0.6</v>
      </c>
    </row>
    <row r="5" spans="1:15">
      <c r="A5" s="5" t="s">
        <v>26</v>
      </c>
      <c r="B5" s="6"/>
      <c r="C5" s="7">
        <f>0.7*C4</f>
        <v>18.059999999999999</v>
      </c>
      <c r="D5" s="7">
        <f t="shared" ref="D5:G5" si="1">0.7*D4</f>
        <v>18.899999999999999</v>
      </c>
      <c r="E5" s="7">
        <f t="shared" si="1"/>
        <v>19.319999999999997</v>
      </c>
      <c r="F5" s="7">
        <f t="shared" si="1"/>
        <v>21.545999999999996</v>
      </c>
      <c r="G5" s="7">
        <f t="shared" si="1"/>
        <v>21.84</v>
      </c>
      <c r="H5" s="16">
        <v>0.7</v>
      </c>
      <c r="I5" s="16">
        <v>0.7</v>
      </c>
      <c r="J5" s="16">
        <v>0.7</v>
      </c>
      <c r="K5" s="16">
        <v>0.7</v>
      </c>
      <c r="L5" s="16">
        <v>0.7</v>
      </c>
      <c r="M5" s="16">
        <v>0.7</v>
      </c>
      <c r="N5" s="16">
        <v>0.7</v>
      </c>
      <c r="O5" s="24">
        <v>0.6</v>
      </c>
    </row>
    <row r="6" spans="1:1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5">
      <c r="A7" s="5" t="s">
        <v>27</v>
      </c>
      <c r="B7" s="6" t="s">
        <v>28</v>
      </c>
      <c r="C7" s="7">
        <f>0.2*C5</f>
        <v>3.6120000000000001</v>
      </c>
      <c r="D7" s="7">
        <f t="shared" ref="D7:G7" si="2">0.2*D5</f>
        <v>3.78</v>
      </c>
      <c r="E7" s="7">
        <f t="shared" si="2"/>
        <v>3.8639999999999994</v>
      </c>
      <c r="F7" s="7">
        <f t="shared" si="2"/>
        <v>4.3091999999999997</v>
      </c>
      <c r="G7" s="7">
        <f t="shared" si="2"/>
        <v>4.3680000000000003</v>
      </c>
      <c r="H7" s="16">
        <v>0.2</v>
      </c>
      <c r="I7" s="16">
        <v>0.2</v>
      </c>
      <c r="J7" s="16">
        <v>0.2</v>
      </c>
      <c r="K7" s="16">
        <v>0.2</v>
      </c>
      <c r="L7" s="16">
        <v>0.2</v>
      </c>
      <c r="M7" s="24">
        <v>0.2</v>
      </c>
      <c r="N7" s="24">
        <v>0.2</v>
      </c>
      <c r="O7" s="24">
        <v>0.2</v>
      </c>
    </row>
    <row r="8" spans="1:15">
      <c r="A8" s="5"/>
      <c r="B8" s="6" t="s">
        <v>29</v>
      </c>
      <c r="C8" s="7">
        <f>0.3*C5</f>
        <v>5.4179999999999993</v>
      </c>
      <c r="D8" s="7">
        <f t="shared" ref="D8:G8" si="3">0.3*D5</f>
        <v>5.669999999999999</v>
      </c>
      <c r="E8" s="7">
        <f t="shared" si="3"/>
        <v>5.7959999999999985</v>
      </c>
      <c r="F8" s="7">
        <f t="shared" si="3"/>
        <v>6.4637999999999982</v>
      </c>
      <c r="G8" s="7">
        <f t="shared" si="3"/>
        <v>6.5519999999999996</v>
      </c>
      <c r="H8" s="16">
        <v>0.3</v>
      </c>
      <c r="I8" s="16">
        <v>0.3</v>
      </c>
      <c r="J8" s="16">
        <v>0.3</v>
      </c>
      <c r="K8" s="16">
        <v>0.3</v>
      </c>
      <c r="L8" s="16">
        <v>0.3</v>
      </c>
      <c r="M8" s="24">
        <v>0.3</v>
      </c>
      <c r="N8" s="24">
        <v>0.3</v>
      </c>
      <c r="O8" s="24">
        <v>0.3</v>
      </c>
    </row>
    <row r="9" spans="1:15">
      <c r="A9" s="5"/>
      <c r="B9" s="6" t="s">
        <v>30</v>
      </c>
      <c r="C9" s="51">
        <f>0.5*C5</f>
        <v>9.0299999999999994</v>
      </c>
      <c r="D9" s="7">
        <f t="shared" ref="D9:G9" si="4">0.5*D5</f>
        <v>9.4499999999999993</v>
      </c>
      <c r="E9" s="7">
        <f t="shared" si="4"/>
        <v>9.6599999999999984</v>
      </c>
      <c r="F9" s="7">
        <f t="shared" si="4"/>
        <v>10.772999999999998</v>
      </c>
      <c r="G9" s="7">
        <f t="shared" si="4"/>
        <v>10.92</v>
      </c>
      <c r="H9" s="16">
        <v>0.5</v>
      </c>
      <c r="I9" s="16">
        <v>0.5</v>
      </c>
      <c r="J9" s="16">
        <v>0.5</v>
      </c>
      <c r="K9" s="16">
        <v>0.5</v>
      </c>
      <c r="L9" s="16">
        <v>0.5</v>
      </c>
      <c r="M9" s="24">
        <v>0.5</v>
      </c>
      <c r="N9" s="24">
        <v>0.5</v>
      </c>
      <c r="O9" s="24">
        <v>0.5</v>
      </c>
    </row>
    <row r="10" spans="1:1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5">
      <c r="A11" s="5" t="s">
        <v>31</v>
      </c>
      <c r="B11" s="6"/>
      <c r="C11" s="7">
        <v>84</v>
      </c>
      <c r="D11" s="7">
        <v>94</v>
      </c>
      <c r="E11" s="7">
        <v>112</v>
      </c>
      <c r="F11" s="7">
        <v>138</v>
      </c>
      <c r="G11" s="7">
        <v>144</v>
      </c>
      <c r="H11" s="7"/>
      <c r="I11" s="7"/>
      <c r="J11" s="7"/>
      <c r="K11" s="7"/>
      <c r="L11" s="7"/>
    </row>
    <row r="12" spans="1:15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5">
      <c r="A13" s="5" t="s">
        <v>32</v>
      </c>
      <c r="B13" s="6"/>
      <c r="C13" s="7">
        <f>SUM(C17:C22)</f>
        <v>45.599999999999994</v>
      </c>
      <c r="D13" s="7">
        <f>SUM(D17:D22)</f>
        <v>51.3</v>
      </c>
      <c r="E13" s="7">
        <f>SUM(E17:E22)</f>
        <v>57.5</v>
      </c>
      <c r="F13" s="7">
        <f>SUM(F17:F22)</f>
        <v>63.3</v>
      </c>
      <c r="G13" s="7">
        <f>SUM(G17:G22)</f>
        <v>69.099999999999994</v>
      </c>
      <c r="H13" s="7"/>
      <c r="I13" s="7"/>
      <c r="J13" s="7"/>
      <c r="K13" s="7"/>
      <c r="L13" s="7"/>
    </row>
    <row r="14" spans="1:15">
      <c r="A14" s="5"/>
      <c r="B14" s="6"/>
      <c r="C14" s="14"/>
      <c r="D14" s="7"/>
      <c r="E14" s="7"/>
      <c r="F14" s="7"/>
      <c r="G14" s="7"/>
      <c r="H14" s="7"/>
      <c r="I14" s="7"/>
      <c r="J14" s="7"/>
      <c r="K14" s="7"/>
      <c r="L14" s="7"/>
    </row>
    <row r="15" spans="1:15">
      <c r="A15" s="5" t="s">
        <v>33</v>
      </c>
      <c r="B15" s="6"/>
      <c r="C15" s="50">
        <f>AVERAGE(C24:C29)</f>
        <v>277.66666666666669</v>
      </c>
      <c r="D15" s="50">
        <f t="shared" ref="D15:G15" si="5">AVERAGE(D24:D29)</f>
        <v>292</v>
      </c>
      <c r="E15" s="50">
        <f t="shared" si="5"/>
        <v>302.66666666666669</v>
      </c>
      <c r="F15" s="50">
        <f t="shared" si="5"/>
        <v>313.83333333333331</v>
      </c>
      <c r="G15" s="50">
        <f t="shared" si="5"/>
        <v>329.33333333333331</v>
      </c>
      <c r="H15" s="49">
        <f>AVERAGE(H24:H29)</f>
        <v>342.33333333333331</v>
      </c>
      <c r="I15" s="49">
        <f t="shared" ref="I15:O15" si="6">AVERAGE(I24:I29)</f>
        <v>355.5</v>
      </c>
      <c r="J15" s="49">
        <f t="shared" si="6"/>
        <v>368.33333333333331</v>
      </c>
      <c r="K15" s="49">
        <f t="shared" si="6"/>
        <v>385</v>
      </c>
      <c r="L15" s="49">
        <f t="shared" si="6"/>
        <v>398.16666666666669</v>
      </c>
      <c r="M15" s="49">
        <f t="shared" si="6"/>
        <v>407.83333333333331</v>
      </c>
      <c r="N15" s="49">
        <f t="shared" si="6"/>
        <v>418.5</v>
      </c>
      <c r="O15" s="49">
        <f t="shared" si="6"/>
        <v>434.66666666666669</v>
      </c>
    </row>
    <row r="16" spans="1:15">
      <c r="A16" s="5"/>
      <c r="B16" s="6"/>
      <c r="D16" s="5"/>
      <c r="E16" s="7"/>
      <c r="F16" s="7"/>
      <c r="G16" s="7"/>
      <c r="H16" s="7"/>
      <c r="I16" s="7"/>
      <c r="J16" s="7"/>
      <c r="K16" s="7"/>
      <c r="L16" s="7"/>
    </row>
    <row r="17" spans="1:15">
      <c r="A17" s="5" t="s">
        <v>34</v>
      </c>
      <c r="B17" s="6" t="s">
        <v>35</v>
      </c>
      <c r="C17" s="7">
        <f>SUM(C31,C39,C47)</f>
        <v>7</v>
      </c>
      <c r="D17" s="7">
        <f>SUM(D31,D39,D47)</f>
        <v>7.8</v>
      </c>
      <c r="E17" s="7">
        <f>SUM(E31,E39,E47)</f>
        <v>8.6</v>
      </c>
      <c r="F17" s="7">
        <f>SUM(F31,F39,F47)</f>
        <v>9.4</v>
      </c>
      <c r="G17" s="7">
        <f>SUM(G31,G39,G47)</f>
        <v>10.7</v>
      </c>
      <c r="H17" s="7"/>
      <c r="I17" s="7"/>
      <c r="J17" s="7"/>
      <c r="K17" s="7"/>
      <c r="L17" s="7"/>
    </row>
    <row r="18" spans="1:15">
      <c r="A18" s="5"/>
      <c r="B18" s="6" t="s">
        <v>36</v>
      </c>
      <c r="C18" s="7">
        <f>SUM(C32,C40,C48)</f>
        <v>7.4</v>
      </c>
      <c r="D18" s="7">
        <f t="shared" ref="D18:G18" si="7">SUM(D32,D40,D48)</f>
        <v>7.9</v>
      </c>
      <c r="E18" s="7">
        <f t="shared" si="7"/>
        <v>9.2000000000000011</v>
      </c>
      <c r="F18" s="7">
        <f t="shared" si="7"/>
        <v>10.1</v>
      </c>
      <c r="G18" s="7">
        <f t="shared" si="7"/>
        <v>11.6</v>
      </c>
      <c r="H18" s="7"/>
      <c r="I18" s="7"/>
      <c r="J18" s="7"/>
      <c r="K18" s="7"/>
      <c r="L18" s="7"/>
    </row>
    <row r="19" spans="1:15">
      <c r="A19" s="5"/>
      <c r="B19" s="6" t="s">
        <v>37</v>
      </c>
      <c r="C19" s="7">
        <f>SUM(C33,C41,C49)</f>
        <v>5</v>
      </c>
      <c r="D19" s="7">
        <f t="shared" ref="D19:G19" si="8">SUM(D33,D41,D49)</f>
        <v>6.7</v>
      </c>
      <c r="E19" s="7">
        <f t="shared" si="8"/>
        <v>8.1000000000000014</v>
      </c>
      <c r="F19" s="7">
        <f t="shared" si="8"/>
        <v>9.8000000000000007</v>
      </c>
      <c r="G19" s="7">
        <f t="shared" si="8"/>
        <v>10.799999999999999</v>
      </c>
      <c r="H19" s="7"/>
      <c r="I19" s="7"/>
      <c r="J19" s="7"/>
      <c r="K19" s="7"/>
      <c r="L19" s="7"/>
    </row>
    <row r="20" spans="1:15">
      <c r="A20" s="5"/>
      <c r="B20" s="6" t="s">
        <v>38</v>
      </c>
      <c r="C20" s="7">
        <f>SUM(C34,C42,C50)</f>
        <v>7.6</v>
      </c>
      <c r="D20" s="7">
        <f t="shared" ref="D20:G20" si="9">SUM(D34,D42,D50)</f>
        <v>8.5</v>
      </c>
      <c r="E20" s="7">
        <f t="shared" si="9"/>
        <v>9.2000000000000011</v>
      </c>
      <c r="F20" s="7">
        <f t="shared" si="9"/>
        <v>10.4</v>
      </c>
      <c r="G20" s="7">
        <f t="shared" si="9"/>
        <v>11</v>
      </c>
      <c r="H20" s="7"/>
      <c r="I20" s="7"/>
      <c r="J20" s="7"/>
      <c r="K20" s="7"/>
      <c r="L20" s="7"/>
    </row>
    <row r="21" spans="1:15">
      <c r="A21" s="5"/>
      <c r="B21" s="6" t="s">
        <v>39</v>
      </c>
      <c r="C21" s="7">
        <f>SUM(C35,C43,C51)</f>
        <v>8.8000000000000007</v>
      </c>
      <c r="D21" s="7">
        <f t="shared" ref="D21:G21" si="10">SUM(D35,D43,D51)</f>
        <v>10</v>
      </c>
      <c r="E21" s="7">
        <f t="shared" si="10"/>
        <v>11.1</v>
      </c>
      <c r="F21" s="7">
        <f t="shared" si="10"/>
        <v>11.799999999999999</v>
      </c>
      <c r="G21" s="7">
        <f t="shared" si="10"/>
        <v>12.599999999999998</v>
      </c>
      <c r="H21" s="7"/>
      <c r="I21" s="7"/>
      <c r="J21" s="7"/>
      <c r="K21" s="7"/>
      <c r="L21" s="7"/>
    </row>
    <row r="22" spans="1:15">
      <c r="A22" s="5"/>
      <c r="B22" s="6" t="s">
        <v>40</v>
      </c>
      <c r="C22" s="7">
        <f>SUM(C36,C44,C52)</f>
        <v>9.7999999999999989</v>
      </c>
      <c r="D22" s="7">
        <f t="shared" ref="D22:G22" si="11">SUM(D36,D44,D52)</f>
        <v>10.4</v>
      </c>
      <c r="E22" s="7">
        <f t="shared" si="11"/>
        <v>11.299999999999999</v>
      </c>
      <c r="F22" s="7">
        <f t="shared" si="11"/>
        <v>11.8</v>
      </c>
      <c r="G22" s="7">
        <f t="shared" si="11"/>
        <v>12.4</v>
      </c>
      <c r="H22" s="7"/>
      <c r="I22" s="7"/>
      <c r="J22" s="7"/>
      <c r="K22" s="7"/>
      <c r="L22" s="7"/>
    </row>
    <row r="23" spans="1:15">
      <c r="A23" s="5"/>
      <c r="B23" s="6"/>
      <c r="C23" s="7"/>
      <c r="D23" s="48"/>
      <c r="E23" s="7"/>
      <c r="F23" s="7"/>
      <c r="G23" s="7"/>
      <c r="H23" s="7"/>
      <c r="I23" s="7"/>
      <c r="J23" s="7"/>
      <c r="K23" s="7"/>
      <c r="L23" s="7"/>
    </row>
    <row r="24" spans="1:15">
      <c r="A24" s="5" t="s">
        <v>41</v>
      </c>
      <c r="B24" s="6" t="s">
        <v>35</v>
      </c>
      <c r="C24" s="7">
        <v>285</v>
      </c>
      <c r="D24" s="48">
        <v>306</v>
      </c>
      <c r="E24" s="7">
        <v>322</v>
      </c>
      <c r="F24" s="7">
        <v>334</v>
      </c>
      <c r="G24" s="7">
        <v>350</v>
      </c>
      <c r="H24" s="7">
        <v>358</v>
      </c>
      <c r="I24" s="7">
        <v>368</v>
      </c>
      <c r="J24" s="7">
        <v>388</v>
      </c>
      <c r="K24" s="7">
        <v>402</v>
      </c>
      <c r="L24" s="7">
        <v>410</v>
      </c>
      <c r="M24" s="25">
        <v>418</v>
      </c>
      <c r="N24" s="25">
        <v>430</v>
      </c>
      <c r="O24" s="25">
        <v>444</v>
      </c>
    </row>
    <row r="25" spans="1:15">
      <c r="A25" s="5"/>
      <c r="B25" s="6" t="s">
        <v>36</v>
      </c>
      <c r="C25" s="7">
        <v>290</v>
      </c>
      <c r="D25" s="48">
        <v>310</v>
      </c>
      <c r="E25" s="7">
        <v>325</v>
      </c>
      <c r="F25" s="7">
        <v>335</v>
      </c>
      <c r="G25" s="7">
        <v>355</v>
      </c>
      <c r="H25" s="7">
        <v>361</v>
      </c>
      <c r="I25" s="7">
        <v>376</v>
      </c>
      <c r="J25" s="7">
        <v>392</v>
      </c>
      <c r="K25" s="7">
        <v>408</v>
      </c>
      <c r="L25" s="7">
        <v>415</v>
      </c>
      <c r="M25" s="25">
        <v>422</v>
      </c>
      <c r="N25" s="25">
        <v>438</v>
      </c>
      <c r="O25" s="25">
        <v>452</v>
      </c>
    </row>
    <row r="26" spans="1:15">
      <c r="A26" s="5"/>
      <c r="B26" s="6" t="s">
        <v>37</v>
      </c>
      <c r="C26" s="7">
        <v>302</v>
      </c>
      <c r="D26" s="48">
        <v>312</v>
      </c>
      <c r="E26" s="7">
        <v>323</v>
      </c>
      <c r="F26" s="7">
        <v>338</v>
      </c>
      <c r="G26" s="7">
        <v>360</v>
      </c>
      <c r="H26" s="7">
        <v>377</v>
      </c>
      <c r="I26" s="7">
        <v>396</v>
      </c>
      <c r="J26" s="7">
        <v>408</v>
      </c>
      <c r="K26" s="7">
        <v>421</v>
      </c>
      <c r="L26" s="7">
        <v>436</v>
      </c>
      <c r="M26" s="25">
        <v>448</v>
      </c>
      <c r="N26" s="25">
        <v>457</v>
      </c>
      <c r="O26" s="25">
        <v>472</v>
      </c>
    </row>
    <row r="27" spans="1:15">
      <c r="A27" s="5"/>
      <c r="B27" s="6" t="s">
        <v>38</v>
      </c>
      <c r="C27" s="7">
        <v>330</v>
      </c>
      <c r="D27" s="48">
        <v>350</v>
      </c>
      <c r="E27" s="7">
        <v>363</v>
      </c>
      <c r="F27" s="7">
        <v>372</v>
      </c>
      <c r="G27" s="7">
        <v>388</v>
      </c>
      <c r="H27" s="7">
        <v>406</v>
      </c>
      <c r="I27" s="7">
        <v>418</v>
      </c>
      <c r="J27" s="7">
        <v>430</v>
      </c>
      <c r="K27" s="7">
        <v>442</v>
      </c>
      <c r="L27" s="7">
        <v>458</v>
      </c>
      <c r="M27" s="25">
        <v>470</v>
      </c>
      <c r="N27" s="25">
        <v>482</v>
      </c>
      <c r="O27" s="25">
        <v>498</v>
      </c>
    </row>
    <row r="28" spans="1:15">
      <c r="A28" s="5"/>
      <c r="B28" s="6" t="s">
        <v>39</v>
      </c>
      <c r="C28" s="7">
        <v>271</v>
      </c>
      <c r="D28" s="48">
        <v>278</v>
      </c>
      <c r="E28" s="7">
        <v>281</v>
      </c>
      <c r="F28" s="7">
        <v>290</v>
      </c>
      <c r="G28" s="7">
        <v>301</v>
      </c>
      <c r="H28" s="7">
        <v>314</v>
      </c>
      <c r="I28" s="7">
        <v>328</v>
      </c>
      <c r="J28" s="7">
        <v>336</v>
      </c>
      <c r="K28" s="7">
        <v>349</v>
      </c>
      <c r="L28" s="7">
        <v>358</v>
      </c>
      <c r="M28" s="25">
        <v>360</v>
      </c>
      <c r="N28" s="25">
        <v>371</v>
      </c>
      <c r="O28" s="25">
        <v>392</v>
      </c>
    </row>
    <row r="29" spans="1:15">
      <c r="A29" s="5"/>
      <c r="B29" s="6" t="s">
        <v>40</v>
      </c>
      <c r="C29" s="7">
        <v>188</v>
      </c>
      <c r="D29" s="48">
        <v>196</v>
      </c>
      <c r="E29" s="7">
        <v>202</v>
      </c>
      <c r="F29" s="7">
        <v>214</v>
      </c>
      <c r="G29" s="7">
        <v>222</v>
      </c>
      <c r="H29" s="7">
        <v>238</v>
      </c>
      <c r="I29" s="7">
        <v>247</v>
      </c>
      <c r="J29" s="7">
        <v>256</v>
      </c>
      <c r="K29" s="7">
        <v>288</v>
      </c>
      <c r="L29" s="7">
        <v>312</v>
      </c>
      <c r="M29" s="25">
        <v>329</v>
      </c>
      <c r="N29" s="25">
        <v>333</v>
      </c>
      <c r="O29" s="25">
        <v>350</v>
      </c>
    </row>
    <row r="30" spans="1:15">
      <c r="A30" s="5"/>
      <c r="B30" s="6"/>
      <c r="C30" s="49"/>
      <c r="D30" s="48"/>
      <c r="E30" s="7"/>
      <c r="F30" s="7"/>
      <c r="G30" s="7"/>
      <c r="H30" s="7"/>
      <c r="I30" s="7"/>
      <c r="J30" s="7"/>
      <c r="K30" s="7"/>
      <c r="L30" s="7"/>
    </row>
    <row r="31" spans="1:15">
      <c r="A31" s="5" t="s">
        <v>42</v>
      </c>
      <c r="B31" s="6" t="s">
        <v>35</v>
      </c>
      <c r="C31" s="14">
        <v>4.2</v>
      </c>
      <c r="D31" s="14">
        <v>4.4000000000000004</v>
      </c>
      <c r="E31" s="13">
        <v>4.8</v>
      </c>
      <c r="F31" s="14">
        <v>5</v>
      </c>
      <c r="G31" s="14">
        <v>5.4</v>
      </c>
      <c r="H31" s="14"/>
      <c r="I31" s="14"/>
      <c r="J31" s="14"/>
      <c r="K31" s="14"/>
      <c r="L31" s="14"/>
    </row>
    <row r="32" spans="1:15">
      <c r="A32" s="7"/>
      <c r="B32" s="6" t="s">
        <v>36</v>
      </c>
      <c r="C32" s="46">
        <v>5.2</v>
      </c>
      <c r="D32" s="14">
        <v>5.3</v>
      </c>
      <c r="E32" s="47">
        <v>5.8</v>
      </c>
      <c r="F32" s="7">
        <v>6.1</v>
      </c>
      <c r="G32" s="7">
        <v>6.3</v>
      </c>
      <c r="H32" s="7"/>
      <c r="I32" s="7"/>
      <c r="J32" s="7"/>
      <c r="K32" s="7"/>
      <c r="L32" s="7"/>
    </row>
    <row r="33" spans="1:12">
      <c r="A33" s="7"/>
      <c r="B33" s="6" t="s">
        <v>37</v>
      </c>
      <c r="C33" s="46">
        <v>3</v>
      </c>
      <c r="D33" s="14">
        <v>3.8</v>
      </c>
      <c r="E33" s="47">
        <v>4.2</v>
      </c>
      <c r="F33" s="7">
        <v>4.9000000000000004</v>
      </c>
      <c r="G33" s="7">
        <v>5.4</v>
      </c>
      <c r="H33" s="7"/>
      <c r="I33" s="7"/>
      <c r="J33" s="7"/>
      <c r="K33" s="7"/>
      <c r="L33" s="7"/>
    </row>
    <row r="34" spans="1:12">
      <c r="A34" s="5"/>
      <c r="B34" s="6" t="s">
        <v>38</v>
      </c>
      <c r="C34" s="46">
        <v>4.7</v>
      </c>
      <c r="D34" s="14">
        <v>5.0999999999999996</v>
      </c>
      <c r="E34" s="47">
        <v>5.3</v>
      </c>
      <c r="F34" s="7">
        <v>5.6</v>
      </c>
      <c r="G34" s="7">
        <v>5.8</v>
      </c>
      <c r="H34" s="7"/>
      <c r="I34" s="7"/>
      <c r="J34" s="7"/>
      <c r="K34" s="7"/>
      <c r="L34" s="7"/>
    </row>
    <row r="35" spans="1:12">
      <c r="A35" s="5"/>
      <c r="B35" s="6" t="s">
        <v>39</v>
      </c>
      <c r="C35" s="46">
        <v>5.4</v>
      </c>
      <c r="D35" s="14">
        <v>5.5</v>
      </c>
      <c r="E35" s="47">
        <v>5.8</v>
      </c>
      <c r="F35" s="7">
        <v>6.1</v>
      </c>
      <c r="G35" s="7">
        <v>6.3</v>
      </c>
      <c r="H35" s="7"/>
      <c r="I35" s="7"/>
      <c r="J35" s="7"/>
      <c r="K35" s="7"/>
      <c r="L35" s="7"/>
    </row>
    <row r="36" spans="1:12">
      <c r="A36" s="5"/>
      <c r="B36" s="6" t="s">
        <v>40</v>
      </c>
      <c r="C36" s="46">
        <v>6.7</v>
      </c>
      <c r="D36" s="14">
        <v>6.9</v>
      </c>
      <c r="E36" s="47">
        <v>7</v>
      </c>
      <c r="F36" s="7">
        <v>7.1</v>
      </c>
      <c r="G36" s="7">
        <v>7.2</v>
      </c>
      <c r="H36" s="7"/>
      <c r="I36" s="7"/>
      <c r="J36" s="7"/>
      <c r="K36" s="7"/>
      <c r="L36" s="7"/>
    </row>
    <row r="37" spans="1:12">
      <c r="A37" s="5"/>
      <c r="B37" s="8" t="s">
        <v>43</v>
      </c>
      <c r="C37" s="46">
        <f>SUM(C31:C36)</f>
        <v>29.2</v>
      </c>
      <c r="D37" s="14">
        <f t="shared" ref="D37:G37" si="12">SUM(D31:D36)</f>
        <v>31</v>
      </c>
      <c r="E37" s="47">
        <f t="shared" si="12"/>
        <v>32.900000000000006</v>
      </c>
      <c r="F37" s="7">
        <f t="shared" si="12"/>
        <v>34.800000000000004</v>
      </c>
      <c r="G37" s="7">
        <f t="shared" si="12"/>
        <v>36.400000000000006</v>
      </c>
      <c r="H37" s="7"/>
      <c r="I37" s="7"/>
      <c r="J37" s="7"/>
      <c r="K37" s="7"/>
      <c r="L37" s="7"/>
    </row>
    <row r="38" spans="1:12">
      <c r="A38" s="5"/>
      <c r="B38" s="6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>
      <c r="A39" s="5" t="s">
        <v>44</v>
      </c>
      <c r="B39" s="6" t="s">
        <v>35</v>
      </c>
      <c r="C39" s="14">
        <v>2.2000000000000002</v>
      </c>
      <c r="D39" s="14">
        <v>2.6</v>
      </c>
      <c r="E39" s="14">
        <v>2.8</v>
      </c>
      <c r="F39" s="14">
        <v>3</v>
      </c>
      <c r="G39" s="14">
        <v>3.6</v>
      </c>
      <c r="H39" s="14"/>
      <c r="I39" s="14"/>
      <c r="J39" s="14"/>
      <c r="K39" s="14"/>
      <c r="L39" s="14"/>
    </row>
    <row r="40" spans="1:12">
      <c r="A40" s="7"/>
      <c r="B40" s="6" t="s">
        <v>36</v>
      </c>
      <c r="C40" s="7">
        <v>1.8</v>
      </c>
      <c r="D40" s="14">
        <v>2.1</v>
      </c>
      <c r="E40" s="7">
        <v>2.6</v>
      </c>
      <c r="F40" s="7">
        <v>2.9</v>
      </c>
      <c r="G40" s="7">
        <v>3.8</v>
      </c>
      <c r="H40" s="7"/>
      <c r="I40" s="7"/>
      <c r="J40" s="7"/>
      <c r="K40" s="7"/>
      <c r="L40" s="7"/>
    </row>
    <row r="41" spans="1:12">
      <c r="A41" s="7"/>
      <c r="B41" s="6" t="s">
        <v>37</v>
      </c>
      <c r="C41" s="7">
        <v>1.7</v>
      </c>
      <c r="D41" s="14">
        <v>2.2000000000000002</v>
      </c>
      <c r="E41" s="7">
        <v>2.6</v>
      </c>
      <c r="F41" s="7">
        <v>3.1</v>
      </c>
      <c r="G41" s="7">
        <v>3.3</v>
      </c>
      <c r="H41" s="7"/>
      <c r="I41" s="7"/>
      <c r="J41" s="7"/>
      <c r="K41" s="7"/>
      <c r="L41" s="7"/>
    </row>
    <row r="42" spans="1:12">
      <c r="B42" s="6" t="s">
        <v>38</v>
      </c>
      <c r="C42" s="7">
        <v>2.8</v>
      </c>
      <c r="D42" s="14">
        <v>3</v>
      </c>
      <c r="E42" s="7">
        <v>3.1</v>
      </c>
      <c r="F42" s="7">
        <v>3.7</v>
      </c>
      <c r="G42" s="7">
        <v>3.9</v>
      </c>
      <c r="H42" s="7"/>
      <c r="I42" s="7"/>
      <c r="J42" s="7"/>
      <c r="K42" s="7"/>
      <c r="L42" s="7"/>
    </row>
    <row r="43" spans="1:12">
      <c r="B43" s="6" t="s">
        <v>39</v>
      </c>
      <c r="C43" s="7">
        <v>3.1</v>
      </c>
      <c r="D43" s="14">
        <v>3.7</v>
      </c>
      <c r="E43" s="7">
        <v>3.9</v>
      </c>
      <c r="F43" s="7">
        <v>4</v>
      </c>
      <c r="G43" s="7">
        <v>4.0999999999999996</v>
      </c>
      <c r="H43" s="7"/>
      <c r="I43" s="7"/>
      <c r="J43" s="7"/>
      <c r="K43" s="7"/>
      <c r="L43" s="7"/>
    </row>
    <row r="44" spans="1:12">
      <c r="B44" s="6" t="s">
        <v>40</v>
      </c>
      <c r="C44" s="7">
        <v>1.9</v>
      </c>
      <c r="D44" s="14">
        <v>2</v>
      </c>
      <c r="E44" s="7">
        <v>2.2000000000000002</v>
      </c>
      <c r="F44" s="7">
        <v>2.5</v>
      </c>
      <c r="G44" s="7">
        <v>2.7</v>
      </c>
      <c r="H44" s="7"/>
      <c r="I44" s="7"/>
      <c r="J44" s="7"/>
      <c r="K44" s="7"/>
      <c r="L44" s="7"/>
    </row>
    <row r="45" spans="1:12">
      <c r="B45" s="8" t="s">
        <v>45</v>
      </c>
      <c r="C45" s="7">
        <f>SUM(C39:C44)</f>
        <v>13.5</v>
      </c>
      <c r="D45" s="7">
        <f t="shared" ref="D45:G45" si="13">SUM(D39:D44)</f>
        <v>15.600000000000001</v>
      </c>
      <c r="E45" s="7">
        <f t="shared" si="13"/>
        <v>17.2</v>
      </c>
      <c r="F45" s="7">
        <f t="shared" si="13"/>
        <v>19.2</v>
      </c>
      <c r="G45" s="7">
        <f t="shared" si="13"/>
        <v>21.4</v>
      </c>
      <c r="H45" s="7"/>
      <c r="I45" s="7"/>
      <c r="J45" s="7"/>
      <c r="K45" s="7"/>
      <c r="L45" s="7"/>
    </row>
    <row r="46" spans="1:12">
      <c r="B46" s="6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>
      <c r="A47" s="12" t="s">
        <v>46</v>
      </c>
      <c r="B47" s="6" t="s">
        <v>35</v>
      </c>
      <c r="C47" s="14">
        <v>0.6</v>
      </c>
      <c r="D47" s="14">
        <v>0.8</v>
      </c>
      <c r="E47" s="14">
        <v>1</v>
      </c>
      <c r="F47" s="14">
        <v>1.4</v>
      </c>
      <c r="G47" s="14">
        <v>1.7</v>
      </c>
      <c r="H47" s="14"/>
      <c r="I47" s="14"/>
      <c r="J47" s="14"/>
      <c r="K47" s="14"/>
      <c r="L47" s="14"/>
    </row>
    <row r="48" spans="1:12">
      <c r="A48" s="13"/>
      <c r="B48" s="6" t="s">
        <v>36</v>
      </c>
      <c r="C48" s="7">
        <v>0.4</v>
      </c>
      <c r="D48" s="14">
        <v>0.5</v>
      </c>
      <c r="E48" s="7">
        <v>0.8</v>
      </c>
      <c r="F48" s="7">
        <v>1.1000000000000001</v>
      </c>
      <c r="G48" s="7">
        <v>1.5</v>
      </c>
      <c r="H48" s="7"/>
      <c r="I48" s="7"/>
      <c r="J48" s="7"/>
      <c r="K48" s="7"/>
      <c r="L48" s="7"/>
    </row>
    <row r="49" spans="1:12">
      <c r="A49" s="7"/>
      <c r="B49" s="6" t="s">
        <v>37</v>
      </c>
      <c r="C49" s="7">
        <v>0.3</v>
      </c>
      <c r="D49" s="14">
        <v>0.7</v>
      </c>
      <c r="E49" s="7">
        <v>1.3</v>
      </c>
      <c r="F49" s="7">
        <v>1.8</v>
      </c>
      <c r="G49" s="7">
        <v>2.1</v>
      </c>
      <c r="H49" s="7"/>
      <c r="I49" s="7"/>
      <c r="J49" s="7"/>
      <c r="K49" s="7"/>
      <c r="L49" s="7"/>
    </row>
    <row r="50" spans="1:12">
      <c r="B50" s="6" t="s">
        <v>38</v>
      </c>
      <c r="C50" s="10">
        <v>0.1</v>
      </c>
      <c r="D50" s="10">
        <v>0.4</v>
      </c>
      <c r="E50" s="13">
        <v>0.8</v>
      </c>
      <c r="F50" s="10">
        <v>1.1000000000000001</v>
      </c>
      <c r="G50" s="10">
        <v>1.3</v>
      </c>
    </row>
    <row r="51" spans="1:12">
      <c r="B51" s="6" t="s">
        <v>39</v>
      </c>
      <c r="C51" s="10">
        <v>0.3</v>
      </c>
      <c r="D51" s="10">
        <v>0.8</v>
      </c>
      <c r="E51" s="13">
        <v>1.4</v>
      </c>
      <c r="F51" s="10">
        <v>1.7</v>
      </c>
      <c r="G51" s="10">
        <v>2.2000000000000002</v>
      </c>
    </row>
    <row r="52" spans="1:12" ht="15" customHeight="1">
      <c r="B52" s="6" t="s">
        <v>40</v>
      </c>
      <c r="C52" s="10">
        <v>1.2</v>
      </c>
      <c r="D52" s="10">
        <v>1.5</v>
      </c>
      <c r="E52" s="13">
        <v>2.1</v>
      </c>
      <c r="F52" s="10">
        <v>2.2000000000000002</v>
      </c>
      <c r="G52" s="10">
        <v>2.5</v>
      </c>
    </row>
    <row r="53" spans="1:12" ht="15" customHeight="1">
      <c r="B53" s="9" t="s">
        <v>45</v>
      </c>
      <c r="C53" s="10">
        <f>SUM(C47:C52)</f>
        <v>2.9000000000000004</v>
      </c>
      <c r="D53" s="10">
        <f t="shared" ref="D53:G53" si="14">SUM(D47:D52)</f>
        <v>4.7</v>
      </c>
      <c r="E53" s="10">
        <f t="shared" si="14"/>
        <v>7.4</v>
      </c>
      <c r="F53" s="10">
        <f t="shared" si="14"/>
        <v>9.3000000000000007</v>
      </c>
      <c r="G53" s="10">
        <f t="shared" si="14"/>
        <v>11.3</v>
      </c>
    </row>
  </sheetData>
  <mergeCells count="3">
    <mergeCell ref="C1:G1"/>
    <mergeCell ref="H1:O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80E5-4C16-416C-BC8B-955FC1249660}">
  <dimension ref="A1:F8"/>
  <sheetViews>
    <sheetView workbookViewId="0">
      <selection activeCell="B4" sqref="B4"/>
    </sheetView>
  </sheetViews>
  <sheetFormatPr defaultRowHeight="15" customHeight="1"/>
  <cols>
    <col min="1" max="1" width="25.85546875" style="10" customWidth="1"/>
    <col min="2" max="2" width="17.85546875" style="10" customWidth="1"/>
    <col min="3" max="3" width="18.42578125" style="10" customWidth="1"/>
    <col min="4" max="4" width="16.28515625" style="10" customWidth="1"/>
    <col min="5" max="5" width="14.85546875" style="10" customWidth="1"/>
    <col min="6" max="6" width="14" style="10" customWidth="1"/>
  </cols>
  <sheetData>
    <row r="1" spans="1:6" s="69" customFormat="1" ht="14.45" customHeight="1">
      <c r="A1" s="69" t="s">
        <v>47</v>
      </c>
    </row>
    <row r="2" spans="1:6">
      <c r="A2" s="15" t="s">
        <v>48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</row>
    <row r="3" spans="1:6">
      <c r="A3" s="14" t="s">
        <v>35</v>
      </c>
      <c r="B3" s="10" t="s">
        <v>54</v>
      </c>
      <c r="C3" s="10">
        <v>7</v>
      </c>
      <c r="D3" s="10">
        <v>9</v>
      </c>
      <c r="E3" s="10">
        <f>C3*D3</f>
        <v>63</v>
      </c>
      <c r="F3" s="10" t="s">
        <v>55</v>
      </c>
    </row>
    <row r="4" spans="1:6">
      <c r="A4" s="14" t="s">
        <v>56</v>
      </c>
      <c r="B4" s="10" t="s">
        <v>57</v>
      </c>
      <c r="C4" s="10">
        <v>20</v>
      </c>
      <c r="D4" s="10">
        <v>10</v>
      </c>
      <c r="E4" s="10">
        <f t="shared" ref="E4:E8" si="0">C4*D4</f>
        <v>200</v>
      </c>
      <c r="F4" s="10" t="s">
        <v>55</v>
      </c>
    </row>
    <row r="5" spans="1:6">
      <c r="A5" s="14" t="s">
        <v>37</v>
      </c>
      <c r="B5" s="10" t="s">
        <v>57</v>
      </c>
      <c r="C5" s="10">
        <v>7</v>
      </c>
      <c r="D5" s="10">
        <v>11</v>
      </c>
      <c r="E5" s="10">
        <f t="shared" si="0"/>
        <v>77</v>
      </c>
      <c r="F5" s="10" t="s">
        <v>55</v>
      </c>
    </row>
    <row r="6" spans="1:6">
      <c r="A6" s="14" t="s">
        <v>58</v>
      </c>
      <c r="B6" s="10" t="s">
        <v>59</v>
      </c>
      <c r="C6" s="10">
        <v>7</v>
      </c>
      <c r="D6" s="10">
        <v>20</v>
      </c>
      <c r="E6" s="10">
        <f t="shared" si="0"/>
        <v>140</v>
      </c>
      <c r="F6" s="10" t="s">
        <v>55</v>
      </c>
    </row>
    <row r="7" spans="1:6">
      <c r="A7" s="14" t="s">
        <v>60</v>
      </c>
      <c r="B7" s="10" t="s">
        <v>54</v>
      </c>
      <c r="C7" s="10">
        <v>20</v>
      </c>
      <c r="D7" s="10">
        <v>22</v>
      </c>
      <c r="E7" s="10">
        <f t="shared" si="0"/>
        <v>440</v>
      </c>
      <c r="F7" s="10" t="s">
        <v>61</v>
      </c>
    </row>
    <row r="8" spans="1:6">
      <c r="A8" s="14" t="s">
        <v>62</v>
      </c>
      <c r="B8" s="10" t="s">
        <v>54</v>
      </c>
      <c r="C8" s="10">
        <v>30</v>
      </c>
      <c r="D8" s="10">
        <v>6</v>
      </c>
      <c r="E8" s="10">
        <f t="shared" si="0"/>
        <v>180</v>
      </c>
      <c r="F8" s="10" t="s">
        <v>61</v>
      </c>
    </row>
  </sheetData>
  <mergeCells count="1">
    <mergeCell ref="A1:XFD1"/>
  </mergeCells>
  <dataValidations count="7">
    <dataValidation type="list" allowBlank="1" showInputMessage="1" showErrorMessage="1" sqref="H6" xr:uid="{F82851DB-DD67-4BE7-B93E-01E0F8286E05}">
      <formula1>YesNo</formula1>
    </dataValidation>
    <dataValidation type="list" allowBlank="1" showInputMessage="1" showErrorMessage="1" sqref="B3:B4 B7" xr:uid="{D19DF2F6-3C68-4D51-910C-3C8691CC8B34}">
      <formula1>"XL, XL+"</formula1>
    </dataValidation>
    <dataValidation type="list" allowBlank="1" showInputMessage="1" showErrorMessage="1" sqref="B5" xr:uid="{583C846B-0C33-47C6-A395-C5B69443F616}">
      <formula1>"XL+,XXL+,XXXL"</formula1>
    </dataValidation>
    <dataValidation type="list" allowBlank="1" showInputMessage="1" showErrorMessage="1" sqref="B6" xr:uid="{FD4ABD8E-4706-4EDF-915E-D5A1B9F69CF3}">
      <formula1>"XXL+,XXXL+"</formula1>
    </dataValidation>
    <dataValidation type="list" allowBlank="1" showInputMessage="1" showErrorMessage="1" sqref="F3:F8" xr:uid="{88867830-7807-4209-B321-B496565318A4}">
      <formula1>"Yes,No"</formula1>
    </dataValidation>
    <dataValidation type="list" allowBlank="1" showInputMessage="1" showErrorMessage="1" sqref="C3:C8" xr:uid="{A8C90637-793E-4560-9D1B-282E921AEB21}">
      <formula1>"7,20,30,"</formula1>
    </dataValidation>
    <dataValidation allowBlank="1" showInputMessage="1" showErrorMessage="1" sqref="D3:E8" xr:uid="{5AD18E45-BF00-4AE4-A86D-65514820A34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37B-FCDC-412C-9362-64601CE05D37}">
  <dimension ref="A1:I17"/>
  <sheetViews>
    <sheetView workbookViewId="0">
      <selection activeCell="D18" sqref="D18"/>
    </sheetView>
  </sheetViews>
  <sheetFormatPr defaultRowHeight="15" customHeight="1"/>
  <cols>
    <col min="1" max="1" width="29.140625" style="15" customWidth="1"/>
    <col min="2" max="2" width="13.28515625" style="10" customWidth="1"/>
    <col min="3" max="3" width="13.140625" style="10" customWidth="1"/>
    <col min="4" max="4" width="13.42578125" style="10" customWidth="1"/>
    <col min="5" max="5" width="15" style="10" customWidth="1"/>
    <col min="6" max="6" width="14.42578125" style="10" customWidth="1"/>
    <col min="7" max="7" width="13.5703125" style="10" customWidth="1"/>
    <col min="8" max="8" width="14" style="10" customWidth="1"/>
    <col min="9" max="9" width="13.7109375" style="10" customWidth="1"/>
  </cols>
  <sheetData>
    <row r="1" spans="1:9">
      <c r="B1" s="26" t="s">
        <v>16</v>
      </c>
      <c r="C1" s="27" t="s">
        <v>17</v>
      </c>
      <c r="D1" s="27" t="s">
        <v>18</v>
      </c>
      <c r="E1" s="27" t="s">
        <v>19</v>
      </c>
      <c r="F1" s="27" t="s">
        <v>20</v>
      </c>
      <c r="G1" s="28" t="s">
        <v>21</v>
      </c>
      <c r="H1" s="28" t="s">
        <v>22</v>
      </c>
      <c r="I1" s="29" t="s">
        <v>23</v>
      </c>
    </row>
    <row r="2" spans="1:9">
      <c r="A2" s="18" t="s">
        <v>63</v>
      </c>
      <c r="B2" s="14">
        <v>62.7</v>
      </c>
      <c r="C2" s="14">
        <v>63.4</v>
      </c>
      <c r="D2" s="14">
        <v>66.290000000000006</v>
      </c>
      <c r="E2" s="14">
        <v>67.2</v>
      </c>
      <c r="F2" s="14">
        <v>68.5</v>
      </c>
      <c r="G2" s="25">
        <v>70</v>
      </c>
      <c r="H2" s="25">
        <v>73.2</v>
      </c>
      <c r="I2" s="25">
        <v>76</v>
      </c>
    </row>
    <row r="4" spans="1:9">
      <c r="A4" s="15" t="s">
        <v>64</v>
      </c>
      <c r="B4" s="35">
        <v>0.6</v>
      </c>
      <c r="C4" s="35">
        <v>0.6</v>
      </c>
      <c r="D4" s="35">
        <v>0.6</v>
      </c>
      <c r="E4" s="35">
        <v>0.6</v>
      </c>
      <c r="F4" s="35">
        <v>0.6</v>
      </c>
      <c r="G4" s="36">
        <v>0.6</v>
      </c>
      <c r="H4" s="36">
        <v>0.6</v>
      </c>
      <c r="I4" s="36">
        <v>0.6</v>
      </c>
    </row>
    <row r="5" spans="1:9">
      <c r="A5" s="15" t="s">
        <v>65</v>
      </c>
      <c r="B5" s="10">
        <f>B2*B4</f>
        <v>37.619999999999997</v>
      </c>
      <c r="C5" s="10">
        <f t="shared" ref="C5:I5" si="0">C2*C4</f>
        <v>38.04</v>
      </c>
      <c r="D5" s="10">
        <f t="shared" si="0"/>
        <v>39.774000000000001</v>
      </c>
      <c r="E5" s="10">
        <f t="shared" si="0"/>
        <v>40.32</v>
      </c>
      <c r="F5" s="10">
        <f t="shared" si="0"/>
        <v>41.1</v>
      </c>
      <c r="G5" s="10">
        <f t="shared" si="0"/>
        <v>42</v>
      </c>
      <c r="H5" s="10">
        <f t="shared" si="0"/>
        <v>43.92</v>
      </c>
      <c r="I5" s="10">
        <f t="shared" si="0"/>
        <v>45.6</v>
      </c>
    </row>
    <row r="7" spans="1:9">
      <c r="A7" s="15" t="s">
        <v>66</v>
      </c>
      <c r="B7" s="35">
        <v>0.7</v>
      </c>
      <c r="C7" s="35">
        <v>0.7</v>
      </c>
      <c r="D7" s="35">
        <v>0.7</v>
      </c>
      <c r="E7" s="35">
        <v>0.7</v>
      </c>
      <c r="F7" s="35">
        <v>0.7</v>
      </c>
      <c r="G7" s="35">
        <v>0.7</v>
      </c>
      <c r="H7" s="35">
        <v>0.7</v>
      </c>
      <c r="I7" s="35">
        <v>0.7</v>
      </c>
    </row>
    <row r="8" spans="1:9">
      <c r="A8" s="15" t="s">
        <v>67</v>
      </c>
      <c r="B8" s="10">
        <f>B5*B7</f>
        <v>26.333999999999996</v>
      </c>
      <c r="C8" s="10">
        <f>C5*C7</f>
        <v>26.627999999999997</v>
      </c>
      <c r="D8" s="10">
        <f t="shared" ref="C8:I8" si="1">D5*D7</f>
        <v>27.841799999999999</v>
      </c>
      <c r="E8" s="10">
        <f>E5*E7</f>
        <v>28.223999999999997</v>
      </c>
      <c r="F8" s="10">
        <f t="shared" si="1"/>
        <v>28.77</v>
      </c>
      <c r="G8" s="10">
        <f t="shared" si="1"/>
        <v>29.4</v>
      </c>
      <c r="H8" s="10">
        <f t="shared" si="1"/>
        <v>30.744</v>
      </c>
      <c r="I8" s="10">
        <f t="shared" si="1"/>
        <v>31.919999999999998</v>
      </c>
    </row>
    <row r="10" spans="1:9" ht="15" customHeight="1">
      <c r="A10" s="15" t="s">
        <v>68</v>
      </c>
      <c r="B10" s="17">
        <v>0.2</v>
      </c>
      <c r="C10" s="17">
        <v>0.2</v>
      </c>
      <c r="D10" s="17">
        <v>0.2</v>
      </c>
      <c r="E10" s="17">
        <v>0.2</v>
      </c>
      <c r="F10" s="17">
        <v>0.2</v>
      </c>
      <c r="G10" s="17">
        <v>0.2</v>
      </c>
      <c r="H10" s="17">
        <v>0.2</v>
      </c>
      <c r="I10" s="17">
        <v>0.2</v>
      </c>
    </row>
    <row r="11" spans="1:9" ht="15" customHeight="1">
      <c r="A11" s="15" t="s">
        <v>69</v>
      </c>
      <c r="B11" s="10">
        <f>B8*B10</f>
        <v>5.2667999999999999</v>
      </c>
      <c r="C11" s="10">
        <f t="shared" ref="C11:I11" si="2">C8*C10</f>
        <v>5.3255999999999997</v>
      </c>
      <c r="D11" s="10">
        <f t="shared" si="2"/>
        <v>5.5683600000000002</v>
      </c>
      <c r="E11" s="10">
        <f t="shared" si="2"/>
        <v>5.6448</v>
      </c>
      <c r="F11" s="10">
        <f t="shared" si="2"/>
        <v>5.7540000000000004</v>
      </c>
      <c r="G11" s="10">
        <f t="shared" si="2"/>
        <v>5.88</v>
      </c>
      <c r="H11" s="10">
        <f t="shared" si="2"/>
        <v>6.1488000000000005</v>
      </c>
      <c r="I11" s="10">
        <f t="shared" si="2"/>
        <v>6.3840000000000003</v>
      </c>
    </row>
    <row r="13" spans="1:9" ht="15" customHeight="1">
      <c r="A13" s="15" t="s">
        <v>70</v>
      </c>
      <c r="B13" s="17">
        <v>0.3</v>
      </c>
      <c r="C13" s="17">
        <v>0.3</v>
      </c>
      <c r="D13" s="17">
        <v>0.3</v>
      </c>
      <c r="E13" s="17">
        <v>0.3</v>
      </c>
      <c r="F13" s="17">
        <v>0.3</v>
      </c>
      <c r="G13" s="17">
        <v>0.3</v>
      </c>
      <c r="H13" s="17">
        <v>0.3</v>
      </c>
      <c r="I13" s="17">
        <v>0.3</v>
      </c>
    </row>
    <row r="14" spans="1:9" ht="15" customHeight="1">
      <c r="A14" s="15" t="s">
        <v>71</v>
      </c>
      <c r="B14" s="10">
        <f>B8*B13</f>
        <v>7.9001999999999981</v>
      </c>
      <c r="C14" s="10">
        <f t="shared" ref="C14:I14" si="3">C8*C13</f>
        <v>7.9883999999999986</v>
      </c>
      <c r="D14" s="10">
        <f t="shared" si="3"/>
        <v>8.3525399999999994</v>
      </c>
      <c r="E14" s="10">
        <f t="shared" si="3"/>
        <v>8.4671999999999983</v>
      </c>
      <c r="F14" s="10">
        <f t="shared" si="3"/>
        <v>8.6310000000000002</v>
      </c>
      <c r="G14" s="10">
        <f t="shared" si="3"/>
        <v>8.8199999999999985</v>
      </c>
      <c r="H14" s="10">
        <f t="shared" si="3"/>
        <v>9.2232000000000003</v>
      </c>
      <c r="I14" s="10">
        <f t="shared" si="3"/>
        <v>9.5759999999999987</v>
      </c>
    </row>
    <row r="16" spans="1:9" ht="15" customHeight="1">
      <c r="A16" s="15" t="s">
        <v>72</v>
      </c>
      <c r="B16" s="17">
        <v>0.5</v>
      </c>
      <c r="C16" s="17">
        <v>0.5</v>
      </c>
      <c r="D16" s="17">
        <v>0.5</v>
      </c>
      <c r="E16" s="17">
        <v>0.5</v>
      </c>
      <c r="F16" s="17">
        <v>0.5</v>
      </c>
      <c r="G16" s="17">
        <v>0.5</v>
      </c>
      <c r="H16" s="17">
        <v>0.5</v>
      </c>
      <c r="I16" s="17">
        <v>0.5</v>
      </c>
    </row>
    <row r="17" spans="1:9" ht="15" customHeight="1">
      <c r="A17" s="15" t="s">
        <v>73</v>
      </c>
      <c r="B17" s="10">
        <f>B8*B16</f>
        <v>13.166999999999998</v>
      </c>
      <c r="C17" s="10">
        <f t="shared" ref="C17:I17" si="4">C8*C16</f>
        <v>13.313999999999998</v>
      </c>
      <c r="D17" s="10">
        <f t="shared" si="4"/>
        <v>13.9209</v>
      </c>
      <c r="E17" s="10">
        <f t="shared" si="4"/>
        <v>14.111999999999998</v>
      </c>
      <c r="F17" s="10">
        <f t="shared" si="4"/>
        <v>14.385</v>
      </c>
      <c r="G17" s="10">
        <f t="shared" si="4"/>
        <v>14.7</v>
      </c>
      <c r="H17" s="10">
        <f t="shared" si="4"/>
        <v>15.372</v>
      </c>
      <c r="I17" s="10">
        <f t="shared" si="4"/>
        <v>15.959999999999999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DE2E-EACD-4098-BD48-4B21F025F18D}">
  <dimension ref="A1:N62"/>
  <sheetViews>
    <sheetView tabSelected="1" workbookViewId="0">
      <selection activeCell="I6" sqref="I6"/>
    </sheetView>
  </sheetViews>
  <sheetFormatPr defaultRowHeight="15" customHeight="1"/>
  <cols>
    <col min="1" max="1" width="32" style="10" customWidth="1"/>
    <col min="2" max="2" width="15.7109375" style="10" customWidth="1"/>
    <col min="3" max="3" width="14.7109375" style="10" customWidth="1"/>
    <col min="4" max="4" width="14.5703125" style="10" customWidth="1"/>
    <col min="5" max="5" width="14" style="10" customWidth="1"/>
    <col min="6" max="6" width="13.5703125" style="10" customWidth="1"/>
    <col min="7" max="8" width="14" style="10" customWidth="1"/>
    <col min="9" max="9" width="14.42578125" style="10" customWidth="1"/>
    <col min="10" max="10" width="14.5703125" style="10" customWidth="1"/>
    <col min="11" max="13" width="14.140625" style="10" customWidth="1"/>
    <col min="14" max="14" width="14.5703125" style="10" customWidth="1"/>
  </cols>
  <sheetData>
    <row r="1" spans="1:14">
      <c r="A1" s="15"/>
      <c r="B1" s="37" t="s">
        <v>11</v>
      </c>
      <c r="C1" s="38" t="s">
        <v>12</v>
      </c>
      <c r="D1" s="38" t="s">
        <v>13</v>
      </c>
      <c r="E1" s="38" t="s">
        <v>14</v>
      </c>
      <c r="F1" s="38" t="s">
        <v>15</v>
      </c>
      <c r="G1" s="39" t="s">
        <v>16</v>
      </c>
      <c r="H1" s="40" t="s">
        <v>17</v>
      </c>
      <c r="I1" s="40" t="s">
        <v>18</v>
      </c>
      <c r="J1" s="40" t="s">
        <v>19</v>
      </c>
      <c r="K1" s="40" t="s">
        <v>20</v>
      </c>
      <c r="L1" s="40" t="s">
        <v>21</v>
      </c>
      <c r="M1" s="40" t="s">
        <v>22</v>
      </c>
      <c r="N1" s="41" t="s">
        <v>23</v>
      </c>
    </row>
    <row r="2" spans="1:14">
      <c r="A2" s="18" t="s">
        <v>74</v>
      </c>
      <c r="B2" s="14">
        <v>18.059999999999999</v>
      </c>
      <c r="C2" s="14">
        <v>18.899999999999999</v>
      </c>
      <c r="D2" s="14">
        <v>19.319999999999997</v>
      </c>
      <c r="E2" s="14">
        <v>21.545999999999996</v>
      </c>
      <c r="F2" s="14">
        <v>21.84</v>
      </c>
      <c r="G2" s="14">
        <v>26.333999999999996</v>
      </c>
      <c r="H2" s="14">
        <v>26.627999999999997</v>
      </c>
      <c r="I2" s="14">
        <v>27.841799999999999</v>
      </c>
      <c r="J2" s="14">
        <v>28.224</v>
      </c>
      <c r="K2" s="14">
        <v>28.77</v>
      </c>
      <c r="L2" s="14">
        <v>29.4</v>
      </c>
      <c r="M2" s="14">
        <v>30.744</v>
      </c>
      <c r="N2" s="14">
        <v>31.919999999999998</v>
      </c>
    </row>
    <row r="3" spans="1:14" ht="15" customHeight="1">
      <c r="A3" s="15" t="s">
        <v>31</v>
      </c>
      <c r="B3" s="14">
        <v>84</v>
      </c>
      <c r="C3" s="14">
        <v>94</v>
      </c>
      <c r="D3" s="14">
        <v>112</v>
      </c>
      <c r="E3" s="14">
        <v>138</v>
      </c>
      <c r="F3" s="14">
        <v>144</v>
      </c>
      <c r="G3" s="19">
        <f>_xlfn.FORECAST.LINEAR(G2,B3:F3,B2:F2)</f>
        <v>213.93378736284527</v>
      </c>
      <c r="H3" s="19">
        <f>_xlfn.FORECAST.LINEAR(H2,B3:G3,B2:G2)</f>
        <v>218.50554924959013</v>
      </c>
      <c r="I3" s="20">
        <f>_xlfn.FORECAST.LINEAR(I2,B3:H3,B2:H2)</f>
        <v>237.3803947534368</v>
      </c>
      <c r="J3" s="20">
        <f>_xlfn.FORECAST.LINEAR(J2,B3:I3,B2:I2)</f>
        <v>243.32368520620514</v>
      </c>
      <c r="K3" s="19">
        <f>_xlfn.FORECAST.LINEAR(K2,B3:J3,B2:J2)</f>
        <v>251.81410013873131</v>
      </c>
      <c r="L3" s="19">
        <f t="shared" ref="K3:N3" si="0">_xlfn.FORECAST.LINEAR(L2,H3:J3,H2:J2)</f>
        <v>261.61073275318461</v>
      </c>
      <c r="M3" s="19">
        <f t="shared" si="0"/>
        <v>282.51021566401823</v>
      </c>
      <c r="N3" s="19">
        <f t="shared" si="0"/>
        <v>300.79726321099776</v>
      </c>
    </row>
    <row r="4" spans="1:14" ht="15" customHeight="1">
      <c r="A4" s="15"/>
      <c r="B4" s="15"/>
      <c r="C4" s="15"/>
      <c r="G4" s="19"/>
      <c r="H4" s="19"/>
      <c r="I4" s="20"/>
      <c r="J4" s="20"/>
      <c r="K4" s="19"/>
      <c r="L4" s="19"/>
      <c r="M4" s="19"/>
      <c r="N4" s="19"/>
    </row>
    <row r="5" spans="1:14" ht="15" customHeight="1">
      <c r="A5" s="18" t="s">
        <v>74</v>
      </c>
      <c r="B5" s="14">
        <v>18.059999999999999</v>
      </c>
      <c r="C5" s="14">
        <v>18.899999999999999</v>
      </c>
      <c r="D5" s="14">
        <v>19.319999999999997</v>
      </c>
      <c r="E5" s="14">
        <v>21.545999999999996</v>
      </c>
      <c r="F5" s="14">
        <v>21.84</v>
      </c>
      <c r="G5" s="10">
        <v>26.333999999999996</v>
      </c>
      <c r="H5" s="10">
        <v>26.627999999999997</v>
      </c>
      <c r="I5" s="10">
        <v>27.841799999999999</v>
      </c>
      <c r="J5" s="10">
        <v>28.224</v>
      </c>
      <c r="K5" s="10">
        <v>28.77</v>
      </c>
      <c r="L5" s="10">
        <v>29.4</v>
      </c>
      <c r="M5" s="10">
        <v>30.744</v>
      </c>
      <c r="N5" s="10">
        <v>31.919999999999998</v>
      </c>
    </row>
    <row r="6" spans="1:14" ht="15" customHeight="1">
      <c r="A6" s="18" t="s">
        <v>32</v>
      </c>
      <c r="B6" s="10">
        <v>45.599999999999994</v>
      </c>
      <c r="C6" s="10">
        <v>51.3</v>
      </c>
      <c r="D6" s="10">
        <v>57.5</v>
      </c>
      <c r="E6" s="10">
        <v>63.3</v>
      </c>
      <c r="F6" s="10">
        <v>69.099999999999994</v>
      </c>
      <c r="G6" s="19">
        <f>_xlfn.FORECAST.LINEAR(G5,B6:F6,B5:F5)</f>
        <v>91.779738933030643</v>
      </c>
      <c r="H6" s="19">
        <f>_xlfn.FORECAST.LINEAR(H5,B6:G6,B5:G5)</f>
        <v>93.360698070374582</v>
      </c>
      <c r="I6" s="19">
        <f>_xlfn.FORECAST.LINEAR(I5,B6:H6,B5:H5)</f>
        <v>99.887800794551666</v>
      </c>
      <c r="J6" s="19">
        <f>_xlfn.FORECAST.LINEAR(J5,E6:H6,E5:H5)</f>
        <v>102.27938055926207</v>
      </c>
      <c r="K6" s="19">
        <f>_xlfn.FORECAST.LINEAR(K5,F6:I6,F5:I5)</f>
        <v>104.39950753673281</v>
      </c>
      <c r="L6" s="19">
        <f>_xlfn.FORECAST.LINEAR(L5,G6:J6,G5:J5)</f>
        <v>108.62705662152239</v>
      </c>
      <c r="M6" s="19">
        <f t="shared" ref="M6:N6" si="1">_xlfn.FORECAST.LINEAR(M5,G6:K6,G5:K5)</f>
        <v>115.20444803325755</v>
      </c>
      <c r="N6" s="19">
        <f t="shared" si="1"/>
        <v>122.00982339265471</v>
      </c>
    </row>
    <row r="7" spans="1:14">
      <c r="A7" s="18"/>
      <c r="G7" s="19"/>
      <c r="H7" s="19"/>
      <c r="I7" s="19"/>
      <c r="J7" s="19"/>
      <c r="K7" s="19"/>
      <c r="L7" s="19"/>
      <c r="M7" s="19"/>
      <c r="N7" s="19"/>
    </row>
    <row r="8" spans="1:14">
      <c r="A8" s="18" t="s">
        <v>75</v>
      </c>
      <c r="G8" s="43">
        <f>G6/G3</f>
        <v>0.42901002251395842</v>
      </c>
      <c r="H8" s="44">
        <f t="shared" ref="H8:N8" si="2">H6/H3</f>
        <v>0.42726923133532135</v>
      </c>
      <c r="I8" s="44">
        <f t="shared" si="2"/>
        <v>0.42079212522290865</v>
      </c>
      <c r="J8" s="44">
        <f t="shared" si="2"/>
        <v>0.42034288800362857</v>
      </c>
      <c r="K8" s="44">
        <f t="shared" si="2"/>
        <v>0.41458960192942435</v>
      </c>
      <c r="L8" s="44">
        <f t="shared" si="2"/>
        <v>0.41522400659305542</v>
      </c>
      <c r="M8" s="44">
        <f t="shared" si="2"/>
        <v>0.40778860956400631</v>
      </c>
      <c r="N8" s="45">
        <f t="shared" si="2"/>
        <v>0.40562145443148362</v>
      </c>
    </row>
    <row r="9" spans="1:14" ht="15" customHeight="1">
      <c r="A9" s="18"/>
    </row>
    <row r="10" spans="1:14" ht="15" customHeight="1">
      <c r="A10" s="15" t="s">
        <v>76</v>
      </c>
      <c r="B10" s="14">
        <v>3.6120000000000001</v>
      </c>
      <c r="C10" s="14">
        <v>3.78</v>
      </c>
      <c r="D10" s="14">
        <v>3.8639999999999994</v>
      </c>
      <c r="E10" s="14">
        <v>4.3091999999999997</v>
      </c>
      <c r="F10" s="14">
        <v>4.3680000000000003</v>
      </c>
      <c r="G10" s="10">
        <v>5.2667999999999999</v>
      </c>
      <c r="H10" s="10">
        <v>5.3255999999999997</v>
      </c>
      <c r="I10" s="10">
        <v>5.5683600000000002</v>
      </c>
      <c r="J10" s="10">
        <v>5.6448</v>
      </c>
      <c r="K10" s="10">
        <v>5.7540000000000004</v>
      </c>
      <c r="L10" s="10">
        <v>5.88</v>
      </c>
      <c r="M10" s="10">
        <v>6.1488000000000005</v>
      </c>
      <c r="N10" s="10">
        <v>6.3840000000000003</v>
      </c>
    </row>
    <row r="11" spans="1:14" ht="15" customHeight="1">
      <c r="A11" s="15" t="s">
        <v>77</v>
      </c>
      <c r="B11" s="10">
        <v>29.2</v>
      </c>
      <c r="C11" s="10">
        <v>31</v>
      </c>
      <c r="D11" s="10">
        <v>32.900000000000006</v>
      </c>
      <c r="E11" s="10">
        <v>34.799999999999997</v>
      </c>
      <c r="F11" s="10">
        <v>36.400000000000006</v>
      </c>
      <c r="G11" s="19">
        <f>_xlfn.FORECAST.LINEAR(G10,B11:F11,B10:F10)</f>
        <v>43.51829360575104</v>
      </c>
      <c r="H11" s="19">
        <f>_xlfn.FORECAST.LINEAR(H10,B11:G11,B10:G10)</f>
        <v>44.007847773994193</v>
      </c>
      <c r="I11" s="19">
        <f>_xlfn.FORECAST.LINEAR(I10,F11:G11,F10:G10)</f>
        <v>45.90658089964321</v>
      </c>
      <c r="J11" s="19">
        <f>_xlfn.FORECAST.LINEAR(J10,G11:H11,G10:H10)</f>
        <v>46.665427544457039</v>
      </c>
      <c r="K11" s="19">
        <f t="shared" ref="K11:N11" si="3">_xlfn.FORECAST.LINEAR(K10,G11:I11,G10:I10)</f>
        <v>47.374251713086203</v>
      </c>
      <c r="L11" s="19">
        <f t="shared" si="3"/>
        <v>48.537988049721889</v>
      </c>
      <c r="M11" s="19">
        <f t="shared" si="3"/>
        <v>50.499260196536831</v>
      </c>
      <c r="N11" s="19">
        <f t="shared" si="3"/>
        <v>52.517356874288168</v>
      </c>
    </row>
    <row r="12" spans="1:14" ht="15" customHeight="1">
      <c r="A12" s="15" t="s">
        <v>78</v>
      </c>
      <c r="G12" s="43">
        <f>G11/G6</f>
        <v>0.47416013721182232</v>
      </c>
      <c r="H12" s="44">
        <f t="shared" ref="H12:N12" si="4">H11/H6</f>
        <v>0.47137445074394596</v>
      </c>
      <c r="I12" s="44">
        <f t="shared" si="4"/>
        <v>0.45958145573815817</v>
      </c>
      <c r="J12" s="44">
        <f t="shared" si="4"/>
        <v>0.45625449909151977</v>
      </c>
      <c r="K12" s="44">
        <f t="shared" si="4"/>
        <v>0.45377849791501784</v>
      </c>
      <c r="L12" s="44">
        <f t="shared" si="4"/>
        <v>0.44683147605515633</v>
      </c>
      <c r="M12" s="44">
        <f t="shared" si="4"/>
        <v>0.43834470854769914</v>
      </c>
      <c r="N12" s="45">
        <f t="shared" si="4"/>
        <v>0.43043547981604441</v>
      </c>
    </row>
    <row r="14" spans="1:14" ht="15" customHeight="1">
      <c r="A14" s="21" t="s">
        <v>79</v>
      </c>
      <c r="B14" s="14">
        <v>5.4179999999999993</v>
      </c>
      <c r="C14" s="14">
        <v>5.669999999999999</v>
      </c>
      <c r="D14" s="14">
        <v>5.7959999999999985</v>
      </c>
      <c r="E14" s="14">
        <v>6.4637999999999982</v>
      </c>
      <c r="F14" s="14">
        <v>6.5519999999999996</v>
      </c>
      <c r="G14" s="10">
        <v>7.9001999999999981</v>
      </c>
      <c r="H14" s="10">
        <v>7.9883999999999986</v>
      </c>
      <c r="I14" s="10">
        <v>8.3525399999999994</v>
      </c>
      <c r="J14" s="10">
        <v>8.4672000000000001</v>
      </c>
      <c r="K14" s="10">
        <v>8.6310000000000002</v>
      </c>
      <c r="L14" s="10">
        <v>8.8199999999999985</v>
      </c>
      <c r="M14" s="10">
        <v>9.2232000000000003</v>
      </c>
      <c r="N14" s="10">
        <v>9.5759999999999987</v>
      </c>
    </row>
    <row r="15" spans="1:14" ht="15" customHeight="1">
      <c r="A15" s="15" t="s">
        <v>80</v>
      </c>
      <c r="B15" s="34">
        <v>13.5</v>
      </c>
      <c r="C15" s="34">
        <v>15.600000000000001</v>
      </c>
      <c r="D15" s="10">
        <v>17.2</v>
      </c>
      <c r="E15" s="10">
        <v>19.2</v>
      </c>
      <c r="F15" s="10">
        <v>21.4</v>
      </c>
      <c r="G15" s="42">
        <f>_xlfn.FORECAST.LINEAR(G14,B15:F15,B14:F14)</f>
        <v>28.716780174044651</v>
      </c>
      <c r="H15" s="42">
        <f>_xlfn.FORECAST.LINEAR(H14,B15:G15,B14:G14)</f>
        <v>29.237498423508637</v>
      </c>
      <c r="I15" s="42">
        <f>_xlfn.FORECAST.LINEAR(I14,F15:G15,F14:G14)</f>
        <v>31.171662494121321</v>
      </c>
      <c r="J15" s="42">
        <f>_xlfn.FORECAST.LINEAR(J14,G15:H15,G14:H14)</f>
        <v>32.064254634884556</v>
      </c>
      <c r="K15" s="42">
        <f t="shared" ref="K15:N15" si="5">_xlfn.FORECAST.LINEAR(K14,G15:I15,G14:I14)</f>
        <v>32.678382501200815</v>
      </c>
      <c r="L15" s="42">
        <f t="shared" si="5"/>
        <v>33.996241061482891</v>
      </c>
      <c r="M15" s="42">
        <f t="shared" si="5"/>
        <v>35.889267883816501</v>
      </c>
      <c r="N15" s="42">
        <f t="shared" si="5"/>
        <v>38.077621769385921</v>
      </c>
    </row>
    <row r="16" spans="1:14" ht="15" customHeight="1">
      <c r="A16" s="15" t="s">
        <v>81</v>
      </c>
      <c r="G16" s="43">
        <f>G15/G6</f>
        <v>0.31288801327925503</v>
      </c>
      <c r="H16" s="44">
        <f t="shared" ref="H16:N16" si="6">H15/H6</f>
        <v>0.31316709308953145</v>
      </c>
      <c r="I16" s="44">
        <f>I15/I6</f>
        <v>0.31206676136793637</v>
      </c>
      <c r="J16" s="44">
        <f t="shared" si="6"/>
        <v>0.31349676209963051</v>
      </c>
      <c r="K16" s="44">
        <f t="shared" si="6"/>
        <v>0.31301280314663338</v>
      </c>
      <c r="L16" s="44">
        <f t="shared" si="6"/>
        <v>0.31296292211923177</v>
      </c>
      <c r="M16" s="44">
        <f t="shared" si="6"/>
        <v>0.31152675522958873</v>
      </c>
      <c r="N16" s="45">
        <f t="shared" si="6"/>
        <v>0.31208652476156512</v>
      </c>
    </row>
    <row r="17" spans="1:14" ht="15" customHeight="1">
      <c r="A17" s="15"/>
    </row>
    <row r="18" spans="1:14" ht="15" customHeight="1">
      <c r="A18" s="21" t="s">
        <v>82</v>
      </c>
      <c r="B18" s="14">
        <v>9.0299999999999994</v>
      </c>
      <c r="C18" s="14">
        <v>9.4499999999999993</v>
      </c>
      <c r="D18" s="14">
        <v>9.6599999999999984</v>
      </c>
      <c r="E18" s="14">
        <v>10.772999999999998</v>
      </c>
      <c r="F18" s="14">
        <v>10.92</v>
      </c>
      <c r="G18" s="10">
        <v>13.166999999999998</v>
      </c>
      <c r="H18" s="10">
        <v>13.313999999999998</v>
      </c>
      <c r="I18" s="10">
        <v>13.9209</v>
      </c>
      <c r="J18" s="10">
        <v>14.112</v>
      </c>
      <c r="K18" s="10">
        <v>14.385</v>
      </c>
      <c r="L18" s="10">
        <v>14.7</v>
      </c>
      <c r="M18" s="10">
        <v>15.372</v>
      </c>
      <c r="N18" s="10">
        <v>15.959999999999999</v>
      </c>
    </row>
    <row r="19" spans="1:14" ht="15" customHeight="1">
      <c r="A19" s="15" t="s">
        <v>83</v>
      </c>
      <c r="B19" s="10">
        <v>2.9000000000000004</v>
      </c>
      <c r="C19" s="10">
        <v>4.7</v>
      </c>
      <c r="D19" s="10">
        <v>7.4</v>
      </c>
      <c r="E19" s="10">
        <v>9.3000000000000007</v>
      </c>
      <c r="F19" s="10">
        <v>11.3</v>
      </c>
      <c r="G19" s="42">
        <f>_xlfn.FORECAST.LINEAR(G18,B19:F19,B18:F18)</f>
        <v>19.544665153234956</v>
      </c>
      <c r="H19" s="42">
        <f>_xlfn.FORECAST.LINEAR(H18,B19:G19,B18:G18)</f>
        <v>20.115351872871742</v>
      </c>
      <c r="I19" s="42">
        <f>_xlfn.FORECAST.LINEAR(I18,F19:G19,F18:G18)</f>
        <v>22.310865891563331</v>
      </c>
      <c r="J19" s="42">
        <f>_xlfn.FORECAST.LINEAR(J18,G19:H19,G18:H18)</f>
        <v>23.213365493757159</v>
      </c>
      <c r="K19" s="42">
        <f t="shared" ref="K19:N19" si="7">_xlfn.FORECAST.LINEAR(K18,G19:I19,G18:I18)</f>
        <v>24.010382612244644</v>
      </c>
      <c r="L19" s="42">
        <f t="shared" si="7"/>
        <v>25.383742914021884</v>
      </c>
      <c r="M19" s="42">
        <f t="shared" si="7"/>
        <v>27.629616451351151</v>
      </c>
      <c r="N19" s="42">
        <f t="shared" si="7"/>
        <v>29.990917903129862</v>
      </c>
    </row>
    <row r="20" spans="1:14" ht="15" customHeight="1">
      <c r="A20" s="15" t="s">
        <v>84</v>
      </c>
      <c r="G20" s="43">
        <f>G19/G6</f>
        <v>0.21295184950892271</v>
      </c>
      <c r="H20" s="44">
        <f t="shared" ref="H20:N20" si="8">H19/H6</f>
        <v>0.21545845616652248</v>
      </c>
      <c r="I20" s="44">
        <f t="shared" si="8"/>
        <v>0.22335926623764718</v>
      </c>
      <c r="J20" s="44">
        <f t="shared" si="8"/>
        <v>0.22696036451166243</v>
      </c>
      <c r="K20" s="44">
        <f t="shared" si="8"/>
        <v>0.2299855926408142</v>
      </c>
      <c r="L20" s="44">
        <f t="shared" si="8"/>
        <v>0.23367790404616909</v>
      </c>
      <c r="M20" s="44">
        <f t="shared" si="8"/>
        <v>0.23983116036782673</v>
      </c>
      <c r="N20" s="45">
        <f t="shared" si="8"/>
        <v>0.24580740361054723</v>
      </c>
    </row>
    <row r="22" spans="1:14" ht="15" customHeight="1">
      <c r="A22" s="15" t="s">
        <v>85</v>
      </c>
      <c r="B22" s="14">
        <v>285</v>
      </c>
      <c r="C22" s="14">
        <v>306</v>
      </c>
      <c r="D22" s="14">
        <v>322</v>
      </c>
      <c r="E22" s="14">
        <v>334</v>
      </c>
      <c r="F22" s="14">
        <v>350</v>
      </c>
      <c r="G22" s="10">
        <v>358</v>
      </c>
      <c r="H22" s="10">
        <v>368</v>
      </c>
      <c r="I22" s="10">
        <v>388</v>
      </c>
      <c r="J22" s="10">
        <v>402</v>
      </c>
      <c r="K22" s="10">
        <v>410</v>
      </c>
      <c r="L22" s="10">
        <v>418</v>
      </c>
      <c r="M22" s="10">
        <v>430</v>
      </c>
      <c r="N22" s="10">
        <v>444</v>
      </c>
    </row>
    <row r="23" spans="1:14" ht="15" customHeight="1">
      <c r="A23" s="15" t="s">
        <v>86</v>
      </c>
      <c r="B23" s="10">
        <v>7</v>
      </c>
      <c r="C23" s="10">
        <v>7.8</v>
      </c>
      <c r="D23" s="10">
        <v>8.6</v>
      </c>
      <c r="E23" s="10">
        <v>9.4</v>
      </c>
      <c r="F23" s="10">
        <v>10.7</v>
      </c>
      <c r="G23" s="19">
        <f>_xlfn.FORECAST.LINEAR(G22,B23:F23,B22:F22)</f>
        <v>10.871173388377262</v>
      </c>
      <c r="H23" s="19">
        <f>_xlfn.FORECAST.LINEAR(H22,C23:G23,C22:G22)</f>
        <v>11.609051430468547</v>
      </c>
      <c r="I23" s="19">
        <f>_xlfn.FORECAST.LINEAR(I22,D23:H23,D22:H22)</f>
        <v>12.951431322085734</v>
      </c>
      <c r="J23" s="19">
        <f t="shared" ref="J23:N23" si="9">_xlfn.FORECAST.LINEAR(J22,E23:I23,E22:I22)</f>
        <v>13.831448543581415</v>
      </c>
      <c r="K23" s="19">
        <f t="shared" si="9"/>
        <v>14.310135221070491</v>
      </c>
      <c r="L23" s="19">
        <f t="shared" si="9"/>
        <v>14.880450097313743</v>
      </c>
      <c r="M23" s="19">
        <f t="shared" si="9"/>
        <v>15.643121829140416</v>
      </c>
      <c r="N23" s="19">
        <f t="shared" si="9"/>
        <v>16.533517223428291</v>
      </c>
    </row>
    <row r="24" spans="1:14" ht="15" customHeight="1">
      <c r="A24" s="15" t="s">
        <v>87</v>
      </c>
      <c r="G24" s="43">
        <f>G23/G6</f>
        <v>0.11844851069264516</v>
      </c>
      <c r="H24" s="44">
        <f>H23/H6</f>
        <v>0.12434623637580058</v>
      </c>
      <c r="I24" s="44">
        <f t="shared" ref="H24:N24" si="10">I23/I6</f>
        <v>0.1296597904755569</v>
      </c>
      <c r="J24" s="44">
        <f t="shared" si="10"/>
        <v>0.13523203277093848</v>
      </c>
      <c r="K24" s="44">
        <f t="shared" si="10"/>
        <v>0.1370709073128098</v>
      </c>
      <c r="L24" s="44">
        <f t="shared" si="10"/>
        <v>0.13698659026691756</v>
      </c>
      <c r="M24" s="44">
        <f t="shared" si="10"/>
        <v>0.1357857452224806</v>
      </c>
      <c r="N24" s="45">
        <f t="shared" si="10"/>
        <v>0.13550972178871007</v>
      </c>
    </row>
    <row r="25" spans="1:14" ht="15" customHeight="1">
      <c r="A25" s="15" t="s">
        <v>88</v>
      </c>
      <c r="G25" s="56">
        <f>G23/G11</f>
        <v>0.24980697742570981</v>
      </c>
      <c r="H25" s="57">
        <f t="shared" ref="H25:N25" si="11">H23/H11</f>
        <v>0.26379502787974896</v>
      </c>
      <c r="I25" s="57">
        <f t="shared" si="11"/>
        <v>0.28212581003144133</v>
      </c>
      <c r="J25" s="57">
        <f t="shared" si="11"/>
        <v>0.2963960531681516</v>
      </c>
      <c r="K25" s="57">
        <f t="shared" si="11"/>
        <v>0.30206567288360142</v>
      </c>
      <c r="L25" s="57">
        <f t="shared" si="11"/>
        <v>0.3065732778637289</v>
      </c>
      <c r="M25" s="57">
        <f t="shared" si="11"/>
        <v>0.30976932668437784</v>
      </c>
      <c r="N25" s="58">
        <f t="shared" si="11"/>
        <v>0.31482005583420536</v>
      </c>
    </row>
    <row r="26" spans="1:14" ht="15" customHeight="1">
      <c r="A26" s="15" t="s">
        <v>89</v>
      </c>
      <c r="G26" s="56">
        <f>G23/G15</f>
        <v>0.37856519158798496</v>
      </c>
      <c r="H26" s="57">
        <f t="shared" ref="H26:N26" si="12">H23/H15</f>
        <v>0.39706035250725141</v>
      </c>
      <c r="I26" s="57">
        <f t="shared" si="12"/>
        <v>0.41548734606401727</v>
      </c>
      <c r="J26" s="57">
        <f t="shared" si="12"/>
        <v>0.43136660125363968</v>
      </c>
      <c r="K26" s="57">
        <f t="shared" si="12"/>
        <v>0.43790830897290106</v>
      </c>
      <c r="L26" s="57">
        <f t="shared" si="12"/>
        <v>0.43770868874597479</v>
      </c>
      <c r="M26" s="57">
        <f t="shared" si="12"/>
        <v>0.43587185672835493</v>
      </c>
      <c r="N26" s="58">
        <f t="shared" si="12"/>
        <v>0.43420561619006087</v>
      </c>
    </row>
    <row r="27" spans="1:14" ht="15" customHeight="1">
      <c r="A27" s="15" t="s">
        <v>90</v>
      </c>
      <c r="G27" s="59">
        <f>G23/G19</f>
        <v>0.55622203312999241</v>
      </c>
      <c r="H27" s="60">
        <f t="shared" ref="H27:N27" si="13">H23/H19</f>
        <v>0.5771239550686118</v>
      </c>
      <c r="I27" s="60">
        <f t="shared" si="13"/>
        <v>0.58049881994867847</v>
      </c>
      <c r="J27" s="60">
        <f t="shared" si="13"/>
        <v>0.59583986420672819</v>
      </c>
      <c r="K27" s="60">
        <f t="shared" si="13"/>
        <v>0.59599780029214156</v>
      </c>
      <c r="L27" s="60">
        <f t="shared" si="13"/>
        <v>0.58621969769059701</v>
      </c>
      <c r="M27" s="60">
        <f t="shared" si="13"/>
        <v>0.56617223972993047</v>
      </c>
      <c r="N27" s="61">
        <f t="shared" si="13"/>
        <v>0.5512841346447368</v>
      </c>
    </row>
    <row r="28" spans="1:14" ht="15" customHeight="1">
      <c r="A28" s="15"/>
    </row>
    <row r="29" spans="1:14" ht="15" customHeight="1">
      <c r="A29" s="15" t="s">
        <v>91</v>
      </c>
      <c r="B29" s="14">
        <v>290</v>
      </c>
      <c r="C29" s="14">
        <v>310</v>
      </c>
      <c r="D29" s="14">
        <v>325</v>
      </c>
      <c r="E29" s="14">
        <v>335</v>
      </c>
      <c r="F29" s="14">
        <v>355</v>
      </c>
      <c r="G29" s="10">
        <v>361</v>
      </c>
      <c r="H29" s="10">
        <v>376</v>
      </c>
      <c r="I29" s="10">
        <v>392</v>
      </c>
      <c r="J29" s="10">
        <v>408</v>
      </c>
      <c r="K29" s="10">
        <v>415</v>
      </c>
      <c r="L29" s="10">
        <v>422</v>
      </c>
      <c r="M29" s="10">
        <v>438</v>
      </c>
      <c r="N29" s="10">
        <v>452</v>
      </c>
    </row>
    <row r="30" spans="1:14" ht="15" customHeight="1">
      <c r="A30" s="15" t="s">
        <v>92</v>
      </c>
      <c r="B30" s="10">
        <v>7.4</v>
      </c>
      <c r="C30" s="10">
        <v>7.9</v>
      </c>
      <c r="D30" s="10">
        <v>9.2000000000000011</v>
      </c>
      <c r="E30" s="10">
        <v>10.1</v>
      </c>
      <c r="F30" s="10">
        <v>11.6</v>
      </c>
      <c r="G30" s="62">
        <f>_xlfn.FORECAST.LINEAR(G29,B30:F30,B29:F29)</f>
        <v>11.80304526748971</v>
      </c>
      <c r="H30" s="63">
        <f t="shared" ref="H30:N30" si="14">_xlfn.FORECAST.LINEAR(H29,C30:G30,C29:G29)</f>
        <v>13.13526243137429</v>
      </c>
      <c r="I30" s="63">
        <f t="shared" si="14"/>
        <v>14.292017643212622</v>
      </c>
      <c r="J30" s="63">
        <f t="shared" si="14"/>
        <v>15.450334759826816</v>
      </c>
      <c r="K30" s="63">
        <f t="shared" si="14"/>
        <v>15.992994406866934</v>
      </c>
      <c r="L30" s="63">
        <f t="shared" si="14"/>
        <v>16.550378263561335</v>
      </c>
      <c r="M30" s="63">
        <f t="shared" si="14"/>
        <v>17.700412246829618</v>
      </c>
      <c r="N30" s="64">
        <f t="shared" si="14"/>
        <v>18.752811439098661</v>
      </c>
    </row>
    <row r="31" spans="1:14" ht="15" customHeight="1">
      <c r="A31" s="15" t="s">
        <v>93</v>
      </c>
      <c r="G31" s="53">
        <f>G30/G6</f>
        <v>0.12860186142065727</v>
      </c>
      <c r="H31" s="54">
        <f t="shared" ref="H31:N31" si="15">H30/H6</f>
        <v>0.14069370412668755</v>
      </c>
      <c r="I31" s="54">
        <f t="shared" si="15"/>
        <v>0.14308071185397619</v>
      </c>
      <c r="J31" s="54">
        <f t="shared" si="15"/>
        <v>0.15106011275532397</v>
      </c>
      <c r="K31" s="54">
        <f t="shared" si="15"/>
        <v>0.15319032420952583</v>
      </c>
      <c r="L31" s="54">
        <f t="shared" si="15"/>
        <v>0.15235963100082925</v>
      </c>
      <c r="M31" s="54">
        <f t="shared" si="15"/>
        <v>0.15364347947502699</v>
      </c>
      <c r="N31" s="55">
        <f t="shared" si="15"/>
        <v>0.15369919337353641</v>
      </c>
    </row>
    <row r="32" spans="1:14" ht="15" customHeight="1">
      <c r="A32" s="15" t="s">
        <v>88</v>
      </c>
      <c r="G32" s="56">
        <f>G30/G11</f>
        <v>0.27122031425262294</v>
      </c>
      <c r="H32" s="57">
        <f t="shared" ref="H32:N32" si="16">H30/H11</f>
        <v>0.29847545598756559</v>
      </c>
      <c r="I32" s="57">
        <f t="shared" si="16"/>
        <v>0.3113282967959764</v>
      </c>
      <c r="J32" s="57">
        <f t="shared" si="16"/>
        <v>0.33108739323362357</v>
      </c>
      <c r="K32" s="57">
        <f t="shared" si="16"/>
        <v>0.3375883275946116</v>
      </c>
      <c r="L32" s="57">
        <f t="shared" si="16"/>
        <v>0.34097783877253568</v>
      </c>
      <c r="M32" s="57">
        <f t="shared" si="16"/>
        <v>0.35050834760631777</v>
      </c>
      <c r="N32" s="58">
        <f t="shared" si="16"/>
        <v>0.35707835571366692</v>
      </c>
    </row>
    <row r="33" spans="1:14" ht="15" customHeight="1">
      <c r="A33" s="15" t="s">
        <v>89</v>
      </c>
      <c r="G33" s="59">
        <f>G30/G19</f>
        <v>0.60390112467780577</v>
      </c>
      <c r="H33" s="60">
        <f t="shared" ref="H33:N33" si="17">H30/H19</f>
        <v>0.65299690079441064</v>
      </c>
      <c r="I33" s="60">
        <f t="shared" si="17"/>
        <v>0.64058552064610952</v>
      </c>
      <c r="J33" s="60">
        <f t="shared" si="17"/>
        <v>0.6655792657028522</v>
      </c>
      <c r="K33" s="60">
        <f t="shared" si="17"/>
        <v>0.66608661199388552</v>
      </c>
      <c r="L33" s="60">
        <f t="shared" si="17"/>
        <v>0.65200700777736642</v>
      </c>
      <c r="M33" s="60">
        <f t="shared" si="17"/>
        <v>0.64063184800250916</v>
      </c>
      <c r="N33" s="61">
        <f t="shared" si="17"/>
        <v>0.62528301066575931</v>
      </c>
    </row>
    <row r="34" spans="1:14" ht="15" customHeight="1">
      <c r="A34" s="15" t="s">
        <v>90</v>
      </c>
    </row>
    <row r="36" spans="1:14" ht="15" customHeight="1">
      <c r="A36" s="15" t="s">
        <v>94</v>
      </c>
      <c r="B36" s="10">
        <v>302</v>
      </c>
      <c r="C36" s="10">
        <v>312</v>
      </c>
      <c r="D36" s="10">
        <v>323</v>
      </c>
      <c r="E36" s="10">
        <v>338</v>
      </c>
      <c r="F36" s="10">
        <v>360</v>
      </c>
      <c r="G36" s="10">
        <v>377</v>
      </c>
      <c r="H36" s="10">
        <v>396</v>
      </c>
      <c r="I36" s="10">
        <v>408</v>
      </c>
      <c r="J36" s="10">
        <v>421</v>
      </c>
      <c r="K36" s="10">
        <v>436</v>
      </c>
      <c r="L36" s="10">
        <v>448</v>
      </c>
      <c r="M36" s="10">
        <v>457</v>
      </c>
      <c r="N36" s="10">
        <v>472</v>
      </c>
    </row>
    <row r="37" spans="1:14" ht="15" customHeight="1">
      <c r="A37" s="15" t="s">
        <v>95</v>
      </c>
      <c r="B37" s="10">
        <v>5</v>
      </c>
      <c r="C37" s="10">
        <v>6.7</v>
      </c>
      <c r="D37" s="10">
        <v>8.1000000000000014</v>
      </c>
      <c r="E37" s="10">
        <v>9.8000000000000007</v>
      </c>
      <c r="F37" s="10">
        <v>10.799999999999999</v>
      </c>
      <c r="G37" s="52">
        <f>_xlfn.FORECAST.LINEAR(G36,B37:F37,B36:F36)</f>
        <v>13.048689788053949</v>
      </c>
      <c r="H37" s="52">
        <f t="shared" ref="H37:N37" si="18">_xlfn.FORECAST.LINEAR(H36,C37:G37,C36:G36)</f>
        <v>14.600645140704195</v>
      </c>
      <c r="I37" s="52">
        <f t="shared" si="18"/>
        <v>15.568774396891151</v>
      </c>
      <c r="J37" s="52">
        <f t="shared" si="18"/>
        <v>16.68109977782311</v>
      </c>
      <c r="K37" s="52">
        <f t="shared" si="18"/>
        <v>18.232555170998467</v>
      </c>
      <c r="L37" s="52">
        <f t="shared" si="18"/>
        <v>19.139680420833045</v>
      </c>
      <c r="M37" s="52">
        <f t="shared" si="18"/>
        <v>19.981065043933761</v>
      </c>
      <c r="N37" s="52">
        <f t="shared" si="18"/>
        <v>21.357116938527987</v>
      </c>
    </row>
    <row r="38" spans="1:14" ht="15" customHeight="1">
      <c r="A38" s="15" t="s">
        <v>96</v>
      </c>
      <c r="G38" s="53">
        <f>G37/G6</f>
        <v>0.14217396932862544</v>
      </c>
      <c r="H38" s="54">
        <f t="shared" ref="H38:N38" si="19">H37/H6</f>
        <v>0.15638963120968033</v>
      </c>
      <c r="I38" s="54">
        <f t="shared" si="19"/>
        <v>0.15586262059080533</v>
      </c>
      <c r="J38" s="54">
        <f t="shared" si="19"/>
        <v>0.16309347677519276</v>
      </c>
      <c r="K38" s="54">
        <f t="shared" si="19"/>
        <v>0.17464215685675882</v>
      </c>
      <c r="L38" s="54">
        <f t="shared" si="19"/>
        <v>0.176196253641663</v>
      </c>
      <c r="M38" s="54">
        <f t="shared" si="19"/>
        <v>0.17344004840998475</v>
      </c>
      <c r="N38" s="55">
        <f t="shared" si="19"/>
        <v>0.17504424106734456</v>
      </c>
    </row>
    <row r="39" spans="1:14" ht="15" customHeight="1">
      <c r="A39" s="15" t="s">
        <v>88</v>
      </c>
      <c r="G39" s="53">
        <f>G37/G11</f>
        <v>0.29984378308274329</v>
      </c>
      <c r="H39" s="54">
        <f t="shared" ref="H39:N39" si="20">H37/H11</f>
        <v>0.33177366945293418</v>
      </c>
      <c r="I39" s="54">
        <f t="shared" si="20"/>
        <v>0.33914036052752849</v>
      </c>
      <c r="J39" s="54">
        <f t="shared" si="20"/>
        <v>0.35746162963858896</v>
      </c>
      <c r="K39" s="54">
        <f t="shared" si="20"/>
        <v>0.38486212471324549</v>
      </c>
      <c r="L39" s="54">
        <f t="shared" si="20"/>
        <v>0.39432372848307029</v>
      </c>
      <c r="M39" s="54">
        <f t="shared" si="20"/>
        <v>0.39567045073868301</v>
      </c>
      <c r="N39" s="55">
        <f t="shared" si="20"/>
        <v>0.40666778013316507</v>
      </c>
    </row>
    <row r="40" spans="1:14" ht="15" customHeight="1">
      <c r="A40" s="15" t="s">
        <v>89</v>
      </c>
      <c r="G40" s="56">
        <f>G37/G15</f>
        <v>0.45439250880388971</v>
      </c>
      <c r="H40" s="57">
        <f t="shared" ref="H40:N40" si="21">H37/H15</f>
        <v>0.49938079274813857</v>
      </c>
      <c r="I40" s="57">
        <f t="shared" si="21"/>
        <v>0.4994528090963154</v>
      </c>
      <c r="J40" s="57">
        <f t="shared" si="21"/>
        <v>0.52023974883466584</v>
      </c>
      <c r="K40" s="57">
        <f t="shared" si="21"/>
        <v>0.5579393401839422</v>
      </c>
      <c r="L40" s="57">
        <f t="shared" si="21"/>
        <v>0.56299402002175902</v>
      </c>
      <c r="M40" s="57">
        <f t="shared" si="21"/>
        <v>0.55674206307629348</v>
      </c>
      <c r="N40" s="58">
        <f t="shared" si="21"/>
        <v>0.56088368826907475</v>
      </c>
    </row>
    <row r="41" spans="1:14" ht="15" customHeight="1">
      <c r="A41" s="15" t="s">
        <v>90</v>
      </c>
      <c r="G41" s="59">
        <f>G37/G19</f>
        <v>0.66763434859328763</v>
      </c>
      <c r="H41" s="60">
        <f t="shared" ref="H41:N41" si="22">H37/H19</f>
        <v>0.72584587299191761</v>
      </c>
      <c r="I41" s="60">
        <f t="shared" si="22"/>
        <v>0.69781130291219906</v>
      </c>
      <c r="J41" s="60">
        <f t="shared" si="22"/>
        <v>0.71859893742289149</v>
      </c>
      <c r="K41" s="60">
        <f t="shared" si="22"/>
        <v>0.75936129238108674</v>
      </c>
      <c r="L41" s="60">
        <f t="shared" si="22"/>
        <v>0.75401332599615789</v>
      </c>
      <c r="M41" s="60">
        <f t="shared" si="22"/>
        <v>0.72317562131618518</v>
      </c>
      <c r="N41" s="61">
        <f t="shared" si="22"/>
        <v>0.71211948255505553</v>
      </c>
    </row>
    <row r="43" spans="1:14" ht="15" customHeight="1">
      <c r="A43" s="15" t="s">
        <v>97</v>
      </c>
      <c r="B43" s="10">
        <v>330</v>
      </c>
      <c r="C43" s="10">
        <v>350</v>
      </c>
      <c r="D43" s="10">
        <v>363</v>
      </c>
      <c r="E43" s="10">
        <v>372</v>
      </c>
      <c r="F43" s="10">
        <v>388</v>
      </c>
      <c r="G43" s="10">
        <v>406</v>
      </c>
      <c r="H43" s="10">
        <v>418</v>
      </c>
      <c r="I43" s="10">
        <v>430</v>
      </c>
      <c r="J43" s="10">
        <v>442</v>
      </c>
      <c r="K43" s="10">
        <v>458</v>
      </c>
      <c r="L43" s="10">
        <v>470</v>
      </c>
      <c r="M43" s="10">
        <v>482</v>
      </c>
      <c r="N43" s="10">
        <v>498</v>
      </c>
    </row>
    <row r="44" spans="1:14" ht="15" customHeight="1">
      <c r="A44" s="15" t="s">
        <v>98</v>
      </c>
      <c r="B44" s="10">
        <v>7.6</v>
      </c>
      <c r="C44" s="10">
        <v>8.5</v>
      </c>
      <c r="D44" s="10">
        <v>9.2000000000000011</v>
      </c>
      <c r="E44" s="10">
        <v>10.4</v>
      </c>
      <c r="F44" s="10">
        <v>11</v>
      </c>
      <c r="G44" s="52">
        <f>_xlfn.FORECAST.LINEAR(G43,B44:F44,B43:F43)</f>
        <v>12.140667631252583</v>
      </c>
      <c r="H44" s="52">
        <f t="shared" ref="H44:N44" si="23">_xlfn.FORECAST.LINEAR(H43,C44:G44,C43:G43)</f>
        <v>13.001239603515078</v>
      </c>
      <c r="I44" s="52">
        <f t="shared" si="23"/>
        <v>13.747512668210007</v>
      </c>
      <c r="J44" s="52">
        <f t="shared" si="23"/>
        <v>14.379844079429759</v>
      </c>
      <c r="K44" s="52">
        <f t="shared" si="23"/>
        <v>15.469225305191708</v>
      </c>
      <c r="L44" s="52">
        <f t="shared" si="23"/>
        <v>16.20996567665112</v>
      </c>
      <c r="M44" s="52">
        <f t="shared" si="23"/>
        <v>16.932860358767016</v>
      </c>
      <c r="N44" s="52">
        <f t="shared" si="23"/>
        <v>17.935582324570518</v>
      </c>
    </row>
    <row r="45" spans="1:14" ht="15" customHeight="1">
      <c r="A45" s="15" t="s">
        <v>99</v>
      </c>
      <c r="G45" s="53">
        <f>G44/G6</f>
        <v>0.13228047685024819</v>
      </c>
      <c r="H45" s="54">
        <f t="shared" ref="H45:N45" si="24">H44/H6</f>
        <v>0.13925816614733152</v>
      </c>
      <c r="I45" s="54">
        <f t="shared" si="24"/>
        <v>0.1376295459391059</v>
      </c>
      <c r="J45" s="54">
        <f t="shared" si="24"/>
        <v>0.14059377365018241</v>
      </c>
      <c r="K45" s="54">
        <f t="shared" si="24"/>
        <v>0.14817335512573068</v>
      </c>
      <c r="L45" s="54">
        <f t="shared" si="24"/>
        <v>0.14922585754237791</v>
      </c>
      <c r="M45" s="54">
        <f t="shared" si="24"/>
        <v>0.14698095991813431</v>
      </c>
      <c r="N45" s="55">
        <f t="shared" si="24"/>
        <v>0.14700113339931517</v>
      </c>
    </row>
    <row r="46" spans="1:14" ht="15" customHeight="1">
      <c r="A46" s="15" t="s">
        <v>88</v>
      </c>
      <c r="G46" s="53">
        <f>G44/G11</f>
        <v>0.27897848526046448</v>
      </c>
      <c r="H46" s="54">
        <f t="shared" ref="H46:N46" si="25">H44/H11</f>
        <v>0.29543002580548766</v>
      </c>
      <c r="I46" s="54">
        <f t="shared" si="25"/>
        <v>0.29946714389955481</v>
      </c>
      <c r="J46" s="54">
        <f t="shared" si="25"/>
        <v>0.30814769811613585</v>
      </c>
      <c r="K46" s="54">
        <f t="shared" si="25"/>
        <v>0.32653234079301857</v>
      </c>
      <c r="L46" s="54">
        <f t="shared" si="25"/>
        <v>0.33396451579422232</v>
      </c>
      <c r="M46" s="54">
        <f t="shared" si="25"/>
        <v>0.33530907765512669</v>
      </c>
      <c r="N46" s="55">
        <f t="shared" si="25"/>
        <v>0.341517231484122</v>
      </c>
    </row>
    <row r="47" spans="1:14" ht="15" customHeight="1">
      <c r="A47" s="15" t="s">
        <v>89</v>
      </c>
      <c r="G47" s="56">
        <f>G44/G15</f>
        <v>0.42277259350356394</v>
      </c>
      <c r="H47" s="57">
        <f t="shared" ref="H47:N47" si="26">H44/H15</f>
        <v>0.44467688087368412</v>
      </c>
      <c r="I47" s="57">
        <f t="shared" si="26"/>
        <v>0.44102596936569094</v>
      </c>
      <c r="J47" s="57">
        <f t="shared" si="26"/>
        <v>0.44846961961763787</v>
      </c>
      <c r="K47" s="57">
        <f t="shared" si="26"/>
        <v>0.47337793737567241</v>
      </c>
      <c r="L47" s="57">
        <f t="shared" si="26"/>
        <v>0.4768164117713799</v>
      </c>
      <c r="M47" s="57">
        <f t="shared" si="26"/>
        <v>0.47180846412312932</v>
      </c>
      <c r="N47" s="58">
        <f t="shared" si="26"/>
        <v>0.47102685228599467</v>
      </c>
    </row>
    <row r="48" spans="1:14" ht="15" customHeight="1">
      <c r="A48" s="15" t="s">
        <v>90</v>
      </c>
      <c r="G48" s="59">
        <f>G44/G19</f>
        <v>0.62117552467984383</v>
      </c>
      <c r="H48" s="60">
        <f t="shared" ref="H48:N48" si="27">H44/H19</f>
        <v>0.64633418722587688</v>
      </c>
      <c r="I48" s="60">
        <f t="shared" si="27"/>
        <v>0.61618014894744688</v>
      </c>
      <c r="J48" s="60">
        <f t="shared" si="27"/>
        <v>0.61946399298701316</v>
      </c>
      <c r="K48" s="60">
        <f t="shared" si="27"/>
        <v>0.64427233647259008</v>
      </c>
      <c r="L48" s="60">
        <f t="shared" si="27"/>
        <v>0.63859635403480219</v>
      </c>
      <c r="M48" s="60">
        <f t="shared" si="27"/>
        <v>0.6128518066322618</v>
      </c>
      <c r="N48" s="61">
        <f t="shared" si="27"/>
        <v>0.59803379084635333</v>
      </c>
    </row>
    <row r="50" spans="1:14" ht="15" customHeight="1">
      <c r="A50" s="15" t="s">
        <v>100</v>
      </c>
      <c r="B50" s="14">
        <v>271</v>
      </c>
      <c r="C50" s="14">
        <v>278</v>
      </c>
      <c r="D50" s="14">
        <v>281</v>
      </c>
      <c r="E50" s="14">
        <v>290</v>
      </c>
      <c r="F50" s="14">
        <v>301</v>
      </c>
      <c r="G50" s="14">
        <v>314</v>
      </c>
      <c r="H50" s="14">
        <v>328</v>
      </c>
      <c r="I50" s="14">
        <v>336</v>
      </c>
      <c r="J50" s="14">
        <v>349</v>
      </c>
      <c r="K50" s="14">
        <v>358</v>
      </c>
      <c r="L50" s="25">
        <v>360</v>
      </c>
      <c r="M50" s="25">
        <v>371</v>
      </c>
      <c r="N50" s="25">
        <v>392</v>
      </c>
    </row>
    <row r="51" spans="1:14" ht="15" customHeight="1">
      <c r="A51" s="15" t="s">
        <v>101</v>
      </c>
      <c r="B51" s="10">
        <v>8.8000000000000007</v>
      </c>
      <c r="C51" s="10">
        <v>10</v>
      </c>
      <c r="D51" s="10">
        <v>11.1</v>
      </c>
      <c r="E51" s="10">
        <v>11.799999999999999</v>
      </c>
      <c r="F51" s="10">
        <v>12.599999999999998</v>
      </c>
      <c r="G51" s="52">
        <f>_xlfn.FORECAST.LINEAR(G50,B51:F51,B50:F50)</f>
        <v>14.534669636228656</v>
      </c>
      <c r="H51" s="52">
        <f t="shared" ref="H51:N51" si="28">_xlfn.FORECAST.LINEAR(H50,C51:G51,C50:G50)</f>
        <v>15.971718554952204</v>
      </c>
      <c r="I51" s="52">
        <f t="shared" si="28"/>
        <v>16.741276333239355</v>
      </c>
      <c r="J51" s="52">
        <f t="shared" si="28"/>
        <v>18.263633729275476</v>
      </c>
      <c r="K51" s="52">
        <f t="shared" si="28"/>
        <v>19.350809194122473</v>
      </c>
      <c r="L51" s="52">
        <f t="shared" si="28"/>
        <v>19.486776352386887</v>
      </c>
      <c r="M51" s="52">
        <f t="shared" si="28"/>
        <v>20.753129736716506</v>
      </c>
      <c r="N51" s="52">
        <f t="shared" si="28"/>
        <v>23.186696150636401</v>
      </c>
    </row>
    <row r="52" spans="1:14" ht="15" customHeight="1">
      <c r="A52" s="15" t="s">
        <v>102</v>
      </c>
      <c r="G52" s="53">
        <f>G51/G6</f>
        <v>0.15836468707798612</v>
      </c>
      <c r="H52" s="54">
        <f t="shared" ref="H52:N52" si="29">H51/H6</f>
        <v>0.17107539773227537</v>
      </c>
      <c r="I52" s="54">
        <f t="shared" si="29"/>
        <v>0.16760081010966157</v>
      </c>
      <c r="J52" s="54">
        <f t="shared" si="29"/>
        <v>0.17856613551441367</v>
      </c>
      <c r="K52" s="54">
        <f t="shared" si="29"/>
        <v>0.18535345281503285</v>
      </c>
      <c r="L52" s="54">
        <f t="shared" si="29"/>
        <v>0.17939155269835372</v>
      </c>
      <c r="M52" s="54">
        <f t="shared" si="29"/>
        <v>0.18014174010647083</v>
      </c>
      <c r="N52" s="55">
        <f t="shared" si="29"/>
        <v>0.19003958456702671</v>
      </c>
    </row>
    <row r="53" spans="1:14" ht="15" customHeight="1">
      <c r="A53" s="15" t="s">
        <v>88</v>
      </c>
      <c r="G53" s="53">
        <f>G51/G11</f>
        <v>0.33398987947238507</v>
      </c>
      <c r="H53" s="54">
        <f t="shared" ref="H53:N53" si="30">H51/H11</f>
        <v>0.36292887207245939</v>
      </c>
      <c r="I53" s="54">
        <f t="shared" si="30"/>
        <v>0.36468140308330976</v>
      </c>
      <c r="J53" s="54">
        <f t="shared" si="30"/>
        <v>0.39137397191692175</v>
      </c>
      <c r="K53" s="54">
        <f t="shared" si="30"/>
        <v>0.40846680410526026</v>
      </c>
      <c r="L53" s="54">
        <f t="shared" si="30"/>
        <v>0.40147474453256704</v>
      </c>
      <c r="M53" s="54">
        <f t="shared" si="30"/>
        <v>0.41095908446872115</v>
      </c>
      <c r="N53" s="55">
        <f t="shared" si="30"/>
        <v>0.44150539042052045</v>
      </c>
    </row>
    <row r="54" spans="1:14" ht="15" customHeight="1">
      <c r="A54" s="15" t="s">
        <v>89</v>
      </c>
      <c r="G54" s="56">
        <f>G51/G15</f>
        <v>0.50613855551137521</v>
      </c>
      <c r="H54" s="57">
        <f t="shared" ref="H54:N54" si="31">H51/H15</f>
        <v>0.546275140355716</v>
      </c>
      <c r="I54" s="57">
        <f t="shared" si="31"/>
        <v>0.53706716272821831</v>
      </c>
      <c r="J54" s="57">
        <f t="shared" si="31"/>
        <v>0.5695948319162053</v>
      </c>
      <c r="K54" s="57">
        <f t="shared" si="31"/>
        <v>0.59215933326600234</v>
      </c>
      <c r="L54" s="57">
        <f t="shared" si="31"/>
        <v>0.57320385265961193</v>
      </c>
      <c r="M54" s="57">
        <f t="shared" si="31"/>
        <v>0.57825447439886857</v>
      </c>
      <c r="N54" s="58">
        <f t="shared" si="31"/>
        <v>0.60893236166546261</v>
      </c>
    </row>
    <row r="55" spans="1:14" ht="15" customHeight="1">
      <c r="A55" s="15" t="s">
        <v>90</v>
      </c>
      <c r="G55" s="59">
        <f>G51/G19</f>
        <v>0.74366429520655852</v>
      </c>
      <c r="H55" s="60">
        <f t="shared" ref="H55:N55" si="32">H51/H19</f>
        <v>0.79400642135881383</v>
      </c>
      <c r="I55" s="60">
        <f t="shared" si="32"/>
        <v>0.75036425814248342</v>
      </c>
      <c r="J55" s="60">
        <f t="shared" si="32"/>
        <v>0.78677233312796335</v>
      </c>
      <c r="K55" s="60">
        <f t="shared" si="32"/>
        <v>0.80593506178673235</v>
      </c>
      <c r="L55" s="60">
        <f t="shared" si="32"/>
        <v>0.76768727206193321</v>
      </c>
      <c r="M55" s="60">
        <f t="shared" si="32"/>
        <v>0.75111899483865729</v>
      </c>
      <c r="N55" s="61">
        <f t="shared" si="32"/>
        <v>0.77312392456706469</v>
      </c>
    </row>
    <row r="57" spans="1:14" ht="15" hidden="1" customHeight="1">
      <c r="A57" s="15" t="s">
        <v>103</v>
      </c>
      <c r="B57" s="14">
        <v>188</v>
      </c>
      <c r="C57" s="14">
        <v>196</v>
      </c>
      <c r="D57" s="14">
        <v>202</v>
      </c>
      <c r="E57" s="14">
        <v>214</v>
      </c>
      <c r="F57" s="14">
        <v>222</v>
      </c>
      <c r="G57" s="14">
        <v>238</v>
      </c>
      <c r="H57" s="14">
        <v>247</v>
      </c>
      <c r="I57" s="14">
        <v>256</v>
      </c>
      <c r="J57" s="14">
        <v>288</v>
      </c>
      <c r="K57" s="14">
        <v>312</v>
      </c>
      <c r="L57" s="25">
        <v>329</v>
      </c>
      <c r="M57" s="25">
        <v>333</v>
      </c>
      <c r="N57" s="10">
        <v>350</v>
      </c>
    </row>
    <row r="58" spans="1:14" ht="15" hidden="1" customHeight="1">
      <c r="A58" s="15" t="s">
        <v>104</v>
      </c>
      <c r="B58" s="10">
        <v>9.7999999999999989</v>
      </c>
      <c r="C58" s="10">
        <v>10.4</v>
      </c>
      <c r="D58" s="10">
        <v>11.299999999999999</v>
      </c>
      <c r="E58" s="10">
        <v>11.8</v>
      </c>
      <c r="F58" s="10">
        <v>12.4</v>
      </c>
    </row>
    <row r="59" spans="1:14" ht="15" hidden="1" customHeight="1">
      <c r="A59" s="15" t="s">
        <v>105</v>
      </c>
    </row>
    <row r="60" spans="1:14" ht="15" hidden="1" customHeight="1">
      <c r="A60" s="15" t="s">
        <v>88</v>
      </c>
    </row>
    <row r="61" spans="1:14" ht="15" hidden="1" customHeight="1">
      <c r="A61" s="15" t="s">
        <v>89</v>
      </c>
    </row>
    <row r="62" spans="1:14" ht="15" hidden="1" customHeight="1">
      <c r="A62" s="15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F065-FC12-4EE3-A4FE-FA3605CB3807}">
  <dimension ref="A1:C3"/>
  <sheetViews>
    <sheetView workbookViewId="0">
      <selection activeCell="E4" sqref="E4"/>
    </sheetView>
  </sheetViews>
  <sheetFormatPr defaultRowHeight="15"/>
  <cols>
    <col min="1" max="1" width="33" style="15" customWidth="1"/>
    <col min="2" max="2" width="15.28515625" style="15" customWidth="1"/>
    <col min="3" max="3" width="35.5703125" style="15" customWidth="1"/>
  </cols>
  <sheetData>
    <row r="1" spans="1:3">
      <c r="A1" s="15" t="s">
        <v>106</v>
      </c>
      <c r="B1" s="15" t="s">
        <v>107</v>
      </c>
      <c r="C1" s="15" t="s">
        <v>108</v>
      </c>
    </row>
    <row r="2" spans="1:3">
      <c r="A2" s="10" t="s">
        <v>109</v>
      </c>
      <c r="B2" s="52">
        <f>'Market Share'!I6/Input!J15</f>
        <v>0.27118859944222173</v>
      </c>
      <c r="C2" s="10" t="s">
        <v>110</v>
      </c>
    </row>
    <row r="3" spans="1:3">
      <c r="A3" s="10"/>
      <c r="B3" s="5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q a W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O q a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m l l U o i k e 4 D g A A A B E A A A A T A B w A R m 9 y b X V s Y X M v U 2 V j d G l v b j E u b S C i G A A o o B Q A A A A A A A A A A A A A A A A A A A A A A A A A A A A r T k 0 u y c z P U w i G 0 I b W A F B L A Q I t A B Q A A g A I A D q m l l V f I S E u p A A A A P Y A A A A S A A A A A A A A A A A A A A A A A A A A A A B D b 2 5 m a W c v U G F j a 2 F n Z S 5 4 b W x Q S w E C L Q A U A A I A C A A 6 p p Z V D 8 r p q 6 Q A A A D p A A A A E w A A A A A A A A A A A A A A A A D w A A A A W 0 N v b n R l b n R f V H l w Z X N d L n h t b F B L A Q I t A B Q A A g A I A D q m l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V 7 I 8 G y v t T 5 7 b n s Z j Y y u N A A A A A A I A A A A A A B B m A A A A A Q A A I A A A A C 6 t F m u C 1 p T 7 j m u O 3 e E e h f 0 a T q 2 x 5 F O 1 7 b 1 o 6 q S + z + X s A A A A A A 6 A A A A A A g A A I A A A A F g Z 1 q B 8 I j o E Q D 7 P O s X + u Q d / 7 F G t t 3 u S z y q t u t P J y H b P U A A A A N h U e w 2 9 d q F Y W g v U l M N 3 U E A K 7 i p / P 8 l E b o 8 R E b V H F j 8 V i A 3 O s S l F n e V E 9 5 J o 8 N D 9 u n C w k + h S B z O V W u M z d R x 9 f N j H D x e X z + s B F e g B O Q V U l / U n Q A A A A N p k I 4 s v W b S B z 2 Q W x S h u Y O 6 T 8 r E 9 w A + Q U 7 t Q b n B Q Z f l p + i w E S a T u k 5 W a d F a p W 0 h e D v d 0 i H 6 s F 7 2 3 2 n J m N n G z 2 Z s = < / D a t a M a s h u p > 
</file>

<file path=customXml/itemProps1.xml><?xml version="1.0" encoding="utf-8"?>
<ds:datastoreItem xmlns:ds="http://schemas.openxmlformats.org/officeDocument/2006/customXml" ds:itemID="{01D0A520-023D-43A6-B3C4-75027122DB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Muskan Gupta</cp:lastModifiedBy>
  <cp:revision/>
  <dcterms:created xsi:type="dcterms:W3CDTF">2022-12-21T07:04:12Z</dcterms:created>
  <dcterms:modified xsi:type="dcterms:W3CDTF">2023-03-29T11:25:44Z</dcterms:modified>
  <cp:category/>
  <cp:contentStatus/>
</cp:coreProperties>
</file>