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13_ncr:1_{91755C21-A565-48C1-BE10-F29D9A4F383C}" xr6:coauthVersionLast="47" xr6:coauthVersionMax="47" xr10:uidLastSave="{00000000-0000-0000-0000-000000000000}"/>
  <bookViews>
    <workbookView xWindow="-108" yWindow="-108" windowWidth="23256" windowHeight="12456" firstSheet="2" activeTab="2" xr2:uid="{A9EB2DEE-780B-4EA5-850C-8A3B78B4843B}"/>
  </bookViews>
  <sheets>
    <sheet name="Sheet2" sheetId="2" state="hidden" r:id="rId1"/>
    <sheet name="Sheet1" sheetId="1" state="hidden" r:id="rId2"/>
    <sheet name="Input" sheetId="3" r:id="rId3"/>
    <sheet name="Set up" sheetId="6" r:id="rId4"/>
    <sheet name="Control" sheetId="4" r:id="rId5"/>
    <sheet name="Output" sheetId="5" r:id="rId6"/>
    <sheet name="hjs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28" i="3"/>
  <c r="G28" i="3" s="1"/>
  <c r="G13" i="3" s="1"/>
  <c r="H26" i="3"/>
  <c r="I26" i="3"/>
  <c r="J26" i="3"/>
  <c r="K26" i="3"/>
  <c r="L26" i="3"/>
  <c r="M26" i="3"/>
  <c r="H11" i="3"/>
  <c r="I11" i="3"/>
  <c r="J11" i="3"/>
  <c r="K11" i="3"/>
  <c r="L11" i="3"/>
  <c r="M11" i="3"/>
  <c r="G15" i="3"/>
  <c r="G24" i="3"/>
  <c r="H24" i="3"/>
  <c r="I24" i="3"/>
  <c r="J24" i="3"/>
  <c r="K24" i="3"/>
  <c r="L24" i="3"/>
  <c r="M24" i="3"/>
  <c r="G23" i="3"/>
  <c r="H23" i="3"/>
  <c r="I23" i="3"/>
  <c r="J23" i="3"/>
  <c r="K23" i="3"/>
  <c r="L23" i="3"/>
  <c r="M23" i="3"/>
  <c r="G22" i="3"/>
  <c r="H22" i="3"/>
  <c r="I22" i="3"/>
  <c r="J22" i="3"/>
  <c r="K22" i="3"/>
  <c r="L22" i="3"/>
  <c r="M22" i="3"/>
  <c r="G21" i="3"/>
  <c r="H21" i="3"/>
  <c r="I21" i="3"/>
  <c r="J21" i="3"/>
  <c r="K21" i="3"/>
  <c r="L21" i="3"/>
  <c r="M21" i="3"/>
  <c r="G20" i="3"/>
  <c r="H20" i="3"/>
  <c r="I20" i="3"/>
  <c r="J20" i="3"/>
  <c r="K20" i="3"/>
  <c r="L20" i="3"/>
  <c r="M20" i="3"/>
  <c r="G19" i="3"/>
  <c r="H19" i="3"/>
  <c r="I19" i="3"/>
  <c r="J19" i="3"/>
  <c r="K19" i="3"/>
  <c r="L19" i="3"/>
  <c r="M19" i="3"/>
  <c r="G18" i="3"/>
  <c r="H18" i="3"/>
  <c r="I18" i="3"/>
  <c r="J18" i="3"/>
  <c r="K18" i="3"/>
  <c r="L18" i="3"/>
  <c r="M18" i="3"/>
  <c r="G17" i="3"/>
  <c r="H17" i="3"/>
  <c r="I17" i="3"/>
  <c r="J17" i="3"/>
  <c r="K17" i="3"/>
  <c r="L17" i="3"/>
  <c r="M17" i="3"/>
  <c r="G16" i="3"/>
  <c r="H16" i="3"/>
  <c r="I16" i="3"/>
  <c r="J16" i="3"/>
  <c r="K16" i="3"/>
  <c r="L16" i="3"/>
  <c r="M16" i="3"/>
  <c r="H15" i="3"/>
  <c r="I15" i="3"/>
  <c r="J15" i="3"/>
  <c r="K15" i="3"/>
  <c r="L15" i="3"/>
  <c r="M15" i="3"/>
  <c r="G14" i="3"/>
  <c r="H14" i="3"/>
  <c r="I14" i="3"/>
  <c r="J14" i="3"/>
  <c r="K14" i="3"/>
  <c r="L14" i="3"/>
  <c r="M14" i="3"/>
  <c r="H13" i="3"/>
  <c r="I13" i="3"/>
  <c r="J13" i="3"/>
  <c r="K13" i="3"/>
  <c r="L13" i="3"/>
  <c r="M13" i="3"/>
  <c r="F24" i="3"/>
  <c r="F23" i="3"/>
  <c r="F22" i="3"/>
  <c r="F21" i="3"/>
  <c r="F20" i="3"/>
  <c r="F19" i="3"/>
  <c r="F18" i="3"/>
  <c r="F17" i="3"/>
  <c r="F16" i="3"/>
  <c r="F15" i="3"/>
  <c r="P10" i="7"/>
  <c r="O10" i="7"/>
  <c r="N10" i="7"/>
  <c r="M10" i="7"/>
  <c r="L10" i="7"/>
  <c r="P9" i="7"/>
  <c r="O9" i="7"/>
  <c r="N9" i="7"/>
  <c r="M9" i="7"/>
  <c r="L9" i="7"/>
  <c r="P8" i="7"/>
  <c r="O8" i="7"/>
  <c r="N8" i="7"/>
  <c r="M8" i="7"/>
  <c r="L8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4" i="7"/>
  <c r="O4" i="7"/>
  <c r="N4" i="7"/>
  <c r="M4" i="7"/>
  <c r="L4" i="7"/>
  <c r="P3" i="7"/>
  <c r="O3" i="7"/>
  <c r="N3" i="7"/>
  <c r="M3" i="7"/>
  <c r="L3" i="7"/>
  <c r="P2" i="7"/>
  <c r="O2" i="7"/>
  <c r="N2" i="7"/>
  <c r="M2" i="7"/>
  <c r="L2" i="7"/>
  <c r="P1" i="7"/>
  <c r="O1" i="7"/>
  <c r="N1" i="7"/>
  <c r="M1" i="7"/>
  <c r="L1" i="7"/>
  <c r="J8" i="3"/>
  <c r="J9" i="3" s="1"/>
  <c r="I8" i="3"/>
  <c r="I9" i="3" s="1"/>
  <c r="H8" i="3"/>
  <c r="H9" i="3" s="1"/>
  <c r="G8" i="3"/>
  <c r="G9" i="3" s="1"/>
  <c r="F29" i="3"/>
  <c r="F14" i="3" s="1"/>
  <c r="F36" i="3"/>
  <c r="F35" i="3"/>
  <c r="F34" i="3"/>
  <c r="F33" i="3"/>
  <c r="F32" i="3"/>
  <c r="F31" i="3"/>
  <c r="F30" i="3"/>
  <c r="J4" i="3"/>
  <c r="J5" i="3" s="1"/>
  <c r="I4" i="3"/>
  <c r="I5" i="3" s="1"/>
  <c r="H4" i="3"/>
  <c r="H5" i="3" s="1"/>
  <c r="G4" i="3"/>
  <c r="G5" i="3" s="1"/>
  <c r="F4" i="3"/>
  <c r="F5" i="3" s="1"/>
  <c r="F7" i="3" s="1"/>
  <c r="F8" i="3" s="1"/>
  <c r="F9" i="3" s="1"/>
  <c r="C44" i="2"/>
  <c r="C45" i="2"/>
  <c r="C38" i="2"/>
  <c r="C46" i="2"/>
  <c r="C39" i="2"/>
  <c r="C47" i="2"/>
  <c r="C40" i="2"/>
  <c r="C48" i="2"/>
  <c r="C41" i="2"/>
  <c r="C49" i="2"/>
  <c r="C42" i="2"/>
  <c r="C43" i="2"/>
  <c r="E43" i="2"/>
  <c r="D48" i="2"/>
  <c r="E46" i="2"/>
  <c r="D43" i="2"/>
  <c r="E48" i="2"/>
  <c r="D46" i="2"/>
  <c r="E42" i="2"/>
  <c r="D38" i="2"/>
  <c r="E40" i="2"/>
  <c r="E47" i="2"/>
  <c r="E49" i="2"/>
  <c r="D45" i="2"/>
  <c r="D49" i="2"/>
  <c r="E41" i="2"/>
  <c r="D39" i="2"/>
  <c r="E44" i="2"/>
  <c r="D41" i="2"/>
  <c r="E39" i="2"/>
  <c r="D44" i="2"/>
  <c r="D40" i="2"/>
  <c r="D42" i="2"/>
  <c r="E38" i="2"/>
  <c r="E45" i="2"/>
  <c r="D47" i="2"/>
  <c r="G11" i="3" l="1"/>
  <c r="G26" i="3" s="1"/>
  <c r="F11" i="3" l="1"/>
  <c r="F26" i="3" s="1"/>
</calcChain>
</file>

<file path=xl/sharedStrings.xml><?xml version="1.0" encoding="utf-8"?>
<sst xmlns="http://schemas.openxmlformats.org/spreadsheetml/2006/main" count="76" uniqueCount="58">
  <si>
    <t>Month</t>
  </si>
  <si>
    <t>Sales of shampoo (Price)</t>
  </si>
  <si>
    <t>Timeline</t>
  </si>
  <si>
    <t>Values</t>
  </si>
  <si>
    <t>Forecast</t>
  </si>
  <si>
    <t>Lower Confidence Bound</t>
  </si>
  <si>
    <t>Upper Confidence Bound</t>
  </si>
  <si>
    <t>Input: Information Available (with assumptions if any)</t>
  </si>
  <si>
    <t>Yearly Data</t>
  </si>
  <si>
    <t>Metric</t>
  </si>
  <si>
    <t>Details</t>
  </si>
  <si>
    <t>FY2020</t>
  </si>
  <si>
    <t>FY2021</t>
  </si>
  <si>
    <t>FY2022</t>
  </si>
  <si>
    <t>Population (in Cr)</t>
  </si>
  <si>
    <t>Considering Female Population in India</t>
  </si>
  <si>
    <t>Menstruating Population (10-55 yrs) ~ 70% of the total female population</t>
  </si>
  <si>
    <t>People using sanitary pads in India ~ 60% of the menstruating population</t>
  </si>
  <si>
    <t>Ultra Clean (XL)</t>
  </si>
  <si>
    <t>Ultra Clean (XL+)</t>
  </si>
  <si>
    <t>Ultra Soft Air Fresh (XL)</t>
  </si>
  <si>
    <t>Ultra Soft Air Fresh (XL+)</t>
  </si>
  <si>
    <t>Bindazzz Nights (XL+)</t>
  </si>
  <si>
    <t>Bindazzz Nights (XXL+)</t>
  </si>
  <si>
    <t>Bindazzz Nights (XXXL)</t>
  </si>
  <si>
    <t>Bindazzz Nights Koala Soft (XXL+)</t>
  </si>
  <si>
    <t>Bindazzz Nights Koala Soft (XXXL+)</t>
  </si>
  <si>
    <t>Choice Ultra (XL)</t>
  </si>
  <si>
    <t>Ultra Soft (XL)</t>
  </si>
  <si>
    <t>Ultra Soft (XL+)</t>
  </si>
  <si>
    <t>Packs available with no.of pads</t>
  </si>
  <si>
    <t>FY2023</t>
  </si>
  <si>
    <t>FY2024</t>
  </si>
  <si>
    <t>FY2025</t>
  </si>
  <si>
    <t>FY2026</t>
  </si>
  <si>
    <t>FY2027</t>
  </si>
  <si>
    <t xml:space="preserve">Population acc to the TIER </t>
  </si>
  <si>
    <t>TIER 2 (45% of the people using sanitary pads)</t>
  </si>
  <si>
    <t>TIER 3 (35% of the people using sanitary pads)</t>
  </si>
  <si>
    <t>TIER 1 (with pricing)</t>
  </si>
  <si>
    <t>TIER 2 (with pricing)</t>
  </si>
  <si>
    <t>TIER 3 (with pricing)</t>
  </si>
  <si>
    <t>Best and latest varients</t>
  </si>
  <si>
    <t>Decent and economic varients</t>
  </si>
  <si>
    <t>Only economic varients</t>
  </si>
  <si>
    <t>Price of SKU</t>
  </si>
  <si>
    <t>Yes/No</t>
  </si>
  <si>
    <t>Yes</t>
  </si>
  <si>
    <t>No</t>
  </si>
  <si>
    <t>Total Sales (Whisper India)</t>
  </si>
  <si>
    <t>Bindazzz Nights KS (XXL+)</t>
  </si>
  <si>
    <t>Bindazzz Nights KS (XXXL+)</t>
  </si>
  <si>
    <t>Market Share of Each Varient</t>
  </si>
  <si>
    <t>No.of SKUs sold</t>
  </si>
  <si>
    <t xml:space="preserve"> Varient's Sale</t>
  </si>
  <si>
    <t>Sum of all the varients sale</t>
  </si>
  <si>
    <t>b</t>
  </si>
  <si>
    <t>TIER 1 (% of the people using sanitary pads)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</si>
</sst>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Sheet2!$B$2:$B$49</c:f>
              <c:numCache>
                <c:formatCode>General</c:formatCode>
                <c:ptCount val="48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3-49B8-81FC-A97EC57FE9A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35">
                  <c:v>646.9</c:v>
                </c:pt>
                <c:pt idx="36">
                  <c:v>635.96024792663513</c:v>
                </c:pt>
                <c:pt idx="37">
                  <c:v>665.37262451627214</c:v>
                </c:pt>
                <c:pt idx="38">
                  <c:v>694.78500110590903</c:v>
                </c:pt>
                <c:pt idx="39">
                  <c:v>724.19737769554604</c:v>
                </c:pt>
                <c:pt idx="40">
                  <c:v>753.60975428518304</c:v>
                </c:pt>
                <c:pt idx="41">
                  <c:v>783.02213087482005</c:v>
                </c:pt>
                <c:pt idx="42">
                  <c:v>812.43450746445706</c:v>
                </c:pt>
                <c:pt idx="43">
                  <c:v>841.84688405409406</c:v>
                </c:pt>
                <c:pt idx="44">
                  <c:v>871.25926064373107</c:v>
                </c:pt>
                <c:pt idx="45">
                  <c:v>900.67163723336796</c:v>
                </c:pt>
                <c:pt idx="46">
                  <c:v>930.08401382300497</c:v>
                </c:pt>
                <c:pt idx="47">
                  <c:v>959.49639041264197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3-49B8-81FC-A97EC57FE9A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Sheet2!$D$2:$D$49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488.29341177880985</c:v>
                </c:pt>
                <c:pt idx="37" formatCode="0.00">
                  <c:v>513.16112306236062</c:v>
                </c:pt>
                <c:pt idx="38" formatCode="0.00">
                  <c:v>534.81257293974704</c:v>
                </c:pt>
                <c:pt idx="39" formatCode="0.00">
                  <c:v>552.80059201551796</c:v>
                </c:pt>
                <c:pt idx="40" formatCode="0.00">
                  <c:v>566.98650780441244</c:v>
                </c:pt>
                <c:pt idx="41" formatCode="0.00">
                  <c:v>577.47854528267794</c:v>
                </c:pt>
                <c:pt idx="42" formatCode="0.00">
                  <c:v>584.53211532570299</c:v>
                </c:pt>
                <c:pt idx="43" formatCode="0.00">
                  <c:v>588.45964233015798</c:v>
                </c:pt>
                <c:pt idx="44" formatCode="0.00">
                  <c:v>589.57184309773243</c:v>
                </c:pt>
                <c:pt idx="45" formatCode="0.00">
                  <c:v>588.14887806799106</c:v>
                </c:pt>
                <c:pt idx="46" formatCode="0.00">
                  <c:v>584.43105275620201</c:v>
                </c:pt>
                <c:pt idx="47" formatCode="0.00">
                  <c:v>578.61958809275075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3-49B8-81FC-A97EC57FE9A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Sheet2!$E$2:$E$49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783.62708407446041</c:v>
                </c:pt>
                <c:pt idx="37" formatCode="0.00">
                  <c:v>817.58412597018366</c:v>
                </c:pt>
                <c:pt idx="38" formatCode="0.00">
                  <c:v>854.75742927207102</c:v>
                </c:pt>
                <c:pt idx="39" formatCode="0.00">
                  <c:v>895.59416337557411</c:v>
                </c:pt>
                <c:pt idx="40" formatCode="0.00">
                  <c:v>940.23300076595365</c:v>
                </c:pt>
                <c:pt idx="41" formatCode="0.00">
                  <c:v>988.56571646696216</c:v>
                </c:pt>
                <c:pt idx="42" formatCode="0.00">
                  <c:v>1040.3368996032111</c:v>
                </c:pt>
                <c:pt idx="43" formatCode="0.00">
                  <c:v>1095.2341257780301</c:v>
                </c:pt>
                <c:pt idx="44" formatCode="0.00">
                  <c:v>1152.9466781897297</c:v>
                </c:pt>
                <c:pt idx="45" formatCode="0.00">
                  <c:v>1213.1943963987449</c:v>
                </c:pt>
                <c:pt idx="46" formatCode="0.00">
                  <c:v>1275.7369748898079</c:v>
                </c:pt>
                <c:pt idx="47" formatCode="0.00">
                  <c:v>1340.3731927325332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3-49B8-81FC-A97EC57F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52416"/>
        <c:axId val="1288949504"/>
      </c:lineChart>
      <c:catAx>
        <c:axId val="1288952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49504"/>
        <c:crosses val="autoZero"/>
        <c:auto val="1"/>
        <c:lblAlgn val="ctr"/>
        <c:lblOffset val="100"/>
        <c:noMultiLvlLbl val="0"/>
      </c:catAx>
      <c:valAx>
        <c:axId val="1288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6</xdr:row>
      <xdr:rowOff>160020</xdr:rowOff>
    </xdr:from>
    <xdr:to>
      <xdr:col>16</xdr:col>
      <xdr:colOff>489585</xdr:colOff>
      <xdr:row>26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C07F3-5488-D85A-DD41-D804061B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D1A5-040B-442A-8707-41DA3E913583}" name="Table1" displayName="Table1" ref="A1:E49" totalsRowShown="0">
  <autoFilter ref="A1:E49" xr:uid="{80A6D1A5-040B-442A-8707-41DA3E913583}"/>
  <tableColumns count="5">
    <tableColumn id="1" xr3:uid="{6199222E-BCE4-4B7B-9929-A49EAC515248}" name="Timeline" dataDxfId="2"/>
    <tableColumn id="2" xr3:uid="{179DCEF4-70EA-4BAE-A15C-DCC76EB8541E}" name="Values"/>
    <tableColumn id="3" xr3:uid="{BC996A09-E93D-45D4-B779-F3F188B5A81F}" name="Forecast">
      <calculatedColumnFormula>_xlfn.FORECAST.ETS(A2,$B$2:$B$37,$A$2:$A$37,1,1)</calculatedColumnFormula>
    </tableColumn>
    <tableColumn id="4" xr3:uid="{40A569E4-3526-4A21-A33D-0D71760F4625}" name="Lower Confidence Bound" dataDxfId="1">
      <calculatedColumnFormula>C2-_xlfn.FORECAST.ETS.CONFINT(A2,$B$2:$B$37,$A$2:$A$37,0.95,1,1)</calculatedColumnFormula>
    </tableColumn>
    <tableColumn id="5" xr3:uid="{C3719448-31DC-4148-9D43-86277F89E7C2}" name="Upper Confidence Bound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BE7E-077F-4C37-BBA9-D23DCAC82266}">
  <dimension ref="A1:E49"/>
  <sheetViews>
    <sheetView workbookViewId="0"/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s="1">
        <v>43831</v>
      </c>
      <c r="B2">
        <v>266</v>
      </c>
    </row>
    <row r="3" spans="1:5" x14ac:dyDescent="0.3">
      <c r="A3" s="1">
        <v>43862</v>
      </c>
      <c r="B3">
        <v>145.9</v>
      </c>
    </row>
    <row r="4" spans="1:5" x14ac:dyDescent="0.3">
      <c r="A4" s="1">
        <v>43891</v>
      </c>
      <c r="B4">
        <v>183.1</v>
      </c>
    </row>
    <row r="5" spans="1:5" x14ac:dyDescent="0.3">
      <c r="A5" s="1">
        <v>43922</v>
      </c>
      <c r="B5">
        <v>119.3</v>
      </c>
    </row>
    <row r="6" spans="1:5" x14ac:dyDescent="0.3">
      <c r="A6" s="1">
        <v>43952</v>
      </c>
      <c r="B6">
        <v>180.3</v>
      </c>
    </row>
    <row r="7" spans="1:5" x14ac:dyDescent="0.3">
      <c r="A7" s="1">
        <v>43983</v>
      </c>
      <c r="B7">
        <v>168.5</v>
      </c>
    </row>
    <row r="8" spans="1:5" x14ac:dyDescent="0.3">
      <c r="A8" s="1">
        <v>44013</v>
      </c>
      <c r="B8">
        <v>231.8</v>
      </c>
    </row>
    <row r="9" spans="1:5" x14ac:dyDescent="0.3">
      <c r="A9" s="1">
        <v>44044</v>
      </c>
      <c r="B9">
        <v>224.5</v>
      </c>
    </row>
    <row r="10" spans="1:5" x14ac:dyDescent="0.3">
      <c r="A10" s="1">
        <v>44075</v>
      </c>
      <c r="B10">
        <v>192.8</v>
      </c>
    </row>
    <row r="11" spans="1:5" x14ac:dyDescent="0.3">
      <c r="A11" s="1">
        <v>44105</v>
      </c>
      <c r="B11">
        <v>122.9</v>
      </c>
    </row>
    <row r="12" spans="1:5" x14ac:dyDescent="0.3">
      <c r="A12" s="1">
        <v>44136</v>
      </c>
      <c r="B12">
        <v>336.5</v>
      </c>
    </row>
    <row r="13" spans="1:5" x14ac:dyDescent="0.3">
      <c r="A13" s="1">
        <v>44166</v>
      </c>
      <c r="B13">
        <v>185.9</v>
      </c>
    </row>
    <row r="14" spans="1:5" x14ac:dyDescent="0.3">
      <c r="A14" s="1">
        <v>44197</v>
      </c>
      <c r="B14">
        <v>194.3</v>
      </c>
    </row>
    <row r="15" spans="1:5" x14ac:dyDescent="0.3">
      <c r="A15" s="1">
        <v>44228</v>
      </c>
      <c r="B15">
        <v>149.5</v>
      </c>
    </row>
    <row r="16" spans="1:5" x14ac:dyDescent="0.3">
      <c r="A16" s="1">
        <v>44256</v>
      </c>
      <c r="B16">
        <v>210.1</v>
      </c>
    </row>
    <row r="17" spans="1:2" x14ac:dyDescent="0.3">
      <c r="A17" s="1">
        <v>44287</v>
      </c>
      <c r="B17">
        <v>273.3</v>
      </c>
    </row>
    <row r="18" spans="1:2" x14ac:dyDescent="0.3">
      <c r="A18" s="1">
        <v>44317</v>
      </c>
      <c r="B18">
        <v>191.4</v>
      </c>
    </row>
    <row r="19" spans="1:2" x14ac:dyDescent="0.3">
      <c r="A19" s="1">
        <v>44348</v>
      </c>
      <c r="B19">
        <v>287</v>
      </c>
    </row>
    <row r="20" spans="1:2" x14ac:dyDescent="0.3">
      <c r="A20" s="1">
        <v>44378</v>
      </c>
      <c r="B20">
        <v>226</v>
      </c>
    </row>
    <row r="21" spans="1:2" x14ac:dyDescent="0.3">
      <c r="A21" s="1">
        <v>44409</v>
      </c>
      <c r="B21">
        <v>303.60000000000002</v>
      </c>
    </row>
    <row r="22" spans="1:2" x14ac:dyDescent="0.3">
      <c r="A22" s="1">
        <v>44440</v>
      </c>
      <c r="B22">
        <v>289.89999999999998</v>
      </c>
    </row>
    <row r="23" spans="1:2" x14ac:dyDescent="0.3">
      <c r="A23" s="1">
        <v>44470</v>
      </c>
      <c r="B23">
        <v>421.6</v>
      </c>
    </row>
    <row r="24" spans="1:2" x14ac:dyDescent="0.3">
      <c r="A24" s="1">
        <v>44501</v>
      </c>
      <c r="B24">
        <v>264.5</v>
      </c>
    </row>
    <row r="25" spans="1:2" x14ac:dyDescent="0.3">
      <c r="A25" s="1">
        <v>44531</v>
      </c>
      <c r="B25">
        <v>342.3</v>
      </c>
    </row>
    <row r="26" spans="1:2" x14ac:dyDescent="0.3">
      <c r="A26" s="1">
        <v>44562</v>
      </c>
      <c r="B26">
        <v>339.7</v>
      </c>
    </row>
    <row r="27" spans="1:2" x14ac:dyDescent="0.3">
      <c r="A27" s="1">
        <v>44593</v>
      </c>
      <c r="B27">
        <v>440.4</v>
      </c>
    </row>
    <row r="28" spans="1:2" x14ac:dyDescent="0.3">
      <c r="A28" s="1">
        <v>44621</v>
      </c>
      <c r="B28">
        <v>315.89999999999998</v>
      </c>
    </row>
    <row r="29" spans="1:2" x14ac:dyDescent="0.3">
      <c r="A29" s="1">
        <v>44652</v>
      </c>
      <c r="B29">
        <v>439.3</v>
      </c>
    </row>
    <row r="30" spans="1:2" x14ac:dyDescent="0.3">
      <c r="A30" s="1">
        <v>44682</v>
      </c>
      <c r="B30">
        <v>401.3</v>
      </c>
    </row>
    <row r="31" spans="1:2" x14ac:dyDescent="0.3">
      <c r="A31" s="1">
        <v>44713</v>
      </c>
      <c r="B31">
        <v>437.4</v>
      </c>
    </row>
    <row r="32" spans="1:2" x14ac:dyDescent="0.3">
      <c r="A32" s="1">
        <v>44743</v>
      </c>
      <c r="B32">
        <v>575.5</v>
      </c>
    </row>
    <row r="33" spans="1:5" x14ac:dyDescent="0.3">
      <c r="A33" s="1">
        <v>44774</v>
      </c>
      <c r="B33">
        <v>407.6</v>
      </c>
    </row>
    <row r="34" spans="1:5" x14ac:dyDescent="0.3">
      <c r="A34" s="1">
        <v>44805</v>
      </c>
      <c r="B34">
        <v>682</v>
      </c>
    </row>
    <row r="35" spans="1:5" x14ac:dyDescent="0.3">
      <c r="A35" s="1">
        <v>44835</v>
      </c>
      <c r="B35">
        <v>475.3</v>
      </c>
    </row>
    <row r="36" spans="1:5" x14ac:dyDescent="0.3">
      <c r="A36" s="1">
        <v>44866</v>
      </c>
      <c r="B36">
        <v>581.29999999999995</v>
      </c>
    </row>
    <row r="37" spans="1:5" x14ac:dyDescent="0.3">
      <c r="A37" s="1">
        <v>44896</v>
      </c>
      <c r="B37">
        <v>646.9</v>
      </c>
      <c r="C37">
        <v>646.9</v>
      </c>
      <c r="D37" s="4">
        <v>646.9</v>
      </c>
      <c r="E37" s="4">
        <v>646.9</v>
      </c>
    </row>
    <row r="38" spans="1:5" x14ac:dyDescent="0.3">
      <c r="A38" s="1">
        <v>44927</v>
      </c>
      <c r="C38">
        <f t="shared" ref="C38:C49" si="0">_xlfn.FORECAST.ETS(A38,$B$2:$B$37,$A$2:$A$37,1,1)</f>
        <v>635.96024792663513</v>
      </c>
      <c r="D38" s="4">
        <f t="shared" ref="D38:D49" si="1">C38-_xlfn.FORECAST.ETS.CONFINT(A38,$B$2:$B$37,$A$2:$A$37,0.95,1,1)</f>
        <v>488.29341177880985</v>
      </c>
      <c r="E38" s="4">
        <f t="shared" ref="E38:E49" si="2">C38+_xlfn.FORECAST.ETS.CONFINT(A38,$B$2:$B$37,$A$2:$A$37,0.95,1,1)</f>
        <v>783.62708407446041</v>
      </c>
    </row>
    <row r="39" spans="1:5" x14ac:dyDescent="0.3">
      <c r="A39" s="1">
        <v>44958</v>
      </c>
      <c r="C39">
        <f t="shared" si="0"/>
        <v>665.37262451627214</v>
      </c>
      <c r="D39" s="4">
        <f t="shared" si="1"/>
        <v>513.16112306236062</v>
      </c>
      <c r="E39" s="4">
        <f t="shared" si="2"/>
        <v>817.58412597018366</v>
      </c>
    </row>
    <row r="40" spans="1:5" x14ac:dyDescent="0.3">
      <c r="A40" s="1">
        <v>44986</v>
      </c>
      <c r="C40">
        <f t="shared" si="0"/>
        <v>694.78500110590903</v>
      </c>
      <c r="D40" s="4">
        <f t="shared" si="1"/>
        <v>534.81257293974704</v>
      </c>
      <c r="E40" s="4">
        <f t="shared" si="2"/>
        <v>854.75742927207102</v>
      </c>
    </row>
    <row r="41" spans="1:5" x14ac:dyDescent="0.3">
      <c r="A41" s="1">
        <v>45017</v>
      </c>
      <c r="C41">
        <f t="shared" si="0"/>
        <v>724.19737769554604</v>
      </c>
      <c r="D41" s="4">
        <f t="shared" si="1"/>
        <v>552.80059201551796</v>
      </c>
      <c r="E41" s="4">
        <f t="shared" si="2"/>
        <v>895.59416337557411</v>
      </c>
    </row>
    <row r="42" spans="1:5" x14ac:dyDescent="0.3">
      <c r="A42" s="1">
        <v>45047</v>
      </c>
      <c r="C42">
        <f t="shared" si="0"/>
        <v>753.60975428518304</v>
      </c>
      <c r="D42" s="4">
        <f t="shared" si="1"/>
        <v>566.98650780441244</v>
      </c>
      <c r="E42" s="4">
        <f t="shared" si="2"/>
        <v>940.23300076595365</v>
      </c>
    </row>
    <row r="43" spans="1:5" x14ac:dyDescent="0.3">
      <c r="A43" s="1">
        <v>45078</v>
      </c>
      <c r="C43">
        <f t="shared" si="0"/>
        <v>783.02213087482005</v>
      </c>
      <c r="D43" s="4">
        <f t="shared" si="1"/>
        <v>577.47854528267794</v>
      </c>
      <c r="E43" s="4">
        <f t="shared" si="2"/>
        <v>988.56571646696216</v>
      </c>
    </row>
    <row r="44" spans="1:5" x14ac:dyDescent="0.3">
      <c r="A44" s="1">
        <v>45108</v>
      </c>
      <c r="C44">
        <f t="shared" si="0"/>
        <v>812.43450746445706</v>
      </c>
      <c r="D44" s="4">
        <f t="shared" si="1"/>
        <v>584.53211532570299</v>
      </c>
      <c r="E44" s="4">
        <f t="shared" si="2"/>
        <v>1040.3368996032111</v>
      </c>
    </row>
    <row r="45" spans="1:5" x14ac:dyDescent="0.3">
      <c r="A45" s="1">
        <v>45139</v>
      </c>
      <c r="C45">
        <f t="shared" si="0"/>
        <v>841.84688405409406</v>
      </c>
      <c r="D45" s="4">
        <f t="shared" si="1"/>
        <v>588.45964233015798</v>
      </c>
      <c r="E45" s="4">
        <f t="shared" si="2"/>
        <v>1095.2341257780301</v>
      </c>
    </row>
    <row r="46" spans="1:5" x14ac:dyDescent="0.3">
      <c r="A46" s="1">
        <v>45170</v>
      </c>
      <c r="C46">
        <f t="shared" si="0"/>
        <v>871.25926064373107</v>
      </c>
      <c r="D46" s="4">
        <f t="shared" si="1"/>
        <v>589.57184309773243</v>
      </c>
      <c r="E46" s="4">
        <f t="shared" si="2"/>
        <v>1152.9466781897297</v>
      </c>
    </row>
    <row r="47" spans="1:5" x14ac:dyDescent="0.3">
      <c r="A47" s="1">
        <v>45200</v>
      </c>
      <c r="C47">
        <f t="shared" si="0"/>
        <v>900.67163723336796</v>
      </c>
      <c r="D47" s="4">
        <f t="shared" si="1"/>
        <v>588.14887806799106</v>
      </c>
      <c r="E47" s="4">
        <f t="shared" si="2"/>
        <v>1213.1943963987449</v>
      </c>
    </row>
    <row r="48" spans="1:5" x14ac:dyDescent="0.3">
      <c r="A48" s="1">
        <v>45231</v>
      </c>
      <c r="C48">
        <f t="shared" si="0"/>
        <v>930.08401382300497</v>
      </c>
      <c r="D48" s="4">
        <f t="shared" si="1"/>
        <v>584.43105275620201</v>
      </c>
      <c r="E48" s="4">
        <f t="shared" si="2"/>
        <v>1275.7369748898079</v>
      </c>
    </row>
    <row r="49" spans="1:5" x14ac:dyDescent="0.3">
      <c r="A49" s="1">
        <v>45261</v>
      </c>
      <c r="C49">
        <f t="shared" si="0"/>
        <v>959.49639041264197</v>
      </c>
      <c r="D49" s="4">
        <f t="shared" si="1"/>
        <v>578.61958809275075</v>
      </c>
      <c r="E49" s="4">
        <f t="shared" si="2"/>
        <v>1340.3731927325332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1E9-BF73-4AD6-97BA-E9BA54995BA6}">
  <dimension ref="A1:B37"/>
  <sheetViews>
    <sheetView topLeftCell="A11" workbookViewId="0">
      <selection activeCell="A2" sqref="A2:B37"/>
    </sheetView>
  </sheetViews>
  <sheetFormatPr defaultRowHeight="14.4" x14ac:dyDescent="0.3"/>
  <cols>
    <col min="1" max="1" width="11.5546875" style="2" customWidth="1"/>
    <col min="2" max="2" width="20.77734375" customWidth="1"/>
  </cols>
  <sheetData>
    <row r="1" spans="1:2" x14ac:dyDescent="0.3">
      <c r="A1" s="2" t="s">
        <v>0</v>
      </c>
      <c r="B1" t="s">
        <v>1</v>
      </c>
    </row>
    <row r="2" spans="1:2" x14ac:dyDescent="0.3">
      <c r="A2" s="3">
        <v>43831</v>
      </c>
      <c r="B2">
        <v>266</v>
      </c>
    </row>
    <row r="3" spans="1:2" x14ac:dyDescent="0.3">
      <c r="A3" s="3">
        <v>43862</v>
      </c>
      <c r="B3">
        <v>145.9</v>
      </c>
    </row>
    <row r="4" spans="1:2" x14ac:dyDescent="0.3">
      <c r="A4" s="3">
        <v>43891</v>
      </c>
      <c r="B4">
        <v>183.1</v>
      </c>
    </row>
    <row r="5" spans="1:2" x14ac:dyDescent="0.3">
      <c r="A5" s="3">
        <v>43922</v>
      </c>
      <c r="B5">
        <v>119.3</v>
      </c>
    </row>
    <row r="6" spans="1:2" x14ac:dyDescent="0.3">
      <c r="A6" s="3">
        <v>43952</v>
      </c>
      <c r="B6">
        <v>180.3</v>
      </c>
    </row>
    <row r="7" spans="1:2" x14ac:dyDescent="0.3">
      <c r="A7" s="3">
        <v>43983</v>
      </c>
      <c r="B7">
        <v>168.5</v>
      </c>
    </row>
    <row r="8" spans="1:2" x14ac:dyDescent="0.3">
      <c r="A8" s="3">
        <v>44013</v>
      </c>
      <c r="B8">
        <v>231.8</v>
      </c>
    </row>
    <row r="9" spans="1:2" x14ac:dyDescent="0.3">
      <c r="A9" s="3">
        <v>44044</v>
      </c>
      <c r="B9">
        <v>224.5</v>
      </c>
    </row>
    <row r="10" spans="1:2" x14ac:dyDescent="0.3">
      <c r="A10" s="3">
        <v>44075</v>
      </c>
      <c r="B10">
        <v>192.8</v>
      </c>
    </row>
    <row r="11" spans="1:2" x14ac:dyDescent="0.3">
      <c r="A11" s="3">
        <v>44105</v>
      </c>
      <c r="B11">
        <v>122.9</v>
      </c>
    </row>
    <row r="12" spans="1:2" x14ac:dyDescent="0.3">
      <c r="A12" s="3">
        <v>44136</v>
      </c>
      <c r="B12">
        <v>336.5</v>
      </c>
    </row>
    <row r="13" spans="1:2" x14ac:dyDescent="0.3">
      <c r="A13" s="3">
        <v>44166</v>
      </c>
      <c r="B13">
        <v>185.9</v>
      </c>
    </row>
    <row r="14" spans="1:2" x14ac:dyDescent="0.3">
      <c r="A14" s="3">
        <v>44197</v>
      </c>
      <c r="B14">
        <v>194.3</v>
      </c>
    </row>
    <row r="15" spans="1:2" x14ac:dyDescent="0.3">
      <c r="A15" s="3">
        <v>44228</v>
      </c>
      <c r="B15">
        <v>149.5</v>
      </c>
    </row>
    <row r="16" spans="1:2" x14ac:dyDescent="0.3">
      <c r="A16" s="3">
        <v>44256</v>
      </c>
      <c r="B16">
        <v>210.1</v>
      </c>
    </row>
    <row r="17" spans="1:2" x14ac:dyDescent="0.3">
      <c r="A17" s="3">
        <v>44287</v>
      </c>
      <c r="B17">
        <v>273.3</v>
      </c>
    </row>
    <row r="18" spans="1:2" x14ac:dyDescent="0.3">
      <c r="A18" s="3">
        <v>44317</v>
      </c>
      <c r="B18">
        <v>191.4</v>
      </c>
    </row>
    <row r="19" spans="1:2" x14ac:dyDescent="0.3">
      <c r="A19" s="3">
        <v>44348</v>
      </c>
      <c r="B19">
        <v>287</v>
      </c>
    </row>
    <row r="20" spans="1:2" x14ac:dyDescent="0.3">
      <c r="A20" s="3">
        <v>44378</v>
      </c>
      <c r="B20">
        <v>226</v>
      </c>
    </row>
    <row r="21" spans="1:2" x14ac:dyDescent="0.3">
      <c r="A21" s="3">
        <v>44409</v>
      </c>
      <c r="B21">
        <v>303.60000000000002</v>
      </c>
    </row>
    <row r="22" spans="1:2" x14ac:dyDescent="0.3">
      <c r="A22" s="3">
        <v>44440</v>
      </c>
      <c r="B22">
        <v>289.89999999999998</v>
      </c>
    </row>
    <row r="23" spans="1:2" x14ac:dyDescent="0.3">
      <c r="A23" s="3">
        <v>44470</v>
      </c>
      <c r="B23">
        <v>421.6</v>
      </c>
    </row>
    <row r="24" spans="1:2" x14ac:dyDescent="0.3">
      <c r="A24" s="3">
        <v>44501</v>
      </c>
      <c r="B24">
        <v>264.5</v>
      </c>
    </row>
    <row r="25" spans="1:2" x14ac:dyDescent="0.3">
      <c r="A25" s="3">
        <v>44531</v>
      </c>
      <c r="B25">
        <v>342.3</v>
      </c>
    </row>
    <row r="26" spans="1:2" x14ac:dyDescent="0.3">
      <c r="A26" s="3">
        <v>44562</v>
      </c>
      <c r="B26">
        <v>339.7</v>
      </c>
    </row>
    <row r="27" spans="1:2" x14ac:dyDescent="0.3">
      <c r="A27" s="3">
        <v>44593</v>
      </c>
      <c r="B27">
        <v>440.4</v>
      </c>
    </row>
    <row r="28" spans="1:2" x14ac:dyDescent="0.3">
      <c r="A28" s="3">
        <v>44621</v>
      </c>
      <c r="B28">
        <v>315.89999999999998</v>
      </c>
    </row>
    <row r="29" spans="1:2" x14ac:dyDescent="0.3">
      <c r="A29" s="3">
        <v>44652</v>
      </c>
      <c r="B29">
        <v>439.3</v>
      </c>
    </row>
    <row r="30" spans="1:2" x14ac:dyDescent="0.3">
      <c r="A30" s="3">
        <v>44682</v>
      </c>
      <c r="B30">
        <v>401.3</v>
      </c>
    </row>
    <row r="31" spans="1:2" x14ac:dyDescent="0.3">
      <c r="A31" s="3">
        <v>44713</v>
      </c>
      <c r="B31">
        <v>437.4</v>
      </c>
    </row>
    <row r="32" spans="1:2" x14ac:dyDescent="0.3">
      <c r="A32" s="3">
        <v>44743</v>
      </c>
      <c r="B32">
        <v>575.5</v>
      </c>
    </row>
    <row r="33" spans="1:2" x14ac:dyDescent="0.3">
      <c r="A33" s="3">
        <v>44774</v>
      </c>
      <c r="B33">
        <v>407.6</v>
      </c>
    </row>
    <row r="34" spans="1:2" x14ac:dyDescent="0.3">
      <c r="A34" s="3">
        <v>44805</v>
      </c>
      <c r="B34">
        <v>682</v>
      </c>
    </row>
    <row r="35" spans="1:2" x14ac:dyDescent="0.3">
      <c r="A35" s="3">
        <v>44835</v>
      </c>
      <c r="B35">
        <v>475.3</v>
      </c>
    </row>
    <row r="36" spans="1:2" x14ac:dyDescent="0.3">
      <c r="A36" s="3">
        <v>44866</v>
      </c>
      <c r="B36">
        <v>581.29999999999995</v>
      </c>
    </row>
    <row r="37" spans="1:2" x14ac:dyDescent="0.3">
      <c r="A37" s="3">
        <v>44896</v>
      </c>
      <c r="B37">
        <v>646.9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9A78-E811-4D5C-B786-7E8A790FC77A}">
  <dimension ref="A1:M49"/>
  <sheetViews>
    <sheetView tabSelected="1" zoomScaleNormal="100" workbookViewId="0">
      <selection activeCell="B7" sqref="B7"/>
    </sheetView>
  </sheetViews>
  <sheetFormatPr defaultRowHeight="14.4" x14ac:dyDescent="0.3"/>
  <cols>
    <col min="1" max="1" width="27" style="19" customWidth="1"/>
    <col min="2" max="2" width="44.88671875" customWidth="1"/>
    <col min="3" max="3" width="15.5546875" customWidth="1"/>
    <col min="4" max="5" width="10.88671875" customWidth="1"/>
    <col min="6" max="6" width="12" style="17" customWidth="1"/>
    <col min="7" max="10" width="12" style="10" customWidth="1"/>
    <col min="11" max="11" width="11.6640625" style="10" customWidth="1"/>
    <col min="12" max="12" width="12.5546875" style="10" customWidth="1"/>
    <col min="13" max="13" width="10.6640625" style="10" customWidth="1"/>
  </cols>
  <sheetData>
    <row r="1" spans="1:13" s="14" customFormat="1" ht="26.4" customHeight="1" thickBot="1" x14ac:dyDescent="0.35">
      <c r="A1" s="11" t="s">
        <v>7</v>
      </c>
      <c r="B1" s="12"/>
      <c r="C1" s="12"/>
      <c r="D1" s="12"/>
      <c r="E1" s="15"/>
      <c r="F1" s="11" t="s">
        <v>8</v>
      </c>
      <c r="G1" s="12"/>
      <c r="H1" s="12"/>
      <c r="I1" s="12"/>
      <c r="J1" s="12"/>
      <c r="K1" s="12"/>
      <c r="L1" s="12"/>
      <c r="M1" s="13"/>
    </row>
    <row r="2" spans="1:13" s="9" customFormat="1" ht="27.6" thickBot="1" x14ac:dyDescent="0.35">
      <c r="A2" s="5" t="s">
        <v>9</v>
      </c>
      <c r="B2" s="5" t="s">
        <v>10</v>
      </c>
      <c r="C2" s="8" t="s">
        <v>30</v>
      </c>
      <c r="D2" s="8" t="s">
        <v>45</v>
      </c>
      <c r="E2" s="8" t="s">
        <v>53</v>
      </c>
      <c r="F2" s="5" t="s">
        <v>11</v>
      </c>
      <c r="G2" s="5" t="s">
        <v>12</v>
      </c>
      <c r="H2" s="5" t="s">
        <v>13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</row>
    <row r="3" spans="1:13" ht="24.6" customHeight="1" thickBot="1" x14ac:dyDescent="0.35">
      <c r="A3" s="5" t="s">
        <v>14</v>
      </c>
      <c r="B3" s="6" t="s">
        <v>15</v>
      </c>
      <c r="C3" s="6"/>
      <c r="D3" s="6"/>
      <c r="E3" s="6"/>
      <c r="F3" s="7">
        <v>60.6</v>
      </c>
      <c r="G3" s="7">
        <v>61.3</v>
      </c>
      <c r="H3" s="7">
        <v>62</v>
      </c>
      <c r="I3" s="7">
        <v>62.7</v>
      </c>
      <c r="J3" s="7">
        <v>63.4</v>
      </c>
      <c r="K3" s="7">
        <v>66.290000000000006</v>
      </c>
      <c r="L3" s="7">
        <v>64.599999999999994</v>
      </c>
      <c r="M3" s="7">
        <v>68.5</v>
      </c>
    </row>
    <row r="4" spans="1:13" ht="28.8" customHeight="1" thickBot="1" x14ac:dyDescent="0.35">
      <c r="A4" s="5"/>
      <c r="B4" s="6" t="s">
        <v>16</v>
      </c>
      <c r="C4" s="6"/>
      <c r="D4" s="6"/>
      <c r="E4" s="6"/>
      <c r="F4" s="7">
        <f>F3*0.7</f>
        <v>42.42</v>
      </c>
      <c r="G4" s="7">
        <f>G3*0.7</f>
        <v>42.91</v>
      </c>
      <c r="H4" s="7">
        <f>H3*0.7</f>
        <v>43.4</v>
      </c>
      <c r="I4" s="7">
        <f>I3*0.7</f>
        <v>43.89</v>
      </c>
      <c r="J4" s="7">
        <f>J3*0.7</f>
        <v>44.379999999999995</v>
      </c>
      <c r="K4" s="7">
        <v>46.402999999999999</v>
      </c>
      <c r="L4" s="7">
        <v>45.22</v>
      </c>
      <c r="M4" s="7">
        <v>47.95</v>
      </c>
    </row>
    <row r="5" spans="1:13" ht="32.4" customHeight="1" thickBot="1" x14ac:dyDescent="0.35">
      <c r="A5" s="5"/>
      <c r="B5" s="6" t="s">
        <v>17</v>
      </c>
      <c r="C5" s="6"/>
      <c r="D5" s="6"/>
      <c r="E5" s="6"/>
      <c r="F5" s="7">
        <f>F4*0.6</f>
        <v>25.452000000000002</v>
      </c>
      <c r="G5" s="7">
        <f>G4*0.6</f>
        <v>25.745999999999999</v>
      </c>
      <c r="H5" s="7">
        <f>H4*0.6</f>
        <v>26.04</v>
      </c>
      <c r="I5" s="7">
        <f>I4*0.6</f>
        <v>26.334</v>
      </c>
      <c r="J5" s="7">
        <f>J4*0.6</f>
        <v>26.627999999999997</v>
      </c>
      <c r="K5" s="7">
        <v>27.841799999999999</v>
      </c>
      <c r="L5" s="7">
        <v>27.132000000000001</v>
      </c>
      <c r="M5" s="7">
        <v>28.77</v>
      </c>
    </row>
    <row r="6" spans="1:13" ht="15" thickBot="1" x14ac:dyDescent="0.35">
      <c r="A6" s="5"/>
      <c r="B6" s="6"/>
      <c r="C6" s="6"/>
      <c r="D6" s="6"/>
      <c r="E6" s="6"/>
      <c r="F6" s="7"/>
      <c r="G6" s="7"/>
      <c r="H6" s="7"/>
      <c r="I6" s="7"/>
      <c r="J6" s="7"/>
      <c r="K6" s="7"/>
      <c r="L6" s="7"/>
      <c r="M6" s="7"/>
    </row>
    <row r="7" spans="1:13" ht="15" thickBot="1" x14ac:dyDescent="0.35">
      <c r="A7" s="5" t="s">
        <v>36</v>
      </c>
      <c r="B7" s="6" t="s">
        <v>57</v>
      </c>
      <c r="C7" s="6"/>
      <c r="D7" s="6"/>
      <c r="E7" s="6"/>
      <c r="F7" s="7">
        <f>F5*0.2</f>
        <v>5.0904000000000007</v>
      </c>
      <c r="G7" s="7">
        <v>61.3</v>
      </c>
      <c r="H7" s="7">
        <v>62</v>
      </c>
      <c r="I7" s="7">
        <v>62.7</v>
      </c>
      <c r="J7" s="7">
        <v>63.4</v>
      </c>
      <c r="K7" s="7">
        <v>66.290000000000006</v>
      </c>
      <c r="L7" s="7">
        <v>64.599999999999994</v>
      </c>
      <c r="M7" s="7">
        <v>68.5</v>
      </c>
    </row>
    <row r="8" spans="1:13" ht="15" thickBot="1" x14ac:dyDescent="0.35">
      <c r="A8" s="5"/>
      <c r="B8" s="6" t="s">
        <v>37</v>
      </c>
      <c r="C8" s="6"/>
      <c r="D8" s="6"/>
      <c r="E8" s="6"/>
      <c r="F8" s="7">
        <f>F7*0.7</f>
        <v>3.5632800000000002</v>
      </c>
      <c r="G8" s="7">
        <f>G7*0.7</f>
        <v>42.91</v>
      </c>
      <c r="H8" s="7">
        <f>H7*0.7</f>
        <v>43.4</v>
      </c>
      <c r="I8" s="7">
        <f>I7*0.7</f>
        <v>43.89</v>
      </c>
      <c r="J8" s="7">
        <f>J7*0.7</f>
        <v>44.379999999999995</v>
      </c>
      <c r="K8" s="7">
        <v>46.402999999999999</v>
      </c>
      <c r="L8" s="7">
        <v>45.22</v>
      </c>
      <c r="M8" s="7">
        <v>47.95</v>
      </c>
    </row>
    <row r="9" spans="1:13" ht="15" thickBot="1" x14ac:dyDescent="0.35">
      <c r="A9" s="5"/>
      <c r="B9" s="6" t="s">
        <v>38</v>
      </c>
      <c r="C9" s="6"/>
      <c r="D9" s="6"/>
      <c r="E9" s="6"/>
      <c r="F9" s="7">
        <f>F8*0.6</f>
        <v>2.1379679999999999</v>
      </c>
      <c r="G9" s="7">
        <f>G8*0.6</f>
        <v>25.745999999999999</v>
      </c>
      <c r="H9" s="7">
        <f>H8*0.6</f>
        <v>26.04</v>
      </c>
      <c r="I9" s="7">
        <f>I8*0.6</f>
        <v>26.334</v>
      </c>
      <c r="J9" s="7">
        <f>J8*0.6</f>
        <v>26.627999999999997</v>
      </c>
      <c r="K9" s="7">
        <v>27.841799999999999</v>
      </c>
      <c r="L9" s="7">
        <v>27.132000000000001</v>
      </c>
      <c r="M9" s="7">
        <v>28.77</v>
      </c>
    </row>
    <row r="10" spans="1:13" ht="15" thickBot="1" x14ac:dyDescent="0.35">
      <c r="A10" s="5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</row>
    <row r="11" spans="1:13" ht="15" thickBot="1" x14ac:dyDescent="0.35">
      <c r="A11" s="5" t="s">
        <v>49</v>
      </c>
      <c r="B11" s="6" t="s">
        <v>55</v>
      </c>
      <c r="C11" s="6"/>
      <c r="D11" s="6"/>
      <c r="E11" s="6"/>
      <c r="F11" s="7">
        <f>SUM(F13:F24)</f>
        <v>2628.66</v>
      </c>
      <c r="G11" s="7">
        <f>SUM(G13:G24)</f>
        <v>96937.459999999992</v>
      </c>
      <c r="H11" s="7">
        <f t="shared" ref="H11:M11" si="0">SUM(H13:H24)</f>
        <v>347.12</v>
      </c>
      <c r="I11" s="7">
        <f t="shared" si="0"/>
        <v>347.12</v>
      </c>
      <c r="J11" s="7">
        <f t="shared" si="0"/>
        <v>347.12</v>
      </c>
      <c r="K11" s="7">
        <f t="shared" si="0"/>
        <v>347.12</v>
      </c>
      <c r="L11" s="7">
        <f t="shared" si="0"/>
        <v>347.12</v>
      </c>
      <c r="M11" s="7">
        <f t="shared" si="0"/>
        <v>347.12</v>
      </c>
    </row>
    <row r="12" spans="1:13" ht="15" thickBot="1" x14ac:dyDescent="0.35">
      <c r="A12" s="5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</row>
    <row r="13" spans="1:13" ht="15" thickBot="1" x14ac:dyDescent="0.35">
      <c r="A13" s="5" t="s">
        <v>54</v>
      </c>
      <c r="B13" s="6" t="s">
        <v>18</v>
      </c>
      <c r="C13" s="6"/>
      <c r="D13" s="6"/>
      <c r="E13" s="6"/>
      <c r="F13" s="7">
        <f>SUM(F28,F39,F48)</f>
        <v>987.40000000000009</v>
      </c>
      <c r="G13" s="7">
        <f>SUM(G28,G39,G48)</f>
        <v>96621.4</v>
      </c>
      <c r="H13" s="7">
        <f t="shared" ref="H13:M13" si="1">SUM(H28,H39,H48)</f>
        <v>31.06</v>
      </c>
      <c r="I13" s="7">
        <f t="shared" si="1"/>
        <v>31.06</v>
      </c>
      <c r="J13" s="7">
        <f t="shared" si="1"/>
        <v>31.06</v>
      </c>
      <c r="K13" s="7">
        <f t="shared" si="1"/>
        <v>31.06</v>
      </c>
      <c r="L13" s="7">
        <f t="shared" si="1"/>
        <v>31.06</v>
      </c>
      <c r="M13" s="7">
        <f t="shared" si="1"/>
        <v>31.06</v>
      </c>
    </row>
    <row r="14" spans="1:13" ht="15" thickBot="1" x14ac:dyDescent="0.35">
      <c r="A14" s="5"/>
      <c r="B14" s="6" t="s">
        <v>19</v>
      </c>
      <c r="C14" s="6"/>
      <c r="D14" s="6"/>
      <c r="E14" s="6"/>
      <c r="F14" s="7">
        <f>SUM(F29,F42,F49)</f>
        <v>107.39999999999999</v>
      </c>
      <c r="G14" s="7">
        <f t="shared" ref="G14:M14" si="2">SUM(G29,G42,G49)</f>
        <v>43.2</v>
      </c>
      <c r="H14" s="7">
        <f t="shared" si="2"/>
        <v>43.2</v>
      </c>
      <c r="I14" s="7">
        <f t="shared" si="2"/>
        <v>43.2</v>
      </c>
      <c r="J14" s="7">
        <f t="shared" si="2"/>
        <v>43.2</v>
      </c>
      <c r="K14" s="7">
        <f t="shared" si="2"/>
        <v>43.2</v>
      </c>
      <c r="L14" s="7">
        <f t="shared" si="2"/>
        <v>43.2</v>
      </c>
      <c r="M14" s="7">
        <f t="shared" si="2"/>
        <v>43.2</v>
      </c>
    </row>
    <row r="15" spans="1:13" ht="15" thickBot="1" x14ac:dyDescent="0.35">
      <c r="A15" s="5"/>
      <c r="B15" s="6" t="s">
        <v>20</v>
      </c>
      <c r="C15" s="6"/>
      <c r="D15" s="6"/>
      <c r="E15" s="6"/>
      <c r="F15" s="7">
        <f>F30</f>
        <v>187.5</v>
      </c>
      <c r="G15" s="7">
        <f>G30</f>
        <v>12.5</v>
      </c>
      <c r="H15" s="7">
        <f t="shared" ref="G15:M15" si="3">H30</f>
        <v>12.5</v>
      </c>
      <c r="I15" s="7">
        <f t="shared" si="3"/>
        <v>12.5</v>
      </c>
      <c r="J15" s="7">
        <f t="shared" si="3"/>
        <v>12.5</v>
      </c>
      <c r="K15" s="7">
        <f t="shared" si="3"/>
        <v>12.5</v>
      </c>
      <c r="L15" s="7">
        <f t="shared" si="3"/>
        <v>12.5</v>
      </c>
      <c r="M15" s="7">
        <f t="shared" si="3"/>
        <v>12.5</v>
      </c>
    </row>
    <row r="16" spans="1:13" ht="15" thickBot="1" x14ac:dyDescent="0.35">
      <c r="A16" s="5"/>
      <c r="B16" s="6" t="s">
        <v>21</v>
      </c>
      <c r="C16" s="6"/>
      <c r="D16" s="6"/>
      <c r="E16" s="6"/>
      <c r="F16" s="7">
        <f>F30</f>
        <v>187.5</v>
      </c>
      <c r="G16" s="7">
        <f t="shared" ref="G16:M16" si="4">G30</f>
        <v>12.5</v>
      </c>
      <c r="H16" s="7">
        <f t="shared" si="4"/>
        <v>12.5</v>
      </c>
      <c r="I16" s="7">
        <f t="shared" si="4"/>
        <v>12.5</v>
      </c>
      <c r="J16" s="7">
        <f t="shared" si="4"/>
        <v>12.5</v>
      </c>
      <c r="K16" s="7">
        <f t="shared" si="4"/>
        <v>12.5</v>
      </c>
      <c r="L16" s="7">
        <f t="shared" si="4"/>
        <v>12.5</v>
      </c>
      <c r="M16" s="7">
        <f t="shared" si="4"/>
        <v>12.5</v>
      </c>
    </row>
    <row r="17" spans="1:13" ht="15" thickBot="1" x14ac:dyDescent="0.35">
      <c r="A17" s="5"/>
      <c r="B17" s="6" t="s">
        <v>22</v>
      </c>
      <c r="C17" s="6"/>
      <c r="D17" s="6"/>
      <c r="E17" s="6"/>
      <c r="F17" s="7">
        <f>SUM(F32,F43)</f>
        <v>163</v>
      </c>
      <c r="G17" s="7">
        <f t="shared" ref="G17:M17" si="5">SUM(G32,G43)</f>
        <v>43</v>
      </c>
      <c r="H17" s="7">
        <f t="shared" si="5"/>
        <v>43</v>
      </c>
      <c r="I17" s="7">
        <f t="shared" si="5"/>
        <v>43</v>
      </c>
      <c r="J17" s="7">
        <f t="shared" si="5"/>
        <v>43</v>
      </c>
      <c r="K17" s="7">
        <f t="shared" si="5"/>
        <v>43</v>
      </c>
      <c r="L17" s="7">
        <f t="shared" si="5"/>
        <v>43</v>
      </c>
      <c r="M17" s="7">
        <f t="shared" si="5"/>
        <v>43</v>
      </c>
    </row>
    <row r="18" spans="1:13" ht="15" thickBot="1" x14ac:dyDescent="0.35">
      <c r="A18" s="5"/>
      <c r="B18" s="6" t="s">
        <v>23</v>
      </c>
      <c r="C18" s="6"/>
      <c r="D18" s="6"/>
      <c r="E18" s="6"/>
      <c r="F18" s="7">
        <f>SUM(F33,F44)</f>
        <v>395</v>
      </c>
      <c r="G18" s="7">
        <f t="shared" ref="G18:M18" si="6">SUM(G33,G44)</f>
        <v>50</v>
      </c>
      <c r="H18" s="7">
        <f t="shared" si="6"/>
        <v>50</v>
      </c>
      <c r="I18" s="7">
        <f t="shared" si="6"/>
        <v>50</v>
      </c>
      <c r="J18" s="7">
        <f t="shared" si="6"/>
        <v>50</v>
      </c>
      <c r="K18" s="7">
        <f t="shared" si="6"/>
        <v>50</v>
      </c>
      <c r="L18" s="7">
        <f t="shared" si="6"/>
        <v>50</v>
      </c>
      <c r="M18" s="7">
        <f t="shared" si="6"/>
        <v>50</v>
      </c>
    </row>
    <row r="19" spans="1:13" ht="15" thickBot="1" x14ac:dyDescent="0.35">
      <c r="A19" s="5"/>
      <c r="B19" s="6" t="s">
        <v>24</v>
      </c>
      <c r="C19" s="6"/>
      <c r="D19" s="6"/>
      <c r="E19" s="6"/>
      <c r="F19" s="7">
        <f>SUM(F34,F45)</f>
        <v>138</v>
      </c>
      <c r="G19" s="7">
        <f t="shared" ref="G19:M19" si="7">SUM(G34,G45)</f>
        <v>57</v>
      </c>
      <c r="H19" s="7">
        <f t="shared" si="7"/>
        <v>57</v>
      </c>
      <c r="I19" s="7">
        <f t="shared" si="7"/>
        <v>57</v>
      </c>
      <c r="J19" s="7">
        <f t="shared" si="7"/>
        <v>57</v>
      </c>
      <c r="K19" s="7">
        <f t="shared" si="7"/>
        <v>57</v>
      </c>
      <c r="L19" s="7">
        <f t="shared" si="7"/>
        <v>57</v>
      </c>
      <c r="M19" s="7">
        <f t="shared" si="7"/>
        <v>57</v>
      </c>
    </row>
    <row r="20" spans="1:13" ht="15" thickBot="1" x14ac:dyDescent="0.35">
      <c r="A20" s="5"/>
      <c r="B20" s="6" t="s">
        <v>50</v>
      </c>
      <c r="C20" s="6"/>
      <c r="D20" s="6"/>
      <c r="E20" s="6"/>
      <c r="F20" s="7">
        <f>F35</f>
        <v>150</v>
      </c>
      <c r="G20" s="7">
        <f t="shared" ref="G20:M20" si="8">G35</f>
        <v>30</v>
      </c>
      <c r="H20" s="7">
        <f t="shared" si="8"/>
        <v>30</v>
      </c>
      <c r="I20" s="7">
        <f t="shared" si="8"/>
        <v>30</v>
      </c>
      <c r="J20" s="7">
        <f t="shared" si="8"/>
        <v>30</v>
      </c>
      <c r="K20" s="7">
        <f t="shared" si="8"/>
        <v>30</v>
      </c>
      <c r="L20" s="7">
        <f t="shared" si="8"/>
        <v>30</v>
      </c>
      <c r="M20" s="7">
        <f t="shared" si="8"/>
        <v>30</v>
      </c>
    </row>
    <row r="21" spans="1:13" ht="15" thickBot="1" x14ac:dyDescent="0.35">
      <c r="A21" s="5"/>
      <c r="B21" s="6" t="s">
        <v>51</v>
      </c>
      <c r="C21" s="6"/>
      <c r="D21" s="6"/>
      <c r="E21" s="6"/>
      <c r="F21" s="7">
        <f>F36</f>
        <v>280</v>
      </c>
      <c r="G21" s="7">
        <f t="shared" ref="G21:M21" si="9">G36</f>
        <v>35</v>
      </c>
      <c r="H21" s="7">
        <f t="shared" si="9"/>
        <v>35</v>
      </c>
      <c r="I21" s="7">
        <f t="shared" si="9"/>
        <v>35</v>
      </c>
      <c r="J21" s="7">
        <f t="shared" si="9"/>
        <v>35</v>
      </c>
      <c r="K21" s="7">
        <f t="shared" si="9"/>
        <v>35</v>
      </c>
      <c r="L21" s="7">
        <f t="shared" si="9"/>
        <v>35</v>
      </c>
      <c r="M21" s="7">
        <f t="shared" si="9"/>
        <v>35</v>
      </c>
    </row>
    <row r="22" spans="1:13" ht="15" thickBot="1" x14ac:dyDescent="0.35">
      <c r="A22" s="5"/>
      <c r="B22" s="6" t="s">
        <v>28</v>
      </c>
      <c r="C22" s="6"/>
      <c r="D22" s="6"/>
      <c r="E22" s="6"/>
      <c r="F22" s="7">
        <f>F39</f>
        <v>10.7</v>
      </c>
      <c r="G22" s="7">
        <f t="shared" ref="G22:M22" si="10">G39</f>
        <v>10.7</v>
      </c>
      <c r="H22" s="7">
        <f t="shared" si="10"/>
        <v>10.7</v>
      </c>
      <c r="I22" s="7">
        <f t="shared" si="10"/>
        <v>10.7</v>
      </c>
      <c r="J22" s="7">
        <f t="shared" si="10"/>
        <v>10.7</v>
      </c>
      <c r="K22" s="7">
        <f t="shared" si="10"/>
        <v>10.7</v>
      </c>
      <c r="L22" s="7">
        <f t="shared" si="10"/>
        <v>10.7</v>
      </c>
      <c r="M22" s="7">
        <f t="shared" si="10"/>
        <v>10.7</v>
      </c>
    </row>
    <row r="23" spans="1:13" ht="15" thickBot="1" x14ac:dyDescent="0.35">
      <c r="A23" s="5"/>
      <c r="B23" s="6" t="s">
        <v>29</v>
      </c>
      <c r="C23" s="6"/>
      <c r="D23" s="6"/>
      <c r="E23" s="6"/>
      <c r="F23" s="7">
        <f>F40</f>
        <v>12.5</v>
      </c>
      <c r="G23" s="7">
        <f t="shared" ref="G23:M23" si="11">G40</f>
        <v>12.5</v>
      </c>
      <c r="H23" s="7">
        <f t="shared" si="11"/>
        <v>12.5</v>
      </c>
      <c r="I23" s="7">
        <f t="shared" si="11"/>
        <v>12.5</v>
      </c>
      <c r="J23" s="7">
        <f t="shared" si="11"/>
        <v>12.5</v>
      </c>
      <c r="K23" s="7">
        <f t="shared" si="11"/>
        <v>12.5</v>
      </c>
      <c r="L23" s="7">
        <f t="shared" si="11"/>
        <v>12.5</v>
      </c>
      <c r="M23" s="7">
        <f t="shared" si="11"/>
        <v>12.5</v>
      </c>
    </row>
    <row r="24" spans="1:13" ht="15" thickBot="1" x14ac:dyDescent="0.35">
      <c r="A24" s="5"/>
      <c r="B24" s="6" t="s">
        <v>27</v>
      </c>
      <c r="C24" s="6"/>
      <c r="D24" s="6"/>
      <c r="E24" s="6"/>
      <c r="F24" s="7">
        <f>F47</f>
        <v>9.66</v>
      </c>
      <c r="G24" s="7">
        <f t="shared" ref="G24:M24" si="12">G47</f>
        <v>9.66</v>
      </c>
      <c r="H24" s="7">
        <f t="shared" si="12"/>
        <v>9.66</v>
      </c>
      <c r="I24" s="7">
        <f t="shared" si="12"/>
        <v>9.66</v>
      </c>
      <c r="J24" s="7">
        <f t="shared" si="12"/>
        <v>9.66</v>
      </c>
      <c r="K24" s="7">
        <f t="shared" si="12"/>
        <v>9.66</v>
      </c>
      <c r="L24" s="7">
        <f t="shared" si="12"/>
        <v>9.66</v>
      </c>
      <c r="M24" s="7">
        <f t="shared" si="12"/>
        <v>9.66</v>
      </c>
    </row>
    <row r="25" spans="1:13" ht="15" thickBot="1" x14ac:dyDescent="0.35">
      <c r="A25" s="5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</row>
    <row r="26" spans="1:13" ht="15" thickBot="1" x14ac:dyDescent="0.35">
      <c r="A26" s="5" t="s">
        <v>52</v>
      </c>
      <c r="B26" s="6" t="s">
        <v>56</v>
      </c>
      <c r="C26" s="6"/>
      <c r="D26" s="6"/>
      <c r="E26" s="6"/>
      <c r="F26" s="7">
        <f>F13/F11*100</f>
        <v>37.562864729558029</v>
      </c>
      <c r="G26" s="7">
        <f t="shared" ref="G26:M26" si="13">G13/G11*100</f>
        <v>99.673954733288866</v>
      </c>
      <c r="H26" s="7">
        <f t="shared" si="13"/>
        <v>8.9479142659598985</v>
      </c>
      <c r="I26" s="7">
        <f t="shared" si="13"/>
        <v>8.9479142659598985</v>
      </c>
      <c r="J26" s="7">
        <f t="shared" si="13"/>
        <v>8.9479142659598985</v>
      </c>
      <c r="K26" s="7">
        <f t="shared" si="13"/>
        <v>8.9479142659598985</v>
      </c>
      <c r="L26" s="7">
        <f t="shared" si="13"/>
        <v>8.9479142659598985</v>
      </c>
      <c r="M26" s="7">
        <f t="shared" si="13"/>
        <v>8.9479142659598985</v>
      </c>
    </row>
    <row r="27" spans="1:13" ht="15" thickBot="1" x14ac:dyDescent="0.35">
      <c r="A27" s="5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</row>
    <row r="28" spans="1:13" ht="15" thickBot="1" x14ac:dyDescent="0.35">
      <c r="A28" s="5" t="s">
        <v>39</v>
      </c>
      <c r="B28" s="6" t="s">
        <v>18</v>
      </c>
      <c r="C28" s="7">
        <v>15</v>
      </c>
      <c r="D28" s="18">
        <v>9.66</v>
      </c>
      <c r="E28" s="18">
        <v>100</v>
      </c>
      <c r="F28" s="17">
        <f>D28*E28</f>
        <v>966</v>
      </c>
      <c r="G28" s="18">
        <f>F28*E28</f>
        <v>96600</v>
      </c>
      <c r="H28" s="18">
        <v>9.66</v>
      </c>
      <c r="I28" s="18">
        <v>9.66</v>
      </c>
      <c r="J28" s="18">
        <v>9.66</v>
      </c>
      <c r="K28" s="18">
        <v>9.66</v>
      </c>
      <c r="L28" s="18">
        <v>9.66</v>
      </c>
      <c r="M28" s="18">
        <v>9.66</v>
      </c>
    </row>
    <row r="29" spans="1:13" ht="15" thickBot="1" x14ac:dyDescent="0.35">
      <c r="A29" s="7" t="s">
        <v>42</v>
      </c>
      <c r="B29" s="6" t="s">
        <v>19</v>
      </c>
      <c r="C29" s="7">
        <v>7</v>
      </c>
      <c r="D29" s="7">
        <v>10.7</v>
      </c>
      <c r="E29" s="18">
        <v>100</v>
      </c>
      <c r="F29" s="7">
        <f>C29*D29</f>
        <v>74.899999999999991</v>
      </c>
      <c r="G29" s="7">
        <v>10.7</v>
      </c>
      <c r="H29" s="7">
        <v>10.7</v>
      </c>
      <c r="I29" s="7">
        <v>10.7</v>
      </c>
      <c r="J29" s="7">
        <v>10.7</v>
      </c>
      <c r="K29" s="7">
        <v>10.7</v>
      </c>
      <c r="L29" s="7">
        <v>10.7</v>
      </c>
      <c r="M29" s="7">
        <v>10.7</v>
      </c>
    </row>
    <row r="30" spans="1:13" ht="15" thickBot="1" x14ac:dyDescent="0.35">
      <c r="A30" s="5"/>
      <c r="B30" s="6" t="s">
        <v>20</v>
      </c>
      <c r="C30" s="7">
        <v>15</v>
      </c>
      <c r="D30" s="7">
        <v>12.5</v>
      </c>
      <c r="E30" s="18">
        <v>100</v>
      </c>
      <c r="F30" s="7">
        <f>C30*D30</f>
        <v>187.5</v>
      </c>
      <c r="G30" s="7">
        <v>12.5</v>
      </c>
      <c r="H30" s="7">
        <v>12.5</v>
      </c>
      <c r="I30" s="7">
        <v>12.5</v>
      </c>
      <c r="J30" s="7">
        <v>12.5</v>
      </c>
      <c r="K30" s="7">
        <v>12.5</v>
      </c>
      <c r="L30" s="7">
        <v>12.5</v>
      </c>
      <c r="M30" s="7">
        <v>12.5</v>
      </c>
    </row>
    <row r="31" spans="1:13" ht="15" thickBot="1" x14ac:dyDescent="0.35">
      <c r="A31" s="5"/>
      <c r="B31" s="6" t="s">
        <v>21</v>
      </c>
      <c r="C31" s="7">
        <v>30</v>
      </c>
      <c r="D31" s="7">
        <v>13</v>
      </c>
      <c r="E31" s="18">
        <v>100</v>
      </c>
      <c r="F31" s="7">
        <f>C31*D31</f>
        <v>390</v>
      </c>
      <c r="G31" s="7">
        <v>13</v>
      </c>
      <c r="H31" s="7">
        <v>13</v>
      </c>
      <c r="I31" s="7">
        <v>13</v>
      </c>
      <c r="J31" s="7">
        <v>13</v>
      </c>
      <c r="K31" s="7">
        <v>13</v>
      </c>
      <c r="L31" s="7">
        <v>13</v>
      </c>
      <c r="M31" s="7">
        <v>13</v>
      </c>
    </row>
    <row r="32" spans="1:13" ht="15" thickBot="1" x14ac:dyDescent="0.35">
      <c r="A32" s="5"/>
      <c r="B32" s="6" t="s">
        <v>22</v>
      </c>
      <c r="C32" s="7">
        <v>7</v>
      </c>
      <c r="D32" s="7">
        <v>20</v>
      </c>
      <c r="E32" s="18">
        <v>100</v>
      </c>
      <c r="F32" s="7">
        <f>C32*D32</f>
        <v>140</v>
      </c>
      <c r="G32" s="7">
        <v>20</v>
      </c>
      <c r="H32" s="7">
        <v>20</v>
      </c>
      <c r="I32" s="7">
        <v>20</v>
      </c>
      <c r="J32" s="7">
        <v>20</v>
      </c>
      <c r="K32" s="7">
        <v>20</v>
      </c>
      <c r="L32" s="7">
        <v>20</v>
      </c>
      <c r="M32" s="7">
        <v>20</v>
      </c>
    </row>
    <row r="33" spans="1:13" ht="15" thickBot="1" x14ac:dyDescent="0.35">
      <c r="A33" s="5"/>
      <c r="B33" s="6" t="s">
        <v>23</v>
      </c>
      <c r="C33" s="7">
        <v>16</v>
      </c>
      <c r="D33" s="7">
        <v>23</v>
      </c>
      <c r="E33" s="18">
        <v>100</v>
      </c>
      <c r="F33" s="7">
        <f>C33*D33</f>
        <v>368</v>
      </c>
      <c r="G33" s="7">
        <v>23</v>
      </c>
      <c r="H33" s="7">
        <v>23</v>
      </c>
      <c r="I33" s="7">
        <v>23</v>
      </c>
      <c r="J33" s="7">
        <v>23</v>
      </c>
      <c r="K33" s="7">
        <v>23</v>
      </c>
      <c r="L33" s="7">
        <v>23</v>
      </c>
      <c r="M33" s="7">
        <v>23</v>
      </c>
    </row>
    <row r="34" spans="1:13" ht="15" thickBot="1" x14ac:dyDescent="0.35">
      <c r="A34" s="5"/>
      <c r="B34" s="6" t="s">
        <v>24</v>
      </c>
      <c r="C34" s="7">
        <v>4</v>
      </c>
      <c r="D34" s="7">
        <v>27</v>
      </c>
      <c r="E34" s="18">
        <v>100</v>
      </c>
      <c r="F34" s="7">
        <f>C34*D34</f>
        <v>108</v>
      </c>
      <c r="G34" s="7">
        <v>27</v>
      </c>
      <c r="H34" s="7">
        <v>27</v>
      </c>
      <c r="I34" s="7">
        <v>27</v>
      </c>
      <c r="J34" s="7">
        <v>27</v>
      </c>
      <c r="K34" s="7">
        <v>27</v>
      </c>
      <c r="L34" s="7">
        <v>27</v>
      </c>
      <c r="M34" s="7">
        <v>27</v>
      </c>
    </row>
    <row r="35" spans="1:13" ht="15" thickBot="1" x14ac:dyDescent="0.35">
      <c r="A35" s="5"/>
      <c r="B35" s="6" t="s">
        <v>25</v>
      </c>
      <c r="C35" s="7">
        <v>5</v>
      </c>
      <c r="D35" s="7">
        <v>30</v>
      </c>
      <c r="E35" s="18">
        <v>100</v>
      </c>
      <c r="F35" s="7">
        <f>C35*D35</f>
        <v>150</v>
      </c>
      <c r="G35" s="7">
        <v>30</v>
      </c>
      <c r="H35" s="7">
        <v>30</v>
      </c>
      <c r="I35" s="7">
        <v>30</v>
      </c>
      <c r="J35" s="7">
        <v>30</v>
      </c>
      <c r="K35" s="7">
        <v>30</v>
      </c>
      <c r="L35" s="7">
        <v>30</v>
      </c>
      <c r="M35" s="7">
        <v>30</v>
      </c>
    </row>
    <row r="36" spans="1:13" ht="15" thickBot="1" x14ac:dyDescent="0.35">
      <c r="A36" s="5"/>
      <c r="B36" s="6" t="s">
        <v>26</v>
      </c>
      <c r="C36" s="7">
        <v>8</v>
      </c>
      <c r="D36" s="7">
        <v>35</v>
      </c>
      <c r="E36" s="18">
        <v>100</v>
      </c>
      <c r="F36" s="7">
        <f>C36*D36</f>
        <v>280</v>
      </c>
      <c r="G36" s="7">
        <v>35</v>
      </c>
      <c r="H36" s="7">
        <v>35</v>
      </c>
      <c r="I36" s="7">
        <v>35</v>
      </c>
      <c r="J36" s="7">
        <v>35</v>
      </c>
      <c r="K36" s="7">
        <v>35</v>
      </c>
      <c r="L36" s="7">
        <v>35</v>
      </c>
      <c r="M36" s="7">
        <v>35</v>
      </c>
    </row>
    <row r="37" spans="1:13" ht="15" thickBot="1" x14ac:dyDescent="0.35">
      <c r="A37" s="5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</row>
    <row r="38" spans="1:13" ht="15" thickBot="1" x14ac:dyDescent="0.35">
      <c r="A38" s="5" t="s">
        <v>40</v>
      </c>
      <c r="B38" s="6" t="s">
        <v>27</v>
      </c>
      <c r="C38" s="7">
        <v>6</v>
      </c>
      <c r="D38" s="18">
        <v>9.66</v>
      </c>
      <c r="E38" s="18">
        <v>500</v>
      </c>
      <c r="F38" s="18">
        <v>9.66</v>
      </c>
      <c r="G38" s="18">
        <v>9.66</v>
      </c>
      <c r="H38" s="18">
        <v>9.66</v>
      </c>
      <c r="I38" s="18">
        <v>9.66</v>
      </c>
      <c r="J38" s="18">
        <v>9.66</v>
      </c>
      <c r="K38" s="18">
        <v>9.66</v>
      </c>
      <c r="L38" s="18">
        <v>9.66</v>
      </c>
      <c r="M38" s="18">
        <v>9.66</v>
      </c>
    </row>
    <row r="39" spans="1:13" ht="15" thickBot="1" x14ac:dyDescent="0.35">
      <c r="A39" s="7" t="s">
        <v>43</v>
      </c>
      <c r="B39" s="6" t="s">
        <v>28</v>
      </c>
      <c r="C39" s="7">
        <v>15</v>
      </c>
      <c r="D39" s="7">
        <v>10.7</v>
      </c>
      <c r="E39" s="18">
        <v>500</v>
      </c>
      <c r="F39" s="7">
        <v>10.7</v>
      </c>
      <c r="G39" s="7">
        <v>10.7</v>
      </c>
      <c r="H39" s="7">
        <v>10.7</v>
      </c>
      <c r="I39" s="7">
        <v>10.7</v>
      </c>
      <c r="J39" s="7">
        <v>10.7</v>
      </c>
      <c r="K39" s="7">
        <v>10.7</v>
      </c>
      <c r="L39" s="7">
        <v>10.7</v>
      </c>
      <c r="M39" s="7">
        <v>10.7</v>
      </c>
    </row>
    <row r="40" spans="1:13" ht="15" thickBot="1" x14ac:dyDescent="0.35">
      <c r="A40" s="5"/>
      <c r="B40" s="6" t="s">
        <v>29</v>
      </c>
      <c r="C40" s="7">
        <v>7</v>
      </c>
      <c r="D40" s="7">
        <v>12.5</v>
      </c>
      <c r="E40" s="18">
        <v>500</v>
      </c>
      <c r="F40" s="7">
        <v>12.5</v>
      </c>
      <c r="G40" s="7">
        <v>12.5</v>
      </c>
      <c r="H40" s="7">
        <v>12.5</v>
      </c>
      <c r="I40" s="7">
        <v>12.5</v>
      </c>
      <c r="J40" s="7">
        <v>12.5</v>
      </c>
      <c r="K40" s="7">
        <v>12.5</v>
      </c>
      <c r="L40" s="7">
        <v>12.5</v>
      </c>
      <c r="M40" s="7">
        <v>12.5</v>
      </c>
    </row>
    <row r="41" spans="1:13" ht="15" thickBot="1" x14ac:dyDescent="0.35">
      <c r="B41" s="6" t="s">
        <v>18</v>
      </c>
      <c r="C41" s="7">
        <v>15</v>
      </c>
      <c r="D41" s="7">
        <v>13</v>
      </c>
      <c r="E41" s="18">
        <v>500</v>
      </c>
      <c r="F41" s="7">
        <v>13</v>
      </c>
      <c r="G41" s="7">
        <v>13</v>
      </c>
      <c r="H41" s="7">
        <v>13</v>
      </c>
      <c r="I41" s="7">
        <v>13</v>
      </c>
      <c r="J41" s="7">
        <v>13</v>
      </c>
      <c r="K41" s="7">
        <v>13</v>
      </c>
      <c r="L41" s="7">
        <v>13</v>
      </c>
      <c r="M41" s="7">
        <v>13</v>
      </c>
    </row>
    <row r="42" spans="1:13" ht="15" thickBot="1" x14ac:dyDescent="0.35">
      <c r="B42" s="6" t="s">
        <v>19</v>
      </c>
      <c r="C42" s="7">
        <v>30</v>
      </c>
      <c r="D42" s="7">
        <v>20</v>
      </c>
      <c r="E42" s="18">
        <v>500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1:13" ht="15" thickBot="1" x14ac:dyDescent="0.35">
      <c r="B43" s="6" t="s">
        <v>22</v>
      </c>
      <c r="C43" s="7">
        <v>7</v>
      </c>
      <c r="D43" s="7">
        <v>23</v>
      </c>
      <c r="E43" s="18">
        <v>500</v>
      </c>
      <c r="F43" s="7">
        <v>23</v>
      </c>
      <c r="G43" s="7">
        <v>23</v>
      </c>
      <c r="H43" s="7">
        <v>23</v>
      </c>
      <c r="I43" s="7">
        <v>23</v>
      </c>
      <c r="J43" s="7">
        <v>23</v>
      </c>
      <c r="K43" s="7">
        <v>23</v>
      </c>
      <c r="L43" s="7">
        <v>23</v>
      </c>
      <c r="M43" s="7">
        <v>23</v>
      </c>
    </row>
    <row r="44" spans="1:13" ht="15" thickBot="1" x14ac:dyDescent="0.35">
      <c r="B44" s="6" t="s">
        <v>23</v>
      </c>
      <c r="C44" s="7">
        <v>16</v>
      </c>
      <c r="D44" s="7">
        <v>27</v>
      </c>
      <c r="E44" s="18">
        <v>500</v>
      </c>
      <c r="F44" s="7">
        <v>27</v>
      </c>
      <c r="G44" s="7">
        <v>27</v>
      </c>
      <c r="H44" s="7">
        <v>27</v>
      </c>
      <c r="I44" s="7">
        <v>27</v>
      </c>
      <c r="J44" s="7">
        <v>27</v>
      </c>
      <c r="K44" s="7">
        <v>27</v>
      </c>
      <c r="L44" s="7">
        <v>27</v>
      </c>
      <c r="M44" s="7">
        <v>27</v>
      </c>
    </row>
    <row r="45" spans="1:13" ht="15" thickBot="1" x14ac:dyDescent="0.35">
      <c r="B45" s="6" t="s">
        <v>24</v>
      </c>
      <c r="C45" s="7">
        <v>4</v>
      </c>
      <c r="D45" s="7">
        <v>30</v>
      </c>
      <c r="E45" s="18">
        <v>500</v>
      </c>
      <c r="F45" s="7">
        <v>30</v>
      </c>
      <c r="G45" s="7">
        <v>30</v>
      </c>
      <c r="H45" s="7">
        <v>30</v>
      </c>
      <c r="I45" s="7">
        <v>30</v>
      </c>
      <c r="J45" s="7">
        <v>30</v>
      </c>
      <c r="K45" s="7">
        <v>30</v>
      </c>
      <c r="L45" s="7">
        <v>30</v>
      </c>
      <c r="M45" s="7">
        <v>30</v>
      </c>
    </row>
    <row r="46" spans="1:13" ht="15" thickBot="1" x14ac:dyDescent="0.35">
      <c r="C46" s="10"/>
      <c r="D46" s="7"/>
      <c r="E46" s="18"/>
    </row>
    <row r="47" spans="1:13" ht="15" thickBot="1" x14ac:dyDescent="0.35">
      <c r="A47" s="16" t="s">
        <v>41</v>
      </c>
      <c r="B47" s="6" t="s">
        <v>27</v>
      </c>
      <c r="C47" s="7">
        <v>6</v>
      </c>
      <c r="D47" s="18">
        <v>9.66</v>
      </c>
      <c r="E47" s="18">
        <v>1000</v>
      </c>
      <c r="F47" s="18">
        <v>9.66</v>
      </c>
      <c r="G47" s="18">
        <v>9.66</v>
      </c>
      <c r="H47" s="18">
        <v>9.66</v>
      </c>
      <c r="I47" s="18">
        <v>9.66</v>
      </c>
      <c r="J47" s="18">
        <v>9.66</v>
      </c>
      <c r="K47" s="18">
        <v>9.66</v>
      </c>
      <c r="L47" s="18">
        <v>9.66</v>
      </c>
      <c r="M47" s="18">
        <v>9.66</v>
      </c>
    </row>
    <row r="48" spans="1:13" ht="15" thickBot="1" x14ac:dyDescent="0.35">
      <c r="A48" s="17" t="s">
        <v>44</v>
      </c>
      <c r="B48" s="6" t="s">
        <v>18</v>
      </c>
      <c r="C48" s="7">
        <v>8</v>
      </c>
      <c r="D48" s="7">
        <v>10.7</v>
      </c>
      <c r="E48" s="18">
        <v>1000</v>
      </c>
      <c r="F48" s="7">
        <v>10.7</v>
      </c>
      <c r="G48" s="7">
        <v>10.7</v>
      </c>
      <c r="H48" s="7">
        <v>10.7</v>
      </c>
      <c r="I48" s="7">
        <v>10.7</v>
      </c>
      <c r="J48" s="7">
        <v>10.7</v>
      </c>
      <c r="K48" s="7">
        <v>10.7</v>
      </c>
      <c r="L48" s="7">
        <v>10.7</v>
      </c>
      <c r="M48" s="7">
        <v>10.7</v>
      </c>
    </row>
    <row r="49" spans="2:13" ht="15" thickBot="1" x14ac:dyDescent="0.35">
      <c r="B49" s="6" t="s">
        <v>19</v>
      </c>
      <c r="C49" s="7">
        <v>7</v>
      </c>
      <c r="D49" s="7">
        <v>12.5</v>
      </c>
      <c r="E49" s="18">
        <v>1000</v>
      </c>
      <c r="F49" s="7">
        <v>12.5</v>
      </c>
      <c r="G49" s="7">
        <v>12.5</v>
      </c>
      <c r="H49" s="7">
        <v>12.5</v>
      </c>
      <c r="I49" s="7">
        <v>12.5</v>
      </c>
      <c r="J49" s="7">
        <v>12.5</v>
      </c>
      <c r="K49" s="7">
        <v>12.5</v>
      </c>
      <c r="L49" s="7">
        <v>12.5</v>
      </c>
      <c r="M49" s="7">
        <v>12.5</v>
      </c>
    </row>
  </sheetData>
  <mergeCells count="2">
    <mergeCell ref="F1:M1"/>
    <mergeCell ref="A1:D1"/>
  </mergeCells>
  <dataValidations count="11">
    <dataValidation type="list" operator="equal" allowBlank="1" showErrorMessage="1" sqref="C48 C28" xr:uid="{3483A59C-929F-41F9-8404-1EE8DDDB25EE}">
      <formula1>"8,15,30"</formula1>
    </dataValidation>
    <dataValidation type="list" allowBlank="1" showInputMessage="1" showErrorMessage="1" sqref="C49 C29" xr:uid="{EDEBA2E2-D7F7-400C-BADD-5B7E64CB3A69}">
      <formula1>"7,15,30,44,50,60"</formula1>
    </dataValidation>
    <dataValidation type="list" allowBlank="1" showInputMessage="1" showErrorMessage="1" sqref="C41 C30" xr:uid="{BC36B57B-ACDD-4CE1-9979-6F8E99FE8330}">
      <formula1>"15,50"</formula1>
    </dataValidation>
    <dataValidation type="list" allowBlank="1" showInputMessage="1" showErrorMessage="1" sqref="C42 C31" xr:uid="{C698572F-1285-4154-BC77-4BCE66761BB1}">
      <formula1>"15,30"</formula1>
    </dataValidation>
    <dataValidation type="list" allowBlank="1" showInputMessage="1" showErrorMessage="1" sqref="C39" xr:uid="{BBFE36EC-2372-4909-B751-4E7158F1ABB8}">
      <formula1>"15,30,50"</formula1>
    </dataValidation>
    <dataValidation type="list" allowBlank="1" showInputMessage="1" showErrorMessage="1" sqref="C40" xr:uid="{2BCB4986-209F-4146-B798-CDAE35FEBC10}">
      <formula1>"7,30"</formula1>
    </dataValidation>
    <dataValidation type="list" allowBlank="1" showInputMessage="1" showErrorMessage="1" sqref="C43 C32" xr:uid="{D66CA247-2F4B-4078-8FD4-63DC3FD8FB01}">
      <formula1>"7,15,30,44"</formula1>
    </dataValidation>
    <dataValidation type="list" allowBlank="1" showInputMessage="1" showErrorMessage="1" sqref="C45 C34" xr:uid="{E9654486-7C47-426E-9947-E62CC80146C7}">
      <formula1>"4,10,20"</formula1>
    </dataValidation>
    <dataValidation type="list" allowBlank="1" showInputMessage="1" showErrorMessage="1" sqref="C35" xr:uid="{5B878F63-C387-4D64-B784-4B0FCA3C4B40}">
      <formula1>"5,10"</formula1>
    </dataValidation>
    <dataValidation type="list" allowBlank="1" showInputMessage="1" showErrorMessage="1" sqref="C47 C38" xr:uid="{7DB90AB3-2CB0-45C1-8D7B-CA33412EDC36}">
      <formula1>"6,20,36,40"</formula1>
    </dataValidation>
    <dataValidation type="list" allowBlank="1" showInputMessage="1" showErrorMessage="1" sqref="B26" xr:uid="{7456AE49-0C26-4BA2-A4AF-33A6416EA677}">
      <formula1>"a,b,c,d,e,f"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80E5-4C16-416C-BC8B-955FC1249660}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F187-3913-4BC1-B376-0964377FA91F}">
  <dimension ref="A1:A3"/>
  <sheetViews>
    <sheetView workbookViewId="0">
      <selection activeCell="B3" sqref="B3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47</v>
      </c>
    </row>
    <row r="3" spans="1:1" x14ac:dyDescent="0.3">
      <c r="A3" t="s">
        <v>48</v>
      </c>
    </row>
  </sheetData>
  <dataValidations count="1">
    <dataValidation type="list" allowBlank="1" showInputMessage="1" showErrorMessage="1" sqref="B3" xr:uid="{CE0B6078-D0A8-4F18-992E-96CEB192A87C}">
      <formula1>$A$2:$A$3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F065-FC12-4EE3-A4FE-FA3605CB3807}">
  <dimension ref="A1"/>
  <sheetViews>
    <sheetView workbookViewId="0">
      <selection activeCell="C22" sqref="C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8D57-5E35-48CA-B85D-C8233E88B84C}">
  <dimension ref="A1:P10"/>
  <sheetViews>
    <sheetView workbookViewId="0">
      <selection activeCell="F12" sqref="F12"/>
    </sheetView>
  </sheetViews>
  <sheetFormatPr defaultRowHeight="14.4" x14ac:dyDescent="0.3"/>
  <sheetData>
    <row r="1" spans="1:16" x14ac:dyDescent="0.3">
      <c r="A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L1">
        <f>$A1*C1</f>
        <v>4</v>
      </c>
      <c r="M1">
        <f t="shared" ref="M1:M10" si="0">$A1*D1</f>
        <v>4</v>
      </c>
      <c r="N1">
        <f t="shared" ref="N1:N10" si="1">$A1*E1</f>
        <v>4</v>
      </c>
      <c r="O1">
        <f t="shared" ref="O1:O10" si="2">$A1*F1</f>
        <v>4</v>
      </c>
      <c r="P1">
        <f t="shared" ref="P1:P10" si="3">$A1*G1</f>
        <v>4</v>
      </c>
    </row>
    <row r="2" spans="1:16" x14ac:dyDescent="0.3">
      <c r="A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L2">
        <f t="shared" ref="L2:L10" si="4">$A2*C2</f>
        <v>4</v>
      </c>
      <c r="M2">
        <f t="shared" si="0"/>
        <v>4</v>
      </c>
      <c r="N2">
        <f t="shared" si="1"/>
        <v>4</v>
      </c>
      <c r="O2">
        <f t="shared" si="2"/>
        <v>4</v>
      </c>
      <c r="P2">
        <f t="shared" si="3"/>
        <v>4</v>
      </c>
    </row>
    <row r="3" spans="1:16" x14ac:dyDescent="0.3">
      <c r="A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L3">
        <f t="shared" si="4"/>
        <v>4</v>
      </c>
      <c r="M3">
        <f t="shared" si="0"/>
        <v>4</v>
      </c>
      <c r="N3">
        <f t="shared" si="1"/>
        <v>4</v>
      </c>
      <c r="O3">
        <f t="shared" si="2"/>
        <v>4</v>
      </c>
      <c r="P3">
        <f t="shared" si="3"/>
        <v>4</v>
      </c>
    </row>
    <row r="4" spans="1:16" x14ac:dyDescent="0.3">
      <c r="A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L4">
        <f t="shared" si="4"/>
        <v>4</v>
      </c>
      <c r="M4">
        <f t="shared" si="0"/>
        <v>4</v>
      </c>
      <c r="N4">
        <f t="shared" si="1"/>
        <v>4</v>
      </c>
      <c r="O4">
        <f t="shared" si="2"/>
        <v>4</v>
      </c>
      <c r="P4">
        <f t="shared" si="3"/>
        <v>4</v>
      </c>
    </row>
    <row r="5" spans="1:16" x14ac:dyDescent="0.3">
      <c r="A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L5">
        <f t="shared" si="4"/>
        <v>4</v>
      </c>
      <c r="M5">
        <f t="shared" si="0"/>
        <v>4</v>
      </c>
      <c r="N5">
        <f t="shared" si="1"/>
        <v>4</v>
      </c>
      <c r="O5">
        <f t="shared" si="2"/>
        <v>4</v>
      </c>
      <c r="P5">
        <f t="shared" si="3"/>
        <v>4</v>
      </c>
    </row>
    <row r="6" spans="1:16" x14ac:dyDescent="0.3">
      <c r="A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L6">
        <f t="shared" si="4"/>
        <v>4</v>
      </c>
      <c r="M6">
        <f t="shared" si="0"/>
        <v>4</v>
      </c>
      <c r="N6">
        <f t="shared" si="1"/>
        <v>4</v>
      </c>
      <c r="O6">
        <f t="shared" si="2"/>
        <v>4</v>
      </c>
      <c r="P6">
        <f t="shared" si="3"/>
        <v>4</v>
      </c>
    </row>
    <row r="7" spans="1:16" x14ac:dyDescent="0.3">
      <c r="A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L7">
        <f t="shared" si="4"/>
        <v>4</v>
      </c>
      <c r="M7">
        <f t="shared" si="0"/>
        <v>4</v>
      </c>
      <c r="N7">
        <f t="shared" si="1"/>
        <v>4</v>
      </c>
      <c r="O7">
        <f t="shared" si="2"/>
        <v>4</v>
      </c>
      <c r="P7">
        <f t="shared" si="3"/>
        <v>4</v>
      </c>
    </row>
    <row r="8" spans="1:16" x14ac:dyDescent="0.3">
      <c r="A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L8">
        <f t="shared" si="4"/>
        <v>4</v>
      </c>
      <c r="M8">
        <f t="shared" si="0"/>
        <v>4</v>
      </c>
      <c r="N8">
        <f t="shared" si="1"/>
        <v>4</v>
      </c>
      <c r="O8">
        <f t="shared" si="2"/>
        <v>4</v>
      </c>
      <c r="P8">
        <f t="shared" si="3"/>
        <v>4</v>
      </c>
    </row>
    <row r="9" spans="1:16" x14ac:dyDescent="0.3">
      <c r="A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L9">
        <f t="shared" si="4"/>
        <v>4</v>
      </c>
      <c r="M9">
        <f t="shared" si="0"/>
        <v>4</v>
      </c>
      <c r="N9">
        <f t="shared" si="1"/>
        <v>4</v>
      </c>
      <c r="O9">
        <f t="shared" si="2"/>
        <v>4</v>
      </c>
      <c r="P9">
        <f t="shared" si="3"/>
        <v>4</v>
      </c>
    </row>
    <row r="10" spans="1:16" x14ac:dyDescent="0.3">
      <c r="A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L10">
        <f t="shared" si="4"/>
        <v>4</v>
      </c>
      <c r="M10">
        <f t="shared" si="0"/>
        <v>4</v>
      </c>
      <c r="N10">
        <f t="shared" si="1"/>
        <v>4</v>
      </c>
      <c r="O10">
        <f t="shared" si="2"/>
        <v>4</v>
      </c>
      <c r="P10">
        <f t="shared" si="3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q a W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O q a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m l l U o i k e 4 D g A A A B E A A A A T A B w A R m 9 y b X V s Y X M v U 2 V j d G l v b j E u b S C i G A A o o B Q A A A A A A A A A A A A A A A A A A A A A A A A A A A A r T k 0 u y c z P U w i G 0 I b W A F B L A Q I t A B Q A A g A I A D q m l l V f I S E u p A A A A P Y A A A A S A A A A A A A A A A A A A A A A A A A A A A B D b 2 5 m a W c v U G F j a 2 F n Z S 5 4 b W x Q S w E C L Q A U A A I A C A A 6 p p Z V D 8 r p q 6 Q A A A D p A A A A E w A A A A A A A A A A A A A A A A D w A A A A W 0 N v b n R l b n R f V H l w Z X N d L n h t b F B L A Q I t A B Q A A g A I A D q m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V 7 I 8 G y v t T 5 7 b n s Z j Y y u N A A A A A A I A A A A A A B B m A A A A A Q A A I A A A A C 6 t F m u C 1 p T 7 j m u O 3 e E e h f 0 a T q 2 x 5 F O 1 7 b 1 o 6 q S + z + X s A A A A A A 6 A A A A A A g A A I A A A A F g Z 1 q B 8 I j o E Q D 7 P O s X + u Q d / 7 F G t t 3 u S z y q t u t P J y H b P U A A A A N h U e w 2 9 d q F Y W g v U l M N 3 U E A K 7 i p / P 8 l E b o 8 R E b V H F j 8 V i A 3 O s S l F n e V E 9 5 J o 8 N D 9 u n C w k + h S B z O V W u M z d R x 9 f N j H D x e X z + s B F e g B O Q V U l / U n Q A A A A N p k I 4 s v W b S B z 2 Q W x S h u Y O 6 T 8 r E 9 w A + Q U 7 t Q b n B Q Z f l p + i w E S a T u k 5 W a d F a p W 0 h e D v d 0 i H 6 s F 7 2 3 2 n J m N n G z 2 Z s = < / D a t a M a s h u p > 
</file>

<file path=customXml/itemProps1.xml><?xml version="1.0" encoding="utf-8"?>
<ds:datastoreItem xmlns:ds="http://schemas.openxmlformats.org/officeDocument/2006/customXml" ds:itemID="{01D0A520-023D-43A6-B3C4-75027122D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Input</vt:lpstr>
      <vt:lpstr>Set up</vt:lpstr>
      <vt:lpstr>Control</vt:lpstr>
      <vt:lpstr>Output</vt:lpstr>
      <vt:lpstr>hjsf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2022-12-21T07:04:12Z</dcterms:created>
  <dcterms:modified xsi:type="dcterms:W3CDTF">2023-01-18T18:28:28Z</dcterms:modified>
</cp:coreProperties>
</file>