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7025" windowHeight="10725" activeTab="3"/>
  </bookViews>
  <sheets>
    <sheet name="A" sheetId="1" r:id="rId1"/>
    <sheet name="B" sheetId="2" r:id="rId2"/>
    <sheet name="161219 data CDCcorrected" sheetId="3" r:id="rId3"/>
    <sheet name="161219 data stdcorrec" sheetId="4" r:id="rId4"/>
  </sheets>
  <calcPr calcId="145621"/>
</workbook>
</file>

<file path=xl/calcChain.xml><?xml version="1.0" encoding="utf-8"?>
<calcChain xmlns="http://schemas.openxmlformats.org/spreadsheetml/2006/main">
  <c r="AE77" i="4"/>
  <c r="AE75"/>
  <c r="AE74"/>
  <c r="AE73"/>
  <c r="AE72"/>
  <c r="AA77"/>
  <c r="AA75"/>
  <c r="AA74"/>
  <c r="AA73"/>
  <c r="AA72"/>
  <c r="W77"/>
  <c r="W75"/>
  <c r="W74"/>
  <c r="W73"/>
  <c r="W72"/>
  <c r="S77"/>
  <c r="S75"/>
  <c r="S74"/>
  <c r="S73"/>
  <c r="S72"/>
  <c r="L42" i="3"/>
  <c r="M42"/>
  <c r="N42"/>
  <c r="L43"/>
  <c r="M43"/>
  <c r="N43"/>
  <c r="K43"/>
  <c r="K42"/>
  <c r="AE77"/>
  <c r="AE75"/>
  <c r="AE74"/>
  <c r="AE73"/>
  <c r="AE72"/>
  <c r="AG47"/>
  <c r="AG46"/>
  <c r="AG45"/>
  <c r="AG44"/>
  <c r="Q44"/>
  <c r="R44"/>
  <c r="T44"/>
  <c r="U44"/>
  <c r="V44"/>
  <c r="X44"/>
  <c r="Y44"/>
  <c r="Z44"/>
  <c r="AB44"/>
  <c r="AC44"/>
  <c r="AD44"/>
  <c r="Q45"/>
  <c r="R45"/>
  <c r="T45"/>
  <c r="U45"/>
  <c r="V45"/>
  <c r="X45"/>
  <c r="Y45"/>
  <c r="Z45"/>
  <c r="AB45"/>
  <c r="AC45"/>
  <c r="AD45"/>
  <c r="Q46"/>
  <c r="R46"/>
  <c r="T46"/>
  <c r="U46"/>
  <c r="V46"/>
  <c r="X46"/>
  <c r="Y46"/>
  <c r="Z46"/>
  <c r="AB46"/>
  <c r="AC46"/>
  <c r="AD46"/>
  <c r="Q47"/>
  <c r="R47"/>
  <c r="T47"/>
  <c r="U47"/>
  <c r="V47"/>
  <c r="X47"/>
  <c r="Y47"/>
  <c r="Z47"/>
  <c r="AB47"/>
  <c r="AC47"/>
  <c r="AD47"/>
  <c r="P47"/>
  <c r="P46"/>
  <c r="P45"/>
  <c r="P44"/>
  <c r="L44"/>
  <c r="M44"/>
  <c r="N44"/>
  <c r="L45"/>
  <c r="M45"/>
  <c r="N45"/>
  <c r="L46"/>
  <c r="M46"/>
  <c r="N46"/>
  <c r="L47"/>
  <c r="M47"/>
  <c r="N47"/>
  <c r="K45"/>
  <c r="K53" s="1"/>
  <c r="K46"/>
  <c r="K47"/>
  <c r="K44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D45"/>
  <c r="D46"/>
  <c r="D47"/>
  <c r="D44"/>
  <c r="E42" l="1"/>
  <c r="F42"/>
  <c r="G42"/>
  <c r="H42"/>
  <c r="I42"/>
  <c r="P42"/>
  <c r="P74" s="1"/>
  <c r="Q42"/>
  <c r="Q74" s="1"/>
  <c r="R42"/>
  <c r="R74" s="1"/>
  <c r="T42"/>
  <c r="T74" s="1"/>
  <c r="U42"/>
  <c r="U74" s="1"/>
  <c r="V42"/>
  <c r="V74" s="1"/>
  <c r="X42"/>
  <c r="X74" s="1"/>
  <c r="Y42"/>
  <c r="Y74" s="1"/>
  <c r="Z42"/>
  <c r="Z74" s="1"/>
  <c r="AB42"/>
  <c r="AB74" s="1"/>
  <c r="AG42"/>
  <c r="AG74" s="1"/>
  <c r="AC42"/>
  <c r="AC74" s="1"/>
  <c r="AD42"/>
  <c r="AD74" s="1"/>
  <c r="E43"/>
  <c r="F43"/>
  <c r="G43"/>
  <c r="H43"/>
  <c r="I43"/>
  <c r="P43"/>
  <c r="P75" s="1"/>
  <c r="Q43"/>
  <c r="Q75" s="1"/>
  <c r="R43"/>
  <c r="R75" s="1"/>
  <c r="T43"/>
  <c r="T75" s="1"/>
  <c r="U43"/>
  <c r="U75" s="1"/>
  <c r="V43"/>
  <c r="V75" s="1"/>
  <c r="X43"/>
  <c r="X75" s="1"/>
  <c r="Y43"/>
  <c r="Y75" s="1"/>
  <c r="Z43"/>
  <c r="Z75" s="1"/>
  <c r="AB43"/>
  <c r="AB75" s="1"/>
  <c r="AG43"/>
  <c r="AG75" s="1"/>
  <c r="AC43"/>
  <c r="AC75" s="1"/>
  <c r="AD43"/>
  <c r="AD75" s="1"/>
  <c r="D43"/>
  <c r="D42"/>
  <c r="E40" i="4"/>
  <c r="F40"/>
  <c r="G40"/>
  <c r="H40"/>
  <c r="I40"/>
  <c r="K40"/>
  <c r="K72" s="1"/>
  <c r="L40"/>
  <c r="M40"/>
  <c r="N40"/>
  <c r="P40"/>
  <c r="P72" s="1"/>
  <c r="Q40"/>
  <c r="Q72" s="1"/>
  <c r="R40"/>
  <c r="R72" s="1"/>
  <c r="T40"/>
  <c r="T72" s="1"/>
  <c r="U40"/>
  <c r="U72" s="1"/>
  <c r="V40"/>
  <c r="V72" s="1"/>
  <c r="X40"/>
  <c r="X72" s="1"/>
  <c r="Y40"/>
  <c r="Y72" s="1"/>
  <c r="Z40"/>
  <c r="Z72" s="1"/>
  <c r="AB40"/>
  <c r="AB72" s="1"/>
  <c r="AG40"/>
  <c r="AG72" s="1"/>
  <c r="AC40"/>
  <c r="AC72" s="1"/>
  <c r="AD40"/>
  <c r="AD72" s="1"/>
  <c r="E41"/>
  <c r="F41"/>
  <c r="G41"/>
  <c r="H41"/>
  <c r="I41"/>
  <c r="I73" s="1"/>
  <c r="K41"/>
  <c r="K73" s="1"/>
  <c r="L41"/>
  <c r="M41"/>
  <c r="N41"/>
  <c r="N73" s="1"/>
  <c r="P41"/>
  <c r="P73" s="1"/>
  <c r="Q41"/>
  <c r="Q73" s="1"/>
  <c r="R41"/>
  <c r="R73" s="1"/>
  <c r="T41"/>
  <c r="T73" s="1"/>
  <c r="U41"/>
  <c r="U73" s="1"/>
  <c r="V41"/>
  <c r="V73" s="1"/>
  <c r="X41"/>
  <c r="X73" s="1"/>
  <c r="Y41"/>
  <c r="Y73" s="1"/>
  <c r="Z41"/>
  <c r="Z73" s="1"/>
  <c r="AB41"/>
  <c r="AB73" s="1"/>
  <c r="AG41"/>
  <c r="AG73" s="1"/>
  <c r="AC41"/>
  <c r="AC73" s="1"/>
  <c r="AD41"/>
  <c r="AD73" s="1"/>
  <c r="E42"/>
  <c r="F42"/>
  <c r="G42"/>
  <c r="H42"/>
  <c r="I42"/>
  <c r="K42"/>
  <c r="K74" s="1"/>
  <c r="L42"/>
  <c r="M42"/>
  <c r="N42"/>
  <c r="P42"/>
  <c r="P74" s="1"/>
  <c r="Q42"/>
  <c r="Q74" s="1"/>
  <c r="R42"/>
  <c r="T42"/>
  <c r="T74" s="1"/>
  <c r="U42"/>
  <c r="U74" s="1"/>
  <c r="V42"/>
  <c r="V74" s="1"/>
  <c r="X42"/>
  <c r="X74" s="1"/>
  <c r="Y42"/>
  <c r="Y74" s="1"/>
  <c r="Z42"/>
  <c r="Z74" s="1"/>
  <c r="AB42"/>
  <c r="AB74" s="1"/>
  <c r="AG42"/>
  <c r="AG74" s="1"/>
  <c r="AC42"/>
  <c r="AC74" s="1"/>
  <c r="AD42"/>
  <c r="AD74" s="1"/>
  <c r="E43"/>
  <c r="E75" s="1"/>
  <c r="F43"/>
  <c r="F50" s="1"/>
  <c r="G43"/>
  <c r="H43"/>
  <c r="I43"/>
  <c r="K43"/>
  <c r="L43"/>
  <c r="M43"/>
  <c r="M75" s="1"/>
  <c r="N43"/>
  <c r="P43"/>
  <c r="P75" s="1"/>
  <c r="Q43"/>
  <c r="Q75" s="1"/>
  <c r="R43"/>
  <c r="R75" s="1"/>
  <c r="T43"/>
  <c r="T75" s="1"/>
  <c r="U43"/>
  <c r="V43"/>
  <c r="V75" s="1"/>
  <c r="X43"/>
  <c r="Y43"/>
  <c r="Y75" s="1"/>
  <c r="Z43"/>
  <c r="Z75" s="1"/>
  <c r="AB43"/>
  <c r="AB75" s="1"/>
  <c r="AG43"/>
  <c r="AG75" s="1"/>
  <c r="AC43"/>
  <c r="AC75" s="1"/>
  <c r="AD43"/>
  <c r="AD75" s="1"/>
  <c r="D43"/>
  <c r="D42"/>
  <c r="D41"/>
  <c r="D40"/>
  <c r="AD47"/>
  <c r="AC47"/>
  <c r="AG47"/>
  <c r="AB47"/>
  <c r="Z47"/>
  <c r="Y47"/>
  <c r="X47"/>
  <c r="V47"/>
  <c r="U47"/>
  <c r="T47"/>
  <c r="R47"/>
  <c r="Q47"/>
  <c r="P47"/>
  <c r="N47"/>
  <c r="M47"/>
  <c r="L47"/>
  <c r="K47"/>
  <c r="I47"/>
  <c r="H47"/>
  <c r="G47"/>
  <c r="F47"/>
  <c r="E47"/>
  <c r="D47"/>
  <c r="AD46"/>
  <c r="AC46"/>
  <c r="AG46"/>
  <c r="AB46"/>
  <c r="Z46"/>
  <c r="Y46"/>
  <c r="X46"/>
  <c r="V46"/>
  <c r="U46"/>
  <c r="T46"/>
  <c r="R46"/>
  <c r="Q46"/>
  <c r="P46"/>
  <c r="N46"/>
  <c r="M46"/>
  <c r="L46"/>
  <c r="K46"/>
  <c r="I46"/>
  <c r="H46"/>
  <c r="G46"/>
  <c r="F46"/>
  <c r="E46"/>
  <c r="D46"/>
  <c r="AD45"/>
  <c r="AC45"/>
  <c r="AG45"/>
  <c r="AB45"/>
  <c r="Z45"/>
  <c r="Y45"/>
  <c r="X45"/>
  <c r="V45"/>
  <c r="U45"/>
  <c r="T45"/>
  <c r="R45"/>
  <c r="Q45"/>
  <c r="P45"/>
  <c r="N45"/>
  <c r="M45"/>
  <c r="L45"/>
  <c r="K45"/>
  <c r="I45"/>
  <c r="H45"/>
  <c r="G45"/>
  <c r="F45"/>
  <c r="E45"/>
  <c r="D45"/>
  <c r="AD44"/>
  <c r="AC44"/>
  <c r="AG44"/>
  <c r="AB44"/>
  <c r="Z44"/>
  <c r="Y44"/>
  <c r="X44"/>
  <c r="V44"/>
  <c r="U44"/>
  <c r="T44"/>
  <c r="R44"/>
  <c r="Q44"/>
  <c r="P44"/>
  <c r="N44"/>
  <c r="M44"/>
  <c r="L44"/>
  <c r="K44"/>
  <c r="I44"/>
  <c r="H44"/>
  <c r="G44"/>
  <c r="F44"/>
  <c r="E44"/>
  <c r="D44"/>
  <c r="D75"/>
  <c r="AD39"/>
  <c r="AC39"/>
  <c r="AG39"/>
  <c r="AB39"/>
  <c r="Z39"/>
  <c r="Y39"/>
  <c r="X39"/>
  <c r="V39"/>
  <c r="U39"/>
  <c r="T39"/>
  <c r="R39"/>
  <c r="Q39"/>
  <c r="P39"/>
  <c r="N39"/>
  <c r="M39"/>
  <c r="L39"/>
  <c r="K39"/>
  <c r="I39"/>
  <c r="H39"/>
  <c r="G39"/>
  <c r="F39"/>
  <c r="E39"/>
  <c r="D39"/>
  <c r="AD38"/>
  <c r="AC38"/>
  <c r="AG38"/>
  <c r="AB38"/>
  <c r="AB51" s="1"/>
  <c r="Z38"/>
  <c r="Y38"/>
  <c r="Y51" s="1"/>
  <c r="X38"/>
  <c r="X51" s="1"/>
  <c r="V38"/>
  <c r="V51" s="1"/>
  <c r="U38"/>
  <c r="T38"/>
  <c r="R38"/>
  <c r="R51" s="1"/>
  <c r="Q38"/>
  <c r="P38"/>
  <c r="N38"/>
  <c r="N51" s="1"/>
  <c r="M38"/>
  <c r="M51" s="1"/>
  <c r="L38"/>
  <c r="K38"/>
  <c r="K51" s="1"/>
  <c r="I38"/>
  <c r="I51" s="1"/>
  <c r="H38"/>
  <c r="H51" s="1"/>
  <c r="G38"/>
  <c r="F38"/>
  <c r="E38"/>
  <c r="E51" s="1"/>
  <c r="D38"/>
  <c r="D51" s="1"/>
  <c r="AD37"/>
  <c r="AC37"/>
  <c r="AG37"/>
  <c r="AB37"/>
  <c r="Z37"/>
  <c r="Y37"/>
  <c r="X37"/>
  <c r="V37"/>
  <c r="U37"/>
  <c r="T37"/>
  <c r="R37"/>
  <c r="Q37"/>
  <c r="P37"/>
  <c r="N37"/>
  <c r="M37"/>
  <c r="L37"/>
  <c r="K37"/>
  <c r="I37"/>
  <c r="H37"/>
  <c r="G37"/>
  <c r="F37"/>
  <c r="E37"/>
  <c r="D37"/>
  <c r="AD36"/>
  <c r="AC36"/>
  <c r="AG36"/>
  <c r="AB36"/>
  <c r="Z36"/>
  <c r="Y36"/>
  <c r="X36"/>
  <c r="V36"/>
  <c r="U36"/>
  <c r="T36"/>
  <c r="R36"/>
  <c r="Q36"/>
  <c r="P36"/>
  <c r="N36"/>
  <c r="M36"/>
  <c r="L36"/>
  <c r="K36"/>
  <c r="I36"/>
  <c r="H36"/>
  <c r="G36"/>
  <c r="F36"/>
  <c r="E36"/>
  <c r="D36"/>
  <c r="AD35"/>
  <c r="AC35"/>
  <c r="AG35"/>
  <c r="AB35"/>
  <c r="Z35"/>
  <c r="Y35"/>
  <c r="X35"/>
  <c r="V35"/>
  <c r="U35"/>
  <c r="T35"/>
  <c r="R35"/>
  <c r="Q35"/>
  <c r="P35"/>
  <c r="N35"/>
  <c r="M35"/>
  <c r="L35"/>
  <c r="K35"/>
  <c r="I35"/>
  <c r="H35"/>
  <c r="G35"/>
  <c r="F35"/>
  <c r="E35"/>
  <c r="D35"/>
  <c r="AD34"/>
  <c r="AC34"/>
  <c r="AG34"/>
  <c r="AB34"/>
  <c r="Z34"/>
  <c r="Y34"/>
  <c r="X34"/>
  <c r="V34"/>
  <c r="U34"/>
  <c r="T34"/>
  <c r="R34"/>
  <c r="Q34"/>
  <c r="P34"/>
  <c r="N34"/>
  <c r="M34"/>
  <c r="L34"/>
  <c r="K34"/>
  <c r="I34"/>
  <c r="H34"/>
  <c r="G34"/>
  <c r="F34"/>
  <c r="E34"/>
  <c r="D34"/>
  <c r="AD32"/>
  <c r="AC32"/>
  <c r="AG32"/>
  <c r="AB32"/>
  <c r="Z32"/>
  <c r="Y32"/>
  <c r="X32"/>
  <c r="V32"/>
  <c r="U32"/>
  <c r="T32"/>
  <c r="R32"/>
  <c r="Q32"/>
  <c r="P32"/>
  <c r="N32"/>
  <c r="M32"/>
  <c r="L32"/>
  <c r="K32"/>
  <c r="I32"/>
  <c r="H32"/>
  <c r="G32"/>
  <c r="F32"/>
  <c r="E32"/>
  <c r="D32"/>
  <c r="AD30"/>
  <c r="AC30"/>
  <c r="AG30"/>
  <c r="AB30"/>
  <c r="Z30"/>
  <c r="Y30"/>
  <c r="X30"/>
  <c r="V30"/>
  <c r="U30"/>
  <c r="T30"/>
  <c r="R30"/>
  <c r="Q30"/>
  <c r="P30"/>
  <c r="N30"/>
  <c r="M30"/>
  <c r="L30"/>
  <c r="K30"/>
  <c r="I30"/>
  <c r="H30"/>
  <c r="G30"/>
  <c r="F30"/>
  <c r="E30"/>
  <c r="D30"/>
  <c r="AD29"/>
  <c r="AC29"/>
  <c r="AG29"/>
  <c r="AB29"/>
  <c r="Z29"/>
  <c r="Y29"/>
  <c r="X29"/>
  <c r="V29"/>
  <c r="U29"/>
  <c r="T29"/>
  <c r="R29"/>
  <c r="Q29"/>
  <c r="P29"/>
  <c r="N29"/>
  <c r="M29"/>
  <c r="L29"/>
  <c r="K29"/>
  <c r="I29"/>
  <c r="H29"/>
  <c r="G29"/>
  <c r="F29"/>
  <c r="E29"/>
  <c r="D29"/>
  <c r="AD28"/>
  <c r="AC28"/>
  <c r="AG28"/>
  <c r="AB28"/>
  <c r="Z28"/>
  <c r="Y28"/>
  <c r="X28"/>
  <c r="V28"/>
  <c r="U28"/>
  <c r="T28"/>
  <c r="R28"/>
  <c r="Q28"/>
  <c r="P28"/>
  <c r="N28"/>
  <c r="M28"/>
  <c r="L28"/>
  <c r="K28"/>
  <c r="I28"/>
  <c r="H28"/>
  <c r="G28"/>
  <c r="F28"/>
  <c r="E28"/>
  <c r="D28"/>
  <c r="AD27"/>
  <c r="AC27"/>
  <c r="AG27"/>
  <c r="AB27"/>
  <c r="Z27"/>
  <c r="Y27"/>
  <c r="X27"/>
  <c r="V27"/>
  <c r="U27"/>
  <c r="T27"/>
  <c r="R27"/>
  <c r="Q27"/>
  <c r="P27"/>
  <c r="N27"/>
  <c r="M27"/>
  <c r="L27"/>
  <c r="K27"/>
  <c r="I27"/>
  <c r="H27"/>
  <c r="G27"/>
  <c r="F27"/>
  <c r="E27"/>
  <c r="D27"/>
  <c r="AD25"/>
  <c r="AC25"/>
  <c r="AG25"/>
  <c r="AB25"/>
  <c r="Z25"/>
  <c r="Y25"/>
  <c r="X25"/>
  <c r="V25"/>
  <c r="U25"/>
  <c r="T25"/>
  <c r="R25"/>
  <c r="Q25"/>
  <c r="P25"/>
  <c r="N25"/>
  <c r="M25"/>
  <c r="L25"/>
  <c r="K25"/>
  <c r="I25"/>
  <c r="H25"/>
  <c r="G25"/>
  <c r="F25"/>
  <c r="E25"/>
  <c r="D25"/>
  <c r="AD24"/>
  <c r="AD26" s="1"/>
  <c r="AC24"/>
  <c r="AC26" s="1"/>
  <c r="AG24"/>
  <c r="AG26" s="1"/>
  <c r="AB24"/>
  <c r="AB26" s="1"/>
  <c r="Z24"/>
  <c r="Z26" s="1"/>
  <c r="Y24"/>
  <c r="Y26" s="1"/>
  <c r="X24"/>
  <c r="X26" s="1"/>
  <c r="V24"/>
  <c r="V26" s="1"/>
  <c r="U24"/>
  <c r="U26" s="1"/>
  <c r="T24"/>
  <c r="T26" s="1"/>
  <c r="R24"/>
  <c r="R26" s="1"/>
  <c r="Q24"/>
  <c r="Q26" s="1"/>
  <c r="P24"/>
  <c r="P26" s="1"/>
  <c r="N24"/>
  <c r="N26" s="1"/>
  <c r="M24"/>
  <c r="M26" s="1"/>
  <c r="L24"/>
  <c r="L26" s="1"/>
  <c r="K24"/>
  <c r="K26" s="1"/>
  <c r="I24"/>
  <c r="I26" s="1"/>
  <c r="H24"/>
  <c r="H26" s="1"/>
  <c r="G24"/>
  <c r="G26" s="1"/>
  <c r="F24"/>
  <c r="F26" s="1"/>
  <c r="E24"/>
  <c r="E26" s="1"/>
  <c r="D24"/>
  <c r="D26" s="1"/>
  <c r="AA75" i="3" l="1"/>
  <c r="AA74"/>
  <c r="W74"/>
  <c r="W75"/>
  <c r="S75"/>
  <c r="S74"/>
  <c r="D52" i="4"/>
  <c r="X50"/>
  <c r="P53"/>
  <c r="P77" s="1"/>
  <c r="Z53"/>
  <c r="Z77" s="1"/>
  <c r="E52"/>
  <c r="R53"/>
  <c r="R77" s="1"/>
  <c r="G50"/>
  <c r="R52"/>
  <c r="I53"/>
  <c r="I77" s="1"/>
  <c r="AB53"/>
  <c r="AB77" s="1"/>
  <c r="Q52"/>
  <c r="Q70" s="1"/>
  <c r="AB52"/>
  <c r="E50"/>
  <c r="E53"/>
  <c r="E77" s="1"/>
  <c r="Y53"/>
  <c r="Y77" s="1"/>
  <c r="X53"/>
  <c r="X77" s="1"/>
  <c r="M50"/>
  <c r="G75"/>
  <c r="T53"/>
  <c r="T77" s="1"/>
  <c r="U50"/>
  <c r="R50"/>
  <c r="X75"/>
  <c r="K53"/>
  <c r="K77" s="1"/>
  <c r="I50"/>
  <c r="F53"/>
  <c r="F77" s="1"/>
  <c r="L53"/>
  <c r="L77" s="1"/>
  <c r="U75"/>
  <c r="AC52"/>
  <c r="U53"/>
  <c r="U77" s="1"/>
  <c r="E74"/>
  <c r="H53"/>
  <c r="H77" s="1"/>
  <c r="V53"/>
  <c r="V77" s="1"/>
  <c r="G53"/>
  <c r="G77" s="1"/>
  <c r="AD53"/>
  <c r="AD77" s="1"/>
  <c r="N50"/>
  <c r="D53"/>
  <c r="D77" s="1"/>
  <c r="N53"/>
  <c r="N77" s="1"/>
  <c r="AG53"/>
  <c r="AG77" s="1"/>
  <c r="Y50"/>
  <c r="H49"/>
  <c r="H56" s="1"/>
  <c r="R74"/>
  <c r="M53"/>
  <c r="M77" s="1"/>
  <c r="Q53"/>
  <c r="Q77" s="1"/>
  <c r="X49"/>
  <c r="X62" s="1"/>
  <c r="AC53"/>
  <c r="AC77" s="1"/>
  <c r="Q49"/>
  <c r="Q64" s="1"/>
  <c r="AG49"/>
  <c r="AG56" s="1"/>
  <c r="AG60"/>
  <c r="K49"/>
  <c r="K63" s="1"/>
  <c r="AB49"/>
  <c r="AB60" s="1"/>
  <c r="M49"/>
  <c r="M59" s="1"/>
  <c r="Q55"/>
  <c r="I75"/>
  <c r="E49"/>
  <c r="E57" s="1"/>
  <c r="N49"/>
  <c r="N55" s="1"/>
  <c r="R49"/>
  <c r="R61" s="1"/>
  <c r="F49"/>
  <c r="F62" s="1"/>
  <c r="T49"/>
  <c r="T56" s="1"/>
  <c r="F57"/>
  <c r="L52"/>
  <c r="P52"/>
  <c r="P49"/>
  <c r="P58" s="1"/>
  <c r="Z52"/>
  <c r="Z49"/>
  <c r="Z55" s="1"/>
  <c r="L51"/>
  <c r="P51"/>
  <c r="Z51"/>
  <c r="L72"/>
  <c r="L50"/>
  <c r="L74"/>
  <c r="P50"/>
  <c r="Z50"/>
  <c r="L75"/>
  <c r="F52"/>
  <c r="AB57"/>
  <c r="Q51"/>
  <c r="Q60"/>
  <c r="D72"/>
  <c r="M72"/>
  <c r="D73"/>
  <c r="M73"/>
  <c r="D74"/>
  <c r="D50"/>
  <c r="M74"/>
  <c r="Q50"/>
  <c r="D49"/>
  <c r="D64" s="1"/>
  <c r="T51"/>
  <c r="M52"/>
  <c r="G52"/>
  <c r="G49"/>
  <c r="G58" s="1"/>
  <c r="U52"/>
  <c r="U49"/>
  <c r="U69" s="1"/>
  <c r="G51"/>
  <c r="AD51"/>
  <c r="L49"/>
  <c r="T52"/>
  <c r="H52"/>
  <c r="V49"/>
  <c r="V55" s="1"/>
  <c r="V52"/>
  <c r="H72"/>
  <c r="H73"/>
  <c r="H74"/>
  <c r="H50"/>
  <c r="V50"/>
  <c r="H75"/>
  <c r="AC49"/>
  <c r="AB50"/>
  <c r="G73"/>
  <c r="F51"/>
  <c r="AD52"/>
  <c r="AD49"/>
  <c r="AD62" s="1"/>
  <c r="U51"/>
  <c r="L73"/>
  <c r="AC51"/>
  <c r="F72"/>
  <c r="K52"/>
  <c r="Y52"/>
  <c r="Y49"/>
  <c r="Y60" s="1"/>
  <c r="K50"/>
  <c r="K75"/>
  <c r="G72"/>
  <c r="I72"/>
  <c r="I74"/>
  <c r="I49"/>
  <c r="I55" s="1"/>
  <c r="N52"/>
  <c r="AG52"/>
  <c r="E72"/>
  <c r="N72"/>
  <c r="E73"/>
  <c r="N74"/>
  <c r="N75"/>
  <c r="AG50"/>
  <c r="AG51"/>
  <c r="F73"/>
  <c r="F74"/>
  <c r="F75"/>
  <c r="AC50"/>
  <c r="I52"/>
  <c r="X52"/>
  <c r="T50"/>
  <c r="AD50"/>
  <c r="G74"/>
  <c r="E74" i="3"/>
  <c r="F74"/>
  <c r="G74"/>
  <c r="H74"/>
  <c r="I74"/>
  <c r="E75"/>
  <c r="F75"/>
  <c r="G75"/>
  <c r="H75"/>
  <c r="I75"/>
  <c r="D75"/>
  <c r="D74"/>
  <c r="AB67" i="4" l="1"/>
  <c r="AB66"/>
  <c r="Q67"/>
  <c r="Q57"/>
  <c r="AB56"/>
  <c r="AG57"/>
  <c r="AC70"/>
  <c r="AG62"/>
  <c r="H69"/>
  <c r="Q62"/>
  <c r="AG64"/>
  <c r="X57"/>
  <c r="N58"/>
  <c r="X61"/>
  <c r="N60"/>
  <c r="X66"/>
  <c r="H64"/>
  <c r="H63"/>
  <c r="H57"/>
  <c r="R67"/>
  <c r="X55"/>
  <c r="AB55"/>
  <c r="H61"/>
  <c r="Q59"/>
  <c r="H55"/>
  <c r="F69"/>
  <c r="L69"/>
  <c r="H60"/>
  <c r="Q61"/>
  <c r="H59"/>
  <c r="H58"/>
  <c r="Q66"/>
  <c r="E63"/>
  <c r="E61"/>
  <c r="X56"/>
  <c r="AG69"/>
  <c r="X67"/>
  <c r="T60"/>
  <c r="E58"/>
  <c r="AG55"/>
  <c r="X63"/>
  <c r="Y57"/>
  <c r="Q68"/>
  <c r="Q63"/>
  <c r="Q56"/>
  <c r="N69"/>
  <c r="AG58"/>
  <c r="E68"/>
  <c r="E60"/>
  <c r="E70"/>
  <c r="T67"/>
  <c r="T62"/>
  <c r="X60"/>
  <c r="X69"/>
  <c r="Y64"/>
  <c r="AG61"/>
  <c r="X59"/>
  <c r="X64"/>
  <c r="X58"/>
  <c r="R70"/>
  <c r="Q58"/>
  <c r="AG59"/>
  <c r="AB70"/>
  <c r="R62"/>
  <c r="AG63"/>
  <c r="R69"/>
  <c r="AG66"/>
  <c r="R63"/>
  <c r="G63"/>
  <c r="R66"/>
  <c r="N67"/>
  <c r="G57"/>
  <c r="AB69"/>
  <c r="AB68"/>
  <c r="H66"/>
  <c r="H62"/>
  <c r="H67"/>
  <c r="G62"/>
  <c r="R68"/>
  <c r="AB64"/>
  <c r="AB61"/>
  <c r="AB59"/>
  <c r="AB63"/>
  <c r="Z62"/>
  <c r="AD64"/>
  <c r="Z59"/>
  <c r="Z60"/>
  <c r="R64"/>
  <c r="V66"/>
  <c r="AG67"/>
  <c r="AC66"/>
  <c r="G67"/>
  <c r="Q69"/>
  <c r="U61"/>
  <c r="M69"/>
  <c r="E64"/>
  <c r="N62"/>
  <c r="T55"/>
  <c r="T57"/>
  <c r="E56"/>
  <c r="M55"/>
  <c r="R58"/>
  <c r="T66"/>
  <c r="T64"/>
  <c r="T63"/>
  <c r="T61"/>
  <c r="Y63"/>
  <c r="F61"/>
  <c r="F67"/>
  <c r="E67"/>
  <c r="E59"/>
  <c r="T59"/>
  <c r="U62"/>
  <c r="AD69"/>
  <c r="N64"/>
  <c r="E62"/>
  <c r="Y59"/>
  <c r="T69"/>
  <c r="E55"/>
  <c r="T58"/>
  <c r="AD66"/>
  <c r="Y62"/>
  <c r="M60"/>
  <c r="P57"/>
  <c r="F60"/>
  <c r="E69"/>
  <c r="F55"/>
  <c r="AD58"/>
  <c r="G59"/>
  <c r="F66"/>
  <c r="M63"/>
  <c r="P59"/>
  <c r="M66"/>
  <c r="R60"/>
  <c r="E66"/>
  <c r="K62"/>
  <c r="K67"/>
  <c r="P69"/>
  <c r="P60"/>
  <c r="I58"/>
  <c r="K56"/>
  <c r="I69"/>
  <c r="U67"/>
  <c r="M67"/>
  <c r="N59"/>
  <c r="L61"/>
  <c r="U66"/>
  <c r="K69"/>
  <c r="F63"/>
  <c r="N63"/>
  <c r="N61"/>
  <c r="AD63"/>
  <c r="I59"/>
  <c r="P63"/>
  <c r="K64"/>
  <c r="K66"/>
  <c r="F58"/>
  <c r="N66"/>
  <c r="F59"/>
  <c r="U56"/>
  <c r="M58"/>
  <c r="P67"/>
  <c r="L58"/>
  <c r="Y58"/>
  <c r="M57"/>
  <c r="AB62"/>
  <c r="AB58"/>
  <c r="I66"/>
  <c r="U63"/>
  <c r="L57"/>
  <c r="K60"/>
  <c r="F56"/>
  <c r="AD60"/>
  <c r="U55"/>
  <c r="M62"/>
  <c r="P61"/>
  <c r="N57"/>
  <c r="M56"/>
  <c r="F64"/>
  <c r="N56"/>
  <c r="K57"/>
  <c r="U57"/>
  <c r="I67"/>
  <c r="AD61"/>
  <c r="M61"/>
  <c r="M64"/>
  <c r="K58"/>
  <c r="L62"/>
  <c r="P55"/>
  <c r="U64"/>
  <c r="K55"/>
  <c r="K59"/>
  <c r="K61"/>
  <c r="L59"/>
  <c r="L56"/>
  <c r="R59"/>
  <c r="R56"/>
  <c r="R55"/>
  <c r="R57"/>
  <c r="D59"/>
  <c r="D70"/>
  <c r="D66"/>
  <c r="D68"/>
  <c r="D61"/>
  <c r="D56"/>
  <c r="D63"/>
  <c r="D60"/>
  <c r="D58"/>
  <c r="D69"/>
  <c r="D62"/>
  <c r="D67"/>
  <c r="D57"/>
  <c r="I70"/>
  <c r="I68"/>
  <c r="AC56"/>
  <c r="V64"/>
  <c r="V61"/>
  <c r="V70"/>
  <c r="V68"/>
  <c r="Z64"/>
  <c r="Z63"/>
  <c r="AC63"/>
  <c r="AC61"/>
  <c r="AG70"/>
  <c r="AG68"/>
  <c r="I61"/>
  <c r="Z69"/>
  <c r="G69"/>
  <c r="U59"/>
  <c r="AD56"/>
  <c r="V60"/>
  <c r="T70"/>
  <c r="T68"/>
  <c r="G61"/>
  <c r="Z61"/>
  <c r="P66"/>
  <c r="L66"/>
  <c r="Z67"/>
  <c r="L67"/>
  <c r="Z57"/>
  <c r="P56"/>
  <c r="K68"/>
  <c r="K70"/>
  <c r="V59"/>
  <c r="V57"/>
  <c r="AC57"/>
  <c r="AC60"/>
  <c r="V56"/>
  <c r="Y61"/>
  <c r="Y68"/>
  <c r="Y70"/>
  <c r="AC67"/>
  <c r="F70"/>
  <c r="F68"/>
  <c r="Z58"/>
  <c r="Z68"/>
  <c r="Z70"/>
  <c r="AC64"/>
  <c r="AC62"/>
  <c r="I60"/>
  <c r="Y55"/>
  <c r="AC59"/>
  <c r="Y69"/>
  <c r="U60"/>
  <c r="AD68"/>
  <c r="AD70"/>
  <c r="V58"/>
  <c r="Y66"/>
  <c r="AD67"/>
  <c r="U58"/>
  <c r="G56"/>
  <c r="G70"/>
  <c r="G68"/>
  <c r="AC69"/>
  <c r="G66"/>
  <c r="L64"/>
  <c r="Z56"/>
  <c r="L68"/>
  <c r="L70"/>
  <c r="D55"/>
  <c r="M70"/>
  <c r="M68"/>
  <c r="V63"/>
  <c r="I62"/>
  <c r="I64"/>
  <c r="I57"/>
  <c r="I56"/>
  <c r="Y67"/>
  <c r="AD57"/>
  <c r="AD55"/>
  <c r="V69"/>
  <c r="V62"/>
  <c r="V67"/>
  <c r="AD59"/>
  <c r="G55"/>
  <c r="L60"/>
  <c r="P62"/>
  <c r="P64"/>
  <c r="L55"/>
  <c r="AC68"/>
  <c r="N70"/>
  <c r="N68"/>
  <c r="AC55"/>
  <c r="G64"/>
  <c r="X70"/>
  <c r="X68"/>
  <c r="I63"/>
  <c r="Y56"/>
  <c r="AC58"/>
  <c r="G60"/>
  <c r="H70"/>
  <c r="H68"/>
  <c r="U68"/>
  <c r="U70"/>
  <c r="L63"/>
  <c r="Z66"/>
  <c r="P70"/>
  <c r="P68"/>
  <c r="AD41" i="3"/>
  <c r="AD73" s="1"/>
  <c r="AC41"/>
  <c r="AC73" s="1"/>
  <c r="AD40"/>
  <c r="AD72" s="1"/>
  <c r="AC40"/>
  <c r="AC72" s="1"/>
  <c r="AD39"/>
  <c r="AC39"/>
  <c r="AD38"/>
  <c r="AD51" s="1"/>
  <c r="AC38"/>
  <c r="AC51" s="1"/>
  <c r="AD37"/>
  <c r="AC37"/>
  <c r="AD36"/>
  <c r="AC36"/>
  <c r="AD35"/>
  <c r="AC35"/>
  <c r="AD34"/>
  <c r="AC34"/>
  <c r="AD32"/>
  <c r="AC32"/>
  <c r="AD30"/>
  <c r="AC30"/>
  <c r="AD29"/>
  <c r="AC29"/>
  <c r="AD28"/>
  <c r="AC28"/>
  <c r="AD27"/>
  <c r="AC27"/>
  <c r="AD25"/>
  <c r="AC25"/>
  <c r="AD24"/>
  <c r="AD26" s="1"/>
  <c r="AC24"/>
  <c r="AC26" s="1"/>
  <c r="Z50"/>
  <c r="AG50"/>
  <c r="AG41"/>
  <c r="AG73" s="1"/>
  <c r="AB41"/>
  <c r="AB73" s="1"/>
  <c r="Z41"/>
  <c r="Z73" s="1"/>
  <c r="Y41"/>
  <c r="Y73" s="1"/>
  <c r="X41"/>
  <c r="X73" s="1"/>
  <c r="AA73" s="1"/>
  <c r="V41"/>
  <c r="V73" s="1"/>
  <c r="U41"/>
  <c r="U73" s="1"/>
  <c r="T41"/>
  <c r="T73" s="1"/>
  <c r="R41"/>
  <c r="R73" s="1"/>
  <c r="Q41"/>
  <c r="Q73" s="1"/>
  <c r="P41"/>
  <c r="P73" s="1"/>
  <c r="AG40"/>
  <c r="AG72" s="1"/>
  <c r="AB40"/>
  <c r="AB72" s="1"/>
  <c r="Z40"/>
  <c r="Z72" s="1"/>
  <c r="Y40"/>
  <c r="Y72" s="1"/>
  <c r="X40"/>
  <c r="X72" s="1"/>
  <c r="V40"/>
  <c r="V72" s="1"/>
  <c r="U40"/>
  <c r="U72" s="1"/>
  <c r="T40"/>
  <c r="T72" s="1"/>
  <c r="R40"/>
  <c r="R72" s="1"/>
  <c r="Q40"/>
  <c r="Q72" s="1"/>
  <c r="P40"/>
  <c r="P72" s="1"/>
  <c r="S72" s="1"/>
  <c r="AG39"/>
  <c r="AB39"/>
  <c r="Z39"/>
  <c r="Y39"/>
  <c r="X39"/>
  <c r="V39"/>
  <c r="U39"/>
  <c r="T39"/>
  <c r="R39"/>
  <c r="Q39"/>
  <c r="P39"/>
  <c r="AG38"/>
  <c r="AG51" s="1"/>
  <c r="AB38"/>
  <c r="AB51" s="1"/>
  <c r="Z38"/>
  <c r="Z51" s="1"/>
  <c r="Y38"/>
  <c r="Y51" s="1"/>
  <c r="X38"/>
  <c r="X51" s="1"/>
  <c r="V38"/>
  <c r="U38"/>
  <c r="T38"/>
  <c r="T51" s="1"/>
  <c r="R38"/>
  <c r="R51" s="1"/>
  <c r="Q38"/>
  <c r="Q51" s="1"/>
  <c r="P38"/>
  <c r="P51" s="1"/>
  <c r="AG37"/>
  <c r="AB37"/>
  <c r="Z37"/>
  <c r="Y37"/>
  <c r="X37"/>
  <c r="V37"/>
  <c r="U37"/>
  <c r="T37"/>
  <c r="R37"/>
  <c r="Q37"/>
  <c r="P37"/>
  <c r="AG36"/>
  <c r="AB36"/>
  <c r="Z36"/>
  <c r="Y36"/>
  <c r="X36"/>
  <c r="V36"/>
  <c r="U36"/>
  <c r="T36"/>
  <c r="R36"/>
  <c r="Q36"/>
  <c r="P36"/>
  <c r="AG35"/>
  <c r="AB35"/>
  <c r="Z35"/>
  <c r="Y35"/>
  <c r="X35"/>
  <c r="V35"/>
  <c r="U35"/>
  <c r="T35"/>
  <c r="R35"/>
  <c r="Q35"/>
  <c r="P35"/>
  <c r="AG34"/>
  <c r="AB34"/>
  <c r="Z34"/>
  <c r="Y34"/>
  <c r="X34"/>
  <c r="V34"/>
  <c r="U34"/>
  <c r="T34"/>
  <c r="R34"/>
  <c r="Q34"/>
  <c r="P34"/>
  <c r="AG32"/>
  <c r="AB32"/>
  <c r="Z32"/>
  <c r="Y32"/>
  <c r="X32"/>
  <c r="V32"/>
  <c r="U32"/>
  <c r="T32"/>
  <c r="R32"/>
  <c r="Q32"/>
  <c r="P32"/>
  <c r="AG30"/>
  <c r="AB30"/>
  <c r="Z30"/>
  <c r="Y30"/>
  <c r="X30"/>
  <c r="V30"/>
  <c r="U30"/>
  <c r="T30"/>
  <c r="R30"/>
  <c r="Q30"/>
  <c r="P30"/>
  <c r="AG29"/>
  <c r="AB29"/>
  <c r="Z29"/>
  <c r="Y29"/>
  <c r="X29"/>
  <c r="V29"/>
  <c r="U29"/>
  <c r="T29"/>
  <c r="R29"/>
  <c r="Q29"/>
  <c r="P29"/>
  <c r="AG28"/>
  <c r="AB28"/>
  <c r="Z28"/>
  <c r="Y28"/>
  <c r="X28"/>
  <c r="V28"/>
  <c r="U28"/>
  <c r="T28"/>
  <c r="R28"/>
  <c r="Q28"/>
  <c r="P28"/>
  <c r="AG27"/>
  <c r="AB27"/>
  <c r="Z27"/>
  <c r="Y27"/>
  <c r="X27"/>
  <c r="V27"/>
  <c r="U27"/>
  <c r="T27"/>
  <c r="R27"/>
  <c r="Q27"/>
  <c r="P27"/>
  <c r="AG25"/>
  <c r="AB25"/>
  <c r="Z25"/>
  <c r="Y25"/>
  <c r="X25"/>
  <c r="V25"/>
  <c r="U25"/>
  <c r="T25"/>
  <c r="R25"/>
  <c r="Q25"/>
  <c r="P25"/>
  <c r="AG24"/>
  <c r="AG26" s="1"/>
  <c r="AB24"/>
  <c r="AB26" s="1"/>
  <c r="Z24"/>
  <c r="Z26" s="1"/>
  <c r="Y24"/>
  <c r="Y26" s="1"/>
  <c r="X24"/>
  <c r="X26" s="1"/>
  <c r="V24"/>
  <c r="V26" s="1"/>
  <c r="U24"/>
  <c r="U26" s="1"/>
  <c r="T24"/>
  <c r="T26" s="1"/>
  <c r="R24"/>
  <c r="R26" s="1"/>
  <c r="Q24"/>
  <c r="Q26" s="1"/>
  <c r="P24"/>
  <c r="P26" s="1"/>
  <c r="L75"/>
  <c r="N74"/>
  <c r="M74"/>
  <c r="K74"/>
  <c r="N41"/>
  <c r="N73" s="1"/>
  <c r="M41"/>
  <c r="M73" s="1"/>
  <c r="L41"/>
  <c r="L73" s="1"/>
  <c r="K41"/>
  <c r="I41"/>
  <c r="I73" s="1"/>
  <c r="H41"/>
  <c r="H73" s="1"/>
  <c r="G41"/>
  <c r="G73" s="1"/>
  <c r="F41"/>
  <c r="F73" s="1"/>
  <c r="E41"/>
  <c r="E73" s="1"/>
  <c r="D41"/>
  <c r="D73" s="1"/>
  <c r="N40"/>
  <c r="M40"/>
  <c r="M72" s="1"/>
  <c r="L40"/>
  <c r="K40"/>
  <c r="I40"/>
  <c r="I72" s="1"/>
  <c r="H40"/>
  <c r="H72" s="1"/>
  <c r="G40"/>
  <c r="G72" s="1"/>
  <c r="F40"/>
  <c r="F72" s="1"/>
  <c r="E40"/>
  <c r="E72" s="1"/>
  <c r="D40"/>
  <c r="D72" s="1"/>
  <c r="N39"/>
  <c r="M39"/>
  <c r="L39"/>
  <c r="K39"/>
  <c r="I39"/>
  <c r="H39"/>
  <c r="G39"/>
  <c r="F39"/>
  <c r="E39"/>
  <c r="D39"/>
  <c r="N38"/>
  <c r="M38"/>
  <c r="L38"/>
  <c r="K38"/>
  <c r="K51" s="1"/>
  <c r="I38"/>
  <c r="I51" s="1"/>
  <c r="H38"/>
  <c r="H51" s="1"/>
  <c r="G38"/>
  <c r="F38"/>
  <c r="F51" s="1"/>
  <c r="E38"/>
  <c r="D38"/>
  <c r="N37"/>
  <c r="M37"/>
  <c r="L37"/>
  <c r="K37"/>
  <c r="I37"/>
  <c r="H37"/>
  <c r="G37"/>
  <c r="F37"/>
  <c r="E37"/>
  <c r="D37"/>
  <c r="N36"/>
  <c r="M36"/>
  <c r="L36"/>
  <c r="K36"/>
  <c r="I36"/>
  <c r="H36"/>
  <c r="G36"/>
  <c r="F36"/>
  <c r="E36"/>
  <c r="D36"/>
  <c r="N35"/>
  <c r="M35"/>
  <c r="L35"/>
  <c r="K35"/>
  <c r="I35"/>
  <c r="H35"/>
  <c r="G35"/>
  <c r="F35"/>
  <c r="E35"/>
  <c r="D35"/>
  <c r="N34"/>
  <c r="M34"/>
  <c r="L34"/>
  <c r="K34"/>
  <c r="I34"/>
  <c r="H34"/>
  <c r="G34"/>
  <c r="F34"/>
  <c r="E34"/>
  <c r="D34"/>
  <c r="N32"/>
  <c r="M32"/>
  <c r="L32"/>
  <c r="K32"/>
  <c r="I32"/>
  <c r="H32"/>
  <c r="G32"/>
  <c r="F32"/>
  <c r="E32"/>
  <c r="D32"/>
  <c r="N30"/>
  <c r="M30"/>
  <c r="L30"/>
  <c r="K30"/>
  <c r="I30"/>
  <c r="H30"/>
  <c r="G30"/>
  <c r="F30"/>
  <c r="E30"/>
  <c r="D30"/>
  <c r="N29"/>
  <c r="M29"/>
  <c r="L29"/>
  <c r="K29"/>
  <c r="I29"/>
  <c r="H29"/>
  <c r="G29"/>
  <c r="F29"/>
  <c r="E29"/>
  <c r="D29"/>
  <c r="N28"/>
  <c r="M28"/>
  <c r="L28"/>
  <c r="K28"/>
  <c r="I28"/>
  <c r="H28"/>
  <c r="G28"/>
  <c r="F28"/>
  <c r="E28"/>
  <c r="D28"/>
  <c r="N27"/>
  <c r="M27"/>
  <c r="L27"/>
  <c r="K27"/>
  <c r="I27"/>
  <c r="H27"/>
  <c r="G27"/>
  <c r="F27"/>
  <c r="E27"/>
  <c r="D27"/>
  <c r="N25"/>
  <c r="M25"/>
  <c r="L25"/>
  <c r="K25"/>
  <c r="I25"/>
  <c r="H25"/>
  <c r="G25"/>
  <c r="F25"/>
  <c r="E25"/>
  <c r="D25"/>
  <c r="N24"/>
  <c r="N26" s="1"/>
  <c r="M24"/>
  <c r="M26" s="1"/>
  <c r="L24"/>
  <c r="L26" s="1"/>
  <c r="K24"/>
  <c r="K26" s="1"/>
  <c r="I24"/>
  <c r="I26" s="1"/>
  <c r="H24"/>
  <c r="H26" s="1"/>
  <c r="G24"/>
  <c r="G26" s="1"/>
  <c r="F24"/>
  <c r="F26" s="1"/>
  <c r="E24"/>
  <c r="E26" s="1"/>
  <c r="D24"/>
  <c r="D26" s="1"/>
  <c r="AA72" l="1"/>
  <c r="W72"/>
  <c r="S73"/>
  <c r="W73"/>
  <c r="Y52"/>
  <c r="Q52"/>
  <c r="AG53"/>
  <c r="AG77" s="1"/>
  <c r="AD49"/>
  <c r="AD56" s="1"/>
  <c r="K52"/>
  <c r="V52"/>
  <c r="AD53"/>
  <c r="AD77" s="1"/>
  <c r="U52"/>
  <c r="D50"/>
  <c r="X49"/>
  <c r="X64" s="1"/>
  <c r="M50"/>
  <c r="I50"/>
  <c r="P53"/>
  <c r="P77" s="1"/>
  <c r="D52"/>
  <c r="M52"/>
  <c r="R53"/>
  <c r="T53"/>
  <c r="T77" s="1"/>
  <c r="E50"/>
  <c r="N50"/>
  <c r="E53"/>
  <c r="E77" s="1"/>
  <c r="N53"/>
  <c r="N77" s="1"/>
  <c r="X53"/>
  <c r="X77" s="1"/>
  <c r="Y50"/>
  <c r="AC49"/>
  <c r="AC53"/>
  <c r="AC77" s="1"/>
  <c r="AC52"/>
  <c r="M75"/>
  <c r="AD52"/>
  <c r="V50"/>
  <c r="Y53"/>
  <c r="Y77" s="1"/>
  <c r="H53"/>
  <c r="H77" s="1"/>
  <c r="X52"/>
  <c r="Z53"/>
  <c r="Z77" s="1"/>
  <c r="I53"/>
  <c r="I77" s="1"/>
  <c r="G53"/>
  <c r="G77" s="1"/>
  <c r="F53"/>
  <c r="F77" s="1"/>
  <c r="Q53"/>
  <c r="Q77" s="1"/>
  <c r="AB53"/>
  <c r="AB77" s="1"/>
  <c r="AC50"/>
  <c r="AD50"/>
  <c r="P49"/>
  <c r="P67" s="1"/>
  <c r="P52"/>
  <c r="Z49"/>
  <c r="Z67" s="1"/>
  <c r="Z52"/>
  <c r="R52"/>
  <c r="U51"/>
  <c r="P50"/>
  <c r="Q49"/>
  <c r="R49"/>
  <c r="R67" s="1"/>
  <c r="V53"/>
  <c r="V77" s="1"/>
  <c r="AG52"/>
  <c r="V51"/>
  <c r="Q50"/>
  <c r="Y49"/>
  <c r="T49"/>
  <c r="T61" s="1"/>
  <c r="T52"/>
  <c r="T50"/>
  <c r="U49"/>
  <c r="U56" s="1"/>
  <c r="U50"/>
  <c r="AB52"/>
  <c r="AB50"/>
  <c r="U53"/>
  <c r="U77" s="1"/>
  <c r="AB49"/>
  <c r="AB55" s="1"/>
  <c r="R50"/>
  <c r="AG49"/>
  <c r="AG67" s="1"/>
  <c r="V49"/>
  <c r="V55" s="1"/>
  <c r="X50"/>
  <c r="L52"/>
  <c r="L50"/>
  <c r="L74"/>
  <c r="N72"/>
  <c r="K75"/>
  <c r="K50"/>
  <c r="G49"/>
  <c r="G55" s="1"/>
  <c r="E49"/>
  <c r="L51"/>
  <c r="H49"/>
  <c r="H52"/>
  <c r="F52"/>
  <c r="D51"/>
  <c r="M51"/>
  <c r="K72"/>
  <c r="H50"/>
  <c r="K49"/>
  <c r="K56" s="1"/>
  <c r="G52"/>
  <c r="N49"/>
  <c r="N58" s="1"/>
  <c r="G50"/>
  <c r="I49"/>
  <c r="I57" s="1"/>
  <c r="G51"/>
  <c r="I52"/>
  <c r="E51"/>
  <c r="N51"/>
  <c r="L72"/>
  <c r="K73"/>
  <c r="L49"/>
  <c r="N52"/>
  <c r="L53"/>
  <c r="E52"/>
  <c r="F49"/>
  <c r="F58" s="1"/>
  <c r="F50"/>
  <c r="D53"/>
  <c r="D77" s="1"/>
  <c r="M53"/>
  <c r="D49"/>
  <c r="D59" s="1"/>
  <c r="M49"/>
  <c r="N75"/>
  <c r="AA77" l="1"/>
  <c r="AD64"/>
  <c r="W77"/>
  <c r="G56"/>
  <c r="X55"/>
  <c r="AD57"/>
  <c r="AD59"/>
  <c r="AD61"/>
  <c r="Y66"/>
  <c r="AD66"/>
  <c r="AD63"/>
  <c r="AD62"/>
  <c r="X63"/>
  <c r="X59"/>
  <c r="X60"/>
  <c r="X66"/>
  <c r="X58"/>
  <c r="Q68"/>
  <c r="AD60"/>
  <c r="AD70"/>
  <c r="R60"/>
  <c r="AD67"/>
  <c r="AD58"/>
  <c r="X68"/>
  <c r="X57"/>
  <c r="X61"/>
  <c r="X56"/>
  <c r="AD55"/>
  <c r="X62"/>
  <c r="AD68"/>
  <c r="AD69"/>
  <c r="AC68"/>
  <c r="X69"/>
  <c r="R69"/>
  <c r="R77"/>
  <c r="S77" s="1"/>
  <c r="V60"/>
  <c r="K70"/>
  <c r="K63"/>
  <c r="F69"/>
  <c r="Y69"/>
  <c r="K68"/>
  <c r="X70"/>
  <c r="X67"/>
  <c r="F59"/>
  <c r="K61"/>
  <c r="V63"/>
  <c r="N67"/>
  <c r="E67"/>
  <c r="K66"/>
  <c r="U59"/>
  <c r="Y60"/>
  <c r="K55"/>
  <c r="R63"/>
  <c r="U70"/>
  <c r="U57"/>
  <c r="U58"/>
  <c r="AC57"/>
  <c r="N66"/>
  <c r="N59"/>
  <c r="U68"/>
  <c r="E69"/>
  <c r="E66"/>
  <c r="Y70"/>
  <c r="U66"/>
  <c r="F57"/>
  <c r="I66"/>
  <c r="AC66"/>
  <c r="AC60"/>
  <c r="R66"/>
  <c r="Y62"/>
  <c r="AC58"/>
  <c r="I69"/>
  <c r="N60"/>
  <c r="Z61"/>
  <c r="Q56"/>
  <c r="U62"/>
  <c r="K62"/>
  <c r="I55"/>
  <c r="I62"/>
  <c r="K60"/>
  <c r="Q66"/>
  <c r="Z63"/>
  <c r="AC55"/>
  <c r="E60"/>
  <c r="Q63"/>
  <c r="Z66"/>
  <c r="AC59"/>
  <c r="AC64"/>
  <c r="I64"/>
  <c r="I63"/>
  <c r="E59"/>
  <c r="E61"/>
  <c r="V58"/>
  <c r="Z58"/>
  <c r="Y68"/>
  <c r="AC61"/>
  <c r="AC62"/>
  <c r="F60"/>
  <c r="AC63"/>
  <c r="E57"/>
  <c r="AC70"/>
  <c r="F66"/>
  <c r="N69"/>
  <c r="N57"/>
  <c r="E58"/>
  <c r="F64"/>
  <c r="R55"/>
  <c r="R56"/>
  <c r="V67"/>
  <c r="R57"/>
  <c r="V70"/>
  <c r="AC67"/>
  <c r="AC56"/>
  <c r="AC69"/>
  <c r="Y57"/>
  <c r="R64"/>
  <c r="Z60"/>
  <c r="V68"/>
  <c r="AB66"/>
  <c r="U69"/>
  <c r="T57"/>
  <c r="AG56"/>
  <c r="AG63"/>
  <c r="Q55"/>
  <c r="P69"/>
  <c r="AB59"/>
  <c r="Z62"/>
  <c r="T67"/>
  <c r="U60"/>
  <c r="U55"/>
  <c r="U61"/>
  <c r="U63"/>
  <c r="U64"/>
  <c r="Y61"/>
  <c r="R58"/>
  <c r="R59"/>
  <c r="R61"/>
  <c r="R62"/>
  <c r="U67"/>
  <c r="R68"/>
  <c r="R70"/>
  <c r="Z55"/>
  <c r="Q59"/>
  <c r="AG59"/>
  <c r="AG58"/>
  <c r="AG61"/>
  <c r="AG55"/>
  <c r="AB68"/>
  <c r="AB70"/>
  <c r="P70"/>
  <c r="P68"/>
  <c r="AB62"/>
  <c r="T63"/>
  <c r="T66"/>
  <c r="Q58"/>
  <c r="Q57"/>
  <c r="Q69"/>
  <c r="Q60"/>
  <c r="P56"/>
  <c r="P64"/>
  <c r="P57"/>
  <c r="P59"/>
  <c r="P60"/>
  <c r="Q62"/>
  <c r="AG62"/>
  <c r="T70"/>
  <c r="T68"/>
  <c r="V59"/>
  <c r="V69"/>
  <c r="P66"/>
  <c r="AB56"/>
  <c r="P55"/>
  <c r="P58"/>
  <c r="AG69"/>
  <c r="T60"/>
  <c r="T59"/>
  <c r="T62"/>
  <c r="T55"/>
  <c r="T64"/>
  <c r="P63"/>
  <c r="T58"/>
  <c r="P61"/>
  <c r="V62"/>
  <c r="V61"/>
  <c r="V56"/>
  <c r="V64"/>
  <c r="V57"/>
  <c r="AG64"/>
  <c r="AB63"/>
  <c r="P62"/>
  <c r="AG68"/>
  <c r="AG70"/>
  <c r="AG66"/>
  <c r="Q64"/>
  <c r="Z70"/>
  <c r="Z68"/>
  <c r="V66"/>
  <c r="AB57"/>
  <c r="AB58"/>
  <c r="AB60"/>
  <c r="AB69"/>
  <c r="AB61"/>
  <c r="AB64"/>
  <c r="AG60"/>
  <c r="Q61"/>
  <c r="Q67"/>
  <c r="T56"/>
  <c r="Y55"/>
  <c r="Y64"/>
  <c r="Y63"/>
  <c r="Y56"/>
  <c r="Y58"/>
  <c r="Y67"/>
  <c r="Y59"/>
  <c r="T69"/>
  <c r="AG57"/>
  <c r="Z64"/>
  <c r="Z59"/>
  <c r="Z57"/>
  <c r="Z56"/>
  <c r="Z69"/>
  <c r="AB67"/>
  <c r="Q70"/>
  <c r="M63"/>
  <c r="M64"/>
  <c r="M55"/>
  <c r="M56"/>
  <c r="M57"/>
  <c r="L58"/>
  <c r="L56"/>
  <c r="L64"/>
  <c r="L57"/>
  <c r="L67"/>
  <c r="M68"/>
  <c r="M60"/>
  <c r="M58"/>
  <c r="G62"/>
  <c r="G60"/>
  <c r="G61"/>
  <c r="M69"/>
  <c r="M77"/>
  <c r="L77"/>
  <c r="L69"/>
  <c r="D60"/>
  <c r="G64"/>
  <c r="D69"/>
  <c r="N70"/>
  <c r="N68"/>
  <c r="G67"/>
  <c r="G68"/>
  <c r="G70"/>
  <c r="M67"/>
  <c r="D58"/>
  <c r="D70"/>
  <c r="L66"/>
  <c r="L70"/>
  <c r="L68"/>
  <c r="H59"/>
  <c r="H60"/>
  <c r="H61"/>
  <c r="E70"/>
  <c r="E68"/>
  <c r="H56"/>
  <c r="L59"/>
  <c r="M70"/>
  <c r="H58"/>
  <c r="H64"/>
  <c r="H69"/>
  <c r="M59"/>
  <c r="D68"/>
  <c r="D62"/>
  <c r="K69"/>
  <c r="K77"/>
  <c r="M61"/>
  <c r="F55"/>
  <c r="F63"/>
  <c r="F61"/>
  <c r="F62"/>
  <c r="L61"/>
  <c r="I60"/>
  <c r="I58"/>
  <c r="I59"/>
  <c r="I67"/>
  <c r="I61"/>
  <c r="N56"/>
  <c r="N64"/>
  <c r="N55"/>
  <c r="N62"/>
  <c r="N63"/>
  <c r="H67"/>
  <c r="H63"/>
  <c r="F68"/>
  <c r="F70"/>
  <c r="E64"/>
  <c r="E62"/>
  <c r="E63"/>
  <c r="E55"/>
  <c r="E56"/>
  <c r="I56"/>
  <c r="K64"/>
  <c r="N61"/>
  <c r="L63"/>
  <c r="L55"/>
  <c r="G69"/>
  <c r="H62"/>
  <c r="D57"/>
  <c r="D55"/>
  <c r="D63"/>
  <c r="D64"/>
  <c r="D56"/>
  <c r="D66"/>
  <c r="D61"/>
  <c r="G63"/>
  <c r="H66"/>
  <c r="D67"/>
  <c r="G57"/>
  <c r="H57"/>
  <c r="K59"/>
  <c r="K67"/>
  <c r="K57"/>
  <c r="K58"/>
  <c r="L60"/>
  <c r="H70"/>
  <c r="H68"/>
  <c r="L62"/>
  <c r="G58"/>
  <c r="M66"/>
  <c r="G59"/>
  <c r="I70"/>
  <c r="I68"/>
  <c r="G66"/>
  <c r="H55"/>
  <c r="F56"/>
  <c r="M62"/>
  <c r="F67"/>
</calcChain>
</file>

<file path=xl/sharedStrings.xml><?xml version="1.0" encoding="utf-8"?>
<sst xmlns="http://schemas.openxmlformats.org/spreadsheetml/2006/main" count="5330" uniqueCount="147">
  <si>
    <t>Sample Name</t>
  </si>
  <si>
    <t>Sample ID</t>
  </si>
  <si>
    <t>Sample Type</t>
  </si>
  <si>
    <t>File Name</t>
  </si>
  <si>
    <t>Analyte Peak Area (counts)</t>
  </si>
  <si>
    <t>Analyte Peak Height (cps)</t>
  </si>
  <si>
    <t>Analyte Concentration (ng/mL)</t>
  </si>
  <si>
    <t>Standard Query Status</t>
  </si>
  <si>
    <t>Use Record</t>
  </si>
  <si>
    <t>Record Modified</t>
  </si>
  <si>
    <t>Calculated Concentration (ng/mL)</t>
  </si>
  <si>
    <t>Accuracy (%)</t>
  </si>
  <si>
    <t>meoh</t>
  </si>
  <si>
    <t>Unknown</t>
  </si>
  <si>
    <t>161219lpc.wiff</t>
  </si>
  <si>
    <t>N/A</t>
  </si>
  <si>
    <t>No Peak</t>
  </si>
  <si>
    <t>bl</t>
  </si>
  <si>
    <t>5 ul std mix</t>
  </si>
  <si>
    <t>10 ul</t>
  </si>
  <si>
    <t>25 ul</t>
  </si>
  <si>
    <t>50 ul</t>
  </si>
  <si>
    <t>100 ul</t>
  </si>
  <si>
    <t>bl dbs</t>
  </si>
  <si>
    <t>CDC 1</t>
  </si>
  <si>
    <t>CDC 2</t>
  </si>
  <si>
    <t>CDC 3</t>
  </si>
  <si>
    <t>normal</t>
  </si>
  <si>
    <t>Priam</t>
  </si>
  <si>
    <t xml:space="preserve">ALD </t>
  </si>
  <si>
    <t>ALD</t>
  </si>
  <si>
    <t>RCDP</t>
  </si>
  <si>
    <t>kasi v</t>
  </si>
  <si>
    <t>kasi venk</t>
  </si>
  <si>
    <t>sayoot</t>
  </si>
  <si>
    <t>sh shiju</t>
  </si>
  <si>
    <t>A Hameed</t>
  </si>
  <si>
    <t>Hameed</t>
  </si>
  <si>
    <t>Karthi</t>
  </si>
  <si>
    <t>K .M. Karthi</t>
  </si>
  <si>
    <t>blank</t>
  </si>
  <si>
    <t>GM 5565</t>
  </si>
  <si>
    <t>PDL 674513</t>
  </si>
  <si>
    <t>AF  Hamiach</t>
  </si>
  <si>
    <t>AF h</t>
  </si>
  <si>
    <t>McMurry</t>
  </si>
  <si>
    <t>MGH Sample #1</t>
  </si>
  <si>
    <t>MGH Sample #2</t>
  </si>
  <si>
    <t>MGH Sample #3</t>
  </si>
  <si>
    <t>MGH Sample #4</t>
  </si>
  <si>
    <t>MGH Sample #5</t>
  </si>
  <si>
    <t>MGH Sample #6</t>
  </si>
  <si>
    <t>MGH Sample #7</t>
  </si>
  <si>
    <t>MGH Sample #8</t>
  </si>
  <si>
    <t>MGH Sample #9</t>
  </si>
  <si>
    <t>MGH Sample #10</t>
  </si>
  <si>
    <t>MGH sample #11</t>
  </si>
  <si>
    <t>161219lpcB.wiff</t>
  </si>
  <si>
    <t>MGH sample #12</t>
  </si>
  <si>
    <t>API3200</t>
  </si>
  <si>
    <t>Xterra</t>
  </si>
  <si>
    <t>C8, 2.5u</t>
  </si>
  <si>
    <t>Expt.label</t>
  </si>
  <si>
    <t>2.1 x 50mm</t>
  </si>
  <si>
    <t>C16:0-Lyso-PAF</t>
  </si>
  <si>
    <t>2H4-C16:0-Lyso-PAFISTD</t>
  </si>
  <si>
    <t>16:0LPC</t>
  </si>
  <si>
    <t>1-C18:0-lyso-PAF</t>
  </si>
  <si>
    <t>18:2LPC</t>
  </si>
  <si>
    <t>18:1LPC</t>
  </si>
  <si>
    <t>18:0LPC</t>
  </si>
  <si>
    <t>20:0LPC</t>
  </si>
  <si>
    <t>22:0LPC</t>
  </si>
  <si>
    <t>24:0LPC</t>
  </si>
  <si>
    <t>26:0LPC</t>
  </si>
  <si>
    <t>2H4-26:0LPC ISTD</t>
  </si>
  <si>
    <t>16:0p/20:4 PE plasm</t>
  </si>
  <si>
    <t>16:0p/18:1 PE plasm</t>
  </si>
  <si>
    <t>18:1p/20:4 PE plasm</t>
  </si>
  <si>
    <t>18:0p/20:4 PE plasm</t>
  </si>
  <si>
    <t>Total lysoPC cps</t>
  </si>
  <si>
    <t xml:space="preserve"> pmolesC26:0LPC/1/8" DBS</t>
  </si>
  <si>
    <t>Total nmoles LPCs/1/8" DBS</t>
  </si>
  <si>
    <t>ratio 24/22</t>
  </si>
  <si>
    <t>ratio 26/22</t>
  </si>
  <si>
    <t>ratio 24/20</t>
  </si>
  <si>
    <t>ratio 26/20</t>
  </si>
  <si>
    <t>nano g C26:0LPC/1/8" DBS</t>
  </si>
  <si>
    <t>pmoles/1/8" DBS</t>
  </si>
  <si>
    <t>C16:0</t>
  </si>
  <si>
    <t>C18:2</t>
  </si>
  <si>
    <t>C18:1</t>
  </si>
  <si>
    <t>C18:0</t>
  </si>
  <si>
    <t>C20:0</t>
  </si>
  <si>
    <t>C22:0</t>
  </si>
  <si>
    <t>C24:0</t>
  </si>
  <si>
    <t>C26:0</t>
  </si>
  <si>
    <t>total pmoles LPC/1/8" DBS</t>
  </si>
  <si>
    <t xml:space="preserve"> sat VLCFA/1/8" DBS</t>
  </si>
  <si>
    <t>monoVLCFA/1/8" DBS</t>
  </si>
  <si>
    <t>total Lyso-PAF/1/8" DBS</t>
  </si>
  <si>
    <t>total PE plasmalogen/1/8" DBS</t>
  </si>
  <si>
    <t>Lyso-PC species as % total measured</t>
  </si>
  <si>
    <t xml:space="preserve"> total sat VLCFA</t>
  </si>
  <si>
    <t>monoVLCFA</t>
  </si>
  <si>
    <t>total Lyso-PAF</t>
  </si>
  <si>
    <t>% PE plasmalogens/total LPC</t>
  </si>
  <si>
    <t>total Lyso-PAF/totalPE plasmalogens</t>
  </si>
  <si>
    <t>C20:0 LPC uM</t>
  </si>
  <si>
    <t>(3.1ul/1/8")</t>
  </si>
  <si>
    <t>C22:0 LPC uM</t>
  </si>
  <si>
    <t>C24:0 LPC uM</t>
  </si>
  <si>
    <t>C26:0 LPC uM</t>
  </si>
  <si>
    <t>4PEplamslogens uM</t>
  </si>
  <si>
    <t>C20:0 LPCuM</t>
  </si>
  <si>
    <t>C20:0LPCfound</t>
  </si>
  <si>
    <t>C22:0LPCadded</t>
  </si>
  <si>
    <t>C22:0found</t>
  </si>
  <si>
    <t>C24LPCadded</t>
  </si>
  <si>
    <t>C24LPCfound</t>
  </si>
  <si>
    <t>C26LPCadded</t>
  </si>
  <si>
    <t>C26:0LPCfound</t>
  </si>
  <si>
    <t>plasmalogen</t>
  </si>
  <si>
    <t>PE18:0/20:4</t>
  </si>
  <si>
    <t>CDC samples</t>
  </si>
  <si>
    <t>C26LPCfound</t>
  </si>
  <si>
    <t>CDC 0.88</t>
  </si>
  <si>
    <t>CDC 1.28</t>
  </si>
  <si>
    <t>human</t>
  </si>
  <si>
    <t>NT 1</t>
  </si>
  <si>
    <t>NT 2</t>
  </si>
  <si>
    <t>NT 3</t>
  </si>
  <si>
    <t>ABCD1 1</t>
  </si>
  <si>
    <t>ABCD1 2</t>
  </si>
  <si>
    <t>ABCD1 3</t>
  </si>
  <si>
    <t>mouse</t>
  </si>
  <si>
    <t>3/8" punch</t>
  </si>
  <si>
    <t>0.1ug/ml standard solutions</t>
  </si>
  <si>
    <t>10ul cell pellet</t>
  </si>
  <si>
    <t>plasmalogens calculated against D4C26LPC internal standard</t>
  </si>
  <si>
    <t>correction</t>
  </si>
  <si>
    <t>average</t>
  </si>
  <si>
    <t>internal standard recovery not as consistent in this data set</t>
  </si>
  <si>
    <t>plasmalogens calculated against D4 16lyso-PAF internal standard</t>
  </si>
  <si>
    <t>20, 22, 24 and 26 LPC calculated against D4 26-LPC internal standard and used standard mix correction curves</t>
  </si>
  <si>
    <t>C20, 22, 24, and 26 -LPC calculated against D4-C26-LPC internal standard</t>
  </si>
  <si>
    <t>used CDC samples to calculate corrections for C24-LPC and C26-LPC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</si>
</sst>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theme="5"/>
      <name val="Arial"/>
      <family val="2"/>
    </font>
    <font>
      <sz val="11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3"/>
      <name val="Arial"/>
      <family val="2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11" fontId="0" fillId="0" borderId="0" xfId="0" applyNumberFormat="1"/>
    <xf numFmtId="0" fontId="4" fillId="0" borderId="0" xfId="1" applyFont="1"/>
    <xf numFmtId="0" fontId="1" fillId="0" borderId="0" xfId="1" applyFont="1"/>
    <xf numFmtId="0" fontId="1" fillId="0" borderId="0" xfId="1"/>
    <xf numFmtId="14" fontId="4" fillId="0" borderId="0" xfId="1" applyNumberFormat="1" applyFont="1"/>
    <xf numFmtId="14" fontId="1" fillId="0" borderId="0" xfId="1" applyNumberFormat="1"/>
    <xf numFmtId="2" fontId="5" fillId="0" borderId="0" xfId="1" applyNumberFormat="1" applyFont="1"/>
    <xf numFmtId="11" fontId="1" fillId="0" borderId="0" xfId="1" applyNumberFormat="1"/>
    <xf numFmtId="2" fontId="6" fillId="0" borderId="0" xfId="1" applyNumberFormat="1" applyFont="1"/>
    <xf numFmtId="0" fontId="6" fillId="0" borderId="0" xfId="1" applyFont="1"/>
    <xf numFmtId="164" fontId="5" fillId="0" borderId="0" xfId="1" applyNumberFormat="1" applyFont="1"/>
    <xf numFmtId="164" fontId="1" fillId="0" borderId="0" xfId="1" applyNumberFormat="1"/>
    <xf numFmtId="2" fontId="1" fillId="0" borderId="0" xfId="1" applyNumberFormat="1"/>
    <xf numFmtId="165" fontId="5" fillId="0" borderId="0" xfId="1" applyNumberFormat="1" applyFont="1"/>
    <xf numFmtId="0" fontId="5" fillId="0" borderId="0" xfId="1" applyFont="1"/>
    <xf numFmtId="0" fontId="3" fillId="0" borderId="0" xfId="1" applyFont="1"/>
    <xf numFmtId="165" fontId="5" fillId="0" borderId="0" xfId="0" applyNumberFormat="1" applyFont="1"/>
    <xf numFmtId="2" fontId="5" fillId="2" borderId="0" xfId="1" applyNumberFormat="1" applyFont="1" applyFill="1"/>
    <xf numFmtId="0" fontId="1" fillId="2" borderId="0" xfId="1" applyFill="1"/>
    <xf numFmtId="165" fontId="5" fillId="2" borderId="0" xfId="0" applyNumberFormat="1" applyFont="1" applyFill="1"/>
    <xf numFmtId="166" fontId="7" fillId="0" borderId="0" xfId="0" applyNumberFormat="1" applyFont="1"/>
    <xf numFmtId="10" fontId="5" fillId="0" borderId="0" xfId="0" applyNumberFormat="1" applyFont="1"/>
    <xf numFmtId="10" fontId="8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0" fillId="0" borderId="0" xfId="1" applyFont="1"/>
    <xf numFmtId="165" fontId="1" fillId="0" borderId="0" xfId="1" applyNumberFormat="1"/>
    <xf numFmtId="2" fontId="1" fillId="0" borderId="0" xfId="1" applyNumberFormat="1" applyFont="1"/>
    <xf numFmtId="2" fontId="1" fillId="0" borderId="0" xfId="0" applyNumberFormat="1" applyFont="1"/>
    <xf numFmtId="165" fontId="9" fillId="0" borderId="0" xfId="1" applyNumberFormat="1" applyFont="1"/>
    <xf numFmtId="0" fontId="2" fillId="0" borderId="0" xfId="1" applyFont="1"/>
    <xf numFmtId="165" fontId="6" fillId="0" borderId="0" xfId="1" applyNumberFormat="1" applyFont="1"/>
    <xf numFmtId="0" fontId="2" fillId="0" borderId="0" xfId="0" applyFont="1"/>
    <xf numFmtId="165" fontId="10" fillId="0" borderId="0" xfId="1" applyNumberFormat="1" applyFont="1"/>
    <xf numFmtId="0" fontId="11" fillId="0" borderId="0" xfId="1" applyFont="1"/>
    <xf numFmtId="0" fontId="12" fillId="0" borderId="0" xfId="1" applyFont="1"/>
    <xf numFmtId="165" fontId="11" fillId="0" borderId="0" xfId="1" applyNumberFormat="1" applyFont="1"/>
    <xf numFmtId="0" fontId="12" fillId="0" borderId="0" xfId="0" applyFont="1"/>
    <xf numFmtId="0" fontId="14" fillId="0" borderId="0" xfId="1" applyFont="1"/>
    <xf numFmtId="11" fontId="14" fillId="0" borderId="0" xfId="0" applyNumberFormat="1" applyFont="1"/>
    <xf numFmtId="0" fontId="14" fillId="0" borderId="0" xfId="0" applyFont="1"/>
    <xf numFmtId="0" fontId="15" fillId="0" borderId="0" xfId="1" applyFont="1"/>
    <xf numFmtId="0" fontId="13" fillId="0" borderId="0" xfId="1" applyFont="1"/>
    <xf numFmtId="0" fontId="16" fillId="0" borderId="0" xfId="1" applyFont="1"/>
    <xf numFmtId="165" fontId="15" fillId="0" borderId="0" xfId="1" applyNumberFormat="1" applyFont="1"/>
    <xf numFmtId="0" fontId="16" fillId="0" borderId="0" xfId="0" applyFont="1"/>
    <xf numFmtId="2" fontId="15" fillId="2" borderId="0" xfId="1" applyNumberFormat="1" applyFont="1" applyFill="1"/>
    <xf numFmtId="0" fontId="16" fillId="2" borderId="0" xfId="1" applyFont="1" applyFill="1"/>
    <xf numFmtId="165" fontId="15" fillId="2" borderId="0" xfId="0" applyNumberFormat="1" applyFont="1" applyFill="1"/>
    <xf numFmtId="2" fontId="17" fillId="0" borderId="0" xfId="0" applyNumberFormat="1" applyFont="1"/>
    <xf numFmtId="0" fontId="18" fillId="0" borderId="0" xfId="1" applyFont="1"/>
    <xf numFmtId="2" fontId="14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    <Relationship Id="rId9" Type="http://schemas.openxmlformats.org/officeDocument/2006/relationships/customXml" Target="../customXml/item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'161219 data CDCcorrected'!$D$79</c:f>
              <c:strCache>
                <c:ptCount val="1"/>
                <c:pt idx="0">
                  <c:v>C20:0LPCfound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'161219 data CDCcorrected'!$C$80:$C$85</c:f>
              <c:numCache>
                <c:formatCode>0.00</c:formatCode>
                <c:ptCount val="6"/>
                <c:pt idx="0">
                  <c:v>0</c:v>
                </c:pt>
                <c:pt idx="1">
                  <c:v>0.90500000000000003</c:v>
                </c:pt>
                <c:pt idx="2">
                  <c:v>1.81</c:v>
                </c:pt>
                <c:pt idx="3">
                  <c:v>4.62</c:v>
                </c:pt>
                <c:pt idx="4">
                  <c:v>9.0500000000000007</c:v>
                </c:pt>
                <c:pt idx="5">
                  <c:v>18.100000000000001</c:v>
                </c:pt>
              </c:numCache>
            </c:numRef>
          </c:xVal>
          <c:yVal>
            <c:numRef>
              <c:f>'161219 data CDCcorrected'!$D$80:$D$85</c:f>
              <c:numCache>
                <c:formatCode>0.000</c:formatCode>
                <c:ptCount val="6"/>
                <c:pt idx="0">
                  <c:v>3.1012499999999998E-2</c:v>
                </c:pt>
                <c:pt idx="1">
                  <c:v>0.68053691275167782</c:v>
                </c:pt>
                <c:pt idx="2">
                  <c:v>1.6421052631578945</c:v>
                </c:pt>
                <c:pt idx="3">
                  <c:v>3.1090654205607478</c:v>
                </c:pt>
                <c:pt idx="4">
                  <c:v>10.072440944881889</c:v>
                </c:pt>
                <c:pt idx="5" formatCode="0.00">
                  <c:v>19.991420911528149</c:v>
                </c:pt>
              </c:numCache>
            </c:numRef>
          </c:yVal>
        </c:ser>
        <c:axId val="167444480"/>
        <c:axId val="167446400"/>
      </c:scatterChart>
      <c:valAx>
        <c:axId val="167444480"/>
        <c:scaling>
          <c:orientation val="minMax"/>
        </c:scaling>
        <c:axPos val="b"/>
        <c:title/>
        <c:numFmt formatCode="0.00" sourceLinked="1"/>
        <c:tickLblPos val="nextTo"/>
        <c:crossAx val="167446400"/>
        <c:crosses val="autoZero"/>
        <c:crossBetween val="midCat"/>
      </c:valAx>
      <c:valAx>
        <c:axId val="167446400"/>
        <c:scaling>
          <c:orientation val="minMax"/>
        </c:scaling>
        <c:axPos val="l"/>
        <c:majorGridlines/>
        <c:minorGridlines/>
        <c:title/>
        <c:numFmt formatCode="0.000" sourceLinked="1"/>
        <c:tickLblPos val="nextTo"/>
        <c:crossAx val="1674444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CDC stds</a:t>
            </a:r>
            <a:r>
              <a:rPr lang="en-US" baseline="0"/>
              <a:t> </a:t>
            </a:r>
            <a:r>
              <a:rPr lang="en-US"/>
              <a:t>C24LPCfound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'161219 data CDCcorrected'!$L$80</c:f>
              <c:strCache>
                <c:ptCount val="1"/>
                <c:pt idx="0">
                  <c:v>C24LPCfound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'161219 data CDCcorrected'!$K$81:$K$84</c:f>
              <c:numCache>
                <c:formatCode>0.00</c:formatCode>
                <c:ptCount val="4"/>
                <c:pt idx="0">
                  <c:v>0</c:v>
                </c:pt>
                <c:pt idx="1">
                  <c:v>0.13</c:v>
                </c:pt>
                <c:pt idx="2">
                  <c:v>1.04</c:v>
                </c:pt>
                <c:pt idx="3">
                  <c:v>5.04</c:v>
                </c:pt>
              </c:numCache>
            </c:numRef>
          </c:xVal>
          <c:yVal>
            <c:numRef>
              <c:f>'161219 data CDCcorrected'!$L$81:$L$84</c:f>
              <c:numCache>
                <c:formatCode>0.00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1.17</c:v>
                </c:pt>
                <c:pt idx="3">
                  <c:v>4.51</c:v>
                </c:pt>
              </c:numCache>
            </c:numRef>
          </c:yVal>
        </c:ser>
        <c:axId val="167468032"/>
        <c:axId val="167486592"/>
      </c:scatterChart>
      <c:valAx>
        <c:axId val="167468032"/>
        <c:scaling>
          <c:orientation val="minMax"/>
        </c:scaling>
        <c:axPos val="b"/>
        <c:title/>
        <c:numFmt formatCode="0.00" sourceLinked="1"/>
        <c:tickLblPos val="nextTo"/>
        <c:crossAx val="167486592"/>
        <c:crosses val="autoZero"/>
        <c:crossBetween val="midCat"/>
      </c:valAx>
      <c:valAx>
        <c:axId val="167486592"/>
        <c:scaling>
          <c:orientation val="minMax"/>
        </c:scaling>
        <c:axPos val="l"/>
        <c:majorGridlines/>
        <c:minorGridlines/>
        <c:title/>
        <c:numFmt formatCode="0.00" sourceLinked="1"/>
        <c:tickLblPos val="nextTo"/>
        <c:crossAx val="1674680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CDC stds C26LPCfound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'161219 data CDCcorrected'!$R$80</c:f>
              <c:strCache>
                <c:ptCount val="1"/>
                <c:pt idx="0">
                  <c:v>C26LPCfound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'161219 data CDCcorrected'!$Q$81:$Q$84</c:f>
              <c:numCache>
                <c:formatCode>0.00</c:formatCode>
                <c:ptCount val="4"/>
                <c:pt idx="0">
                  <c:v>0</c:v>
                </c:pt>
                <c:pt idx="1">
                  <c:v>7.0000000000000007E-2</c:v>
                </c:pt>
                <c:pt idx="2">
                  <c:v>1.07</c:v>
                </c:pt>
                <c:pt idx="3">
                  <c:v>5.07</c:v>
                </c:pt>
              </c:numCache>
            </c:numRef>
          </c:xVal>
          <c:yVal>
            <c:numRef>
              <c:f>'161219 data CDCcorrected'!$R$81:$R$84</c:f>
              <c:numCache>
                <c:formatCode>0.00</c:formatCode>
                <c:ptCount val="4"/>
                <c:pt idx="0">
                  <c:v>0.04</c:v>
                </c:pt>
                <c:pt idx="1">
                  <c:v>0.06</c:v>
                </c:pt>
                <c:pt idx="2">
                  <c:v>1.47</c:v>
                </c:pt>
                <c:pt idx="3">
                  <c:v>6.53</c:v>
                </c:pt>
              </c:numCache>
            </c:numRef>
          </c:yVal>
        </c:ser>
        <c:axId val="170789120"/>
        <c:axId val="170824064"/>
      </c:scatterChart>
      <c:valAx>
        <c:axId val="170789120"/>
        <c:scaling>
          <c:orientation val="minMax"/>
        </c:scaling>
        <c:axPos val="b"/>
        <c:title/>
        <c:numFmt formatCode="0.00" sourceLinked="1"/>
        <c:tickLblPos val="nextTo"/>
        <c:crossAx val="170824064"/>
        <c:crosses val="autoZero"/>
        <c:crossBetween val="midCat"/>
      </c:valAx>
      <c:valAx>
        <c:axId val="170824064"/>
        <c:scaling>
          <c:orientation val="minMax"/>
        </c:scaling>
        <c:axPos val="l"/>
        <c:majorGridlines/>
        <c:minorGridlines/>
        <c:title/>
        <c:numFmt formatCode="0.00" sourceLinked="1"/>
        <c:tickLblPos val="nextTo"/>
        <c:crossAx val="1707891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 plasmalogen</a:t>
            </a:r>
            <a:r>
              <a:rPr lang="en-US" baseline="0"/>
              <a:t> </a:t>
            </a:r>
            <a:r>
              <a:rPr lang="en-US"/>
              <a:t>18:0/20:4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'161219 data CDCcorrected'!$AC$79</c:f>
              <c:strCache>
                <c:ptCount val="1"/>
                <c:pt idx="0">
                  <c:v>PE18:0/20:4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'161219 data CDCcorrected'!$AB$80:$AB$85</c:f>
              <c:numCache>
                <c:formatCode>0.00</c:formatCode>
                <c:ptCount val="6"/>
                <c:pt idx="0">
                  <c:v>0</c:v>
                </c:pt>
                <c:pt idx="1">
                  <c:v>0.78</c:v>
                </c:pt>
                <c:pt idx="2">
                  <c:v>1.57</c:v>
                </c:pt>
                <c:pt idx="3">
                  <c:v>3.9</c:v>
                </c:pt>
                <c:pt idx="4">
                  <c:v>7.8</c:v>
                </c:pt>
                <c:pt idx="5">
                  <c:v>15.6</c:v>
                </c:pt>
              </c:numCache>
            </c:numRef>
          </c:xVal>
          <c:yVal>
            <c:numRef>
              <c:f>'161219 data CDCcorrected'!$AC$80:$AC$85</c:f>
              <c:numCache>
                <c:formatCode>0.00</c:formatCode>
                <c:ptCount val="6"/>
                <c:pt idx="0">
                  <c:v>2.4787499999999997E-2</c:v>
                </c:pt>
                <c:pt idx="1">
                  <c:v>0.38738255033557045</c:v>
                </c:pt>
                <c:pt idx="2">
                  <c:v>1.8279224376731302</c:v>
                </c:pt>
                <c:pt idx="3">
                  <c:v>3.9</c:v>
                </c:pt>
                <c:pt idx="4">
                  <c:v>9.130708661417323</c:v>
                </c:pt>
                <c:pt idx="5">
                  <c:v>20.744235924932976</c:v>
                </c:pt>
              </c:numCache>
            </c:numRef>
          </c:yVal>
        </c:ser>
        <c:axId val="170739200"/>
        <c:axId val="170741120"/>
      </c:scatterChart>
      <c:valAx>
        <c:axId val="170739200"/>
        <c:scaling>
          <c:orientation val="minMax"/>
        </c:scaling>
        <c:axPos val="b"/>
        <c:title/>
        <c:numFmt formatCode="0.00" sourceLinked="1"/>
        <c:tickLblPos val="nextTo"/>
        <c:crossAx val="170741120"/>
        <c:crosses val="autoZero"/>
        <c:crossBetween val="midCat"/>
      </c:valAx>
      <c:valAx>
        <c:axId val="170741120"/>
        <c:scaling>
          <c:orientation val="minMax"/>
        </c:scaling>
        <c:axPos val="l"/>
        <c:majorGridlines/>
        <c:minorGridlines/>
        <c:title/>
        <c:numFmt formatCode="0.00" sourceLinked="1"/>
        <c:tickLblPos val="nextTo"/>
        <c:crossAx val="1707392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'161219 data stdcorrec'!$D$79</c:f>
              <c:strCache>
                <c:ptCount val="1"/>
                <c:pt idx="0">
                  <c:v>C20:0LPCfound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'161219 data stdcorrec'!$C$80:$C$85</c:f>
              <c:numCache>
                <c:formatCode>0.00</c:formatCode>
                <c:ptCount val="6"/>
                <c:pt idx="0">
                  <c:v>0</c:v>
                </c:pt>
                <c:pt idx="1">
                  <c:v>0.90500000000000003</c:v>
                </c:pt>
                <c:pt idx="2">
                  <c:v>1.81</c:v>
                </c:pt>
                <c:pt idx="3">
                  <c:v>4.62</c:v>
                </c:pt>
                <c:pt idx="4">
                  <c:v>9.0500000000000007</c:v>
                </c:pt>
                <c:pt idx="5">
                  <c:v>18.100000000000001</c:v>
                </c:pt>
              </c:numCache>
            </c:numRef>
          </c:xVal>
          <c:yVal>
            <c:numRef>
              <c:f>'161219 data stdcorrec'!$D$80:$D$85</c:f>
              <c:numCache>
                <c:formatCode>0.000</c:formatCode>
                <c:ptCount val="6"/>
                <c:pt idx="0">
                  <c:v>3.1012499999999998E-2</c:v>
                </c:pt>
                <c:pt idx="1">
                  <c:v>0.68053691275167782</c:v>
                </c:pt>
                <c:pt idx="2">
                  <c:v>1.6421052631578945</c:v>
                </c:pt>
                <c:pt idx="3">
                  <c:v>3.1090654205607478</c:v>
                </c:pt>
                <c:pt idx="4">
                  <c:v>10.072440944881889</c:v>
                </c:pt>
                <c:pt idx="5" formatCode="0.00">
                  <c:v>19.991420911528149</c:v>
                </c:pt>
              </c:numCache>
            </c:numRef>
          </c:yVal>
        </c:ser>
        <c:axId val="176780416"/>
        <c:axId val="176782336"/>
      </c:scatterChart>
      <c:valAx>
        <c:axId val="176780416"/>
        <c:scaling>
          <c:orientation val="minMax"/>
        </c:scaling>
        <c:axPos val="b"/>
        <c:title/>
        <c:numFmt formatCode="0.00" sourceLinked="1"/>
        <c:tickLblPos val="nextTo"/>
        <c:crossAx val="176782336"/>
        <c:crosses val="autoZero"/>
        <c:crossBetween val="midCat"/>
      </c:valAx>
      <c:valAx>
        <c:axId val="176782336"/>
        <c:scaling>
          <c:orientation val="minMax"/>
        </c:scaling>
        <c:axPos val="l"/>
        <c:majorGridlines/>
        <c:minorGridlines/>
        <c:title/>
        <c:numFmt formatCode="0.000" sourceLinked="1"/>
        <c:tickLblPos val="nextTo"/>
        <c:crossAx val="1767804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'161219 data stdcorrec'!$M$79</c:f>
              <c:strCache>
                <c:ptCount val="1"/>
                <c:pt idx="0">
                  <c:v>C22:0found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'161219 data stdcorrec'!$L$80:$L$85</c:f>
              <c:numCache>
                <c:formatCode>0.00</c:formatCode>
                <c:ptCount val="6"/>
                <c:pt idx="0">
                  <c:v>0</c:v>
                </c:pt>
                <c:pt idx="1">
                  <c:v>0.86</c:v>
                </c:pt>
                <c:pt idx="2">
                  <c:v>1.72</c:v>
                </c:pt>
                <c:pt idx="3">
                  <c:v>4.3</c:v>
                </c:pt>
                <c:pt idx="4">
                  <c:v>8.6</c:v>
                </c:pt>
                <c:pt idx="5">
                  <c:v>17.2</c:v>
                </c:pt>
              </c:numCache>
            </c:numRef>
          </c:xVal>
          <c:yVal>
            <c:numRef>
              <c:f>'161219 data stdcorrec'!$M$80:$M$85</c:f>
              <c:numCache>
                <c:formatCode>0.000</c:formatCode>
                <c:ptCount val="6"/>
                <c:pt idx="0">
                  <c:v>1.27125E-2</c:v>
                </c:pt>
                <c:pt idx="1">
                  <c:v>1.0504697986577181</c:v>
                </c:pt>
                <c:pt idx="2">
                  <c:v>2.0569529085872578</c:v>
                </c:pt>
                <c:pt idx="3">
                  <c:v>4.4467289719626164</c:v>
                </c:pt>
                <c:pt idx="4">
                  <c:v>13.102362204724409</c:v>
                </c:pt>
                <c:pt idx="5" formatCode="0.00">
                  <c:v>26.850402144772119</c:v>
                </c:pt>
              </c:numCache>
            </c:numRef>
          </c:yVal>
        </c:ser>
        <c:axId val="170852736"/>
        <c:axId val="170854656"/>
      </c:scatterChart>
      <c:valAx>
        <c:axId val="170852736"/>
        <c:scaling>
          <c:orientation val="minMax"/>
        </c:scaling>
        <c:axPos val="b"/>
        <c:title/>
        <c:numFmt formatCode="0.00" sourceLinked="1"/>
        <c:tickLblPos val="nextTo"/>
        <c:crossAx val="170854656"/>
        <c:crosses val="autoZero"/>
        <c:crossBetween val="midCat"/>
      </c:valAx>
      <c:valAx>
        <c:axId val="170854656"/>
        <c:scaling>
          <c:orientation val="minMax"/>
        </c:scaling>
        <c:axPos val="l"/>
        <c:majorGridlines/>
        <c:minorGridlines/>
        <c:title/>
        <c:numFmt formatCode="0.000" sourceLinked="1"/>
        <c:tickLblPos val="nextTo"/>
        <c:crossAx val="1708527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'161219 data stdcorrec'!$R$79</c:f>
              <c:strCache>
                <c:ptCount val="1"/>
                <c:pt idx="0">
                  <c:v>C24LPCfound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'161219 data stdcorrec'!$Q$80:$Q$85</c:f>
              <c:numCache>
                <c:formatCode>0.00</c:formatCode>
                <c:ptCount val="6"/>
                <c:pt idx="0">
                  <c:v>0</c:v>
                </c:pt>
                <c:pt idx="1">
                  <c:v>0.82</c:v>
                </c:pt>
                <c:pt idx="2">
                  <c:v>1.64</c:v>
                </c:pt>
                <c:pt idx="3">
                  <c:v>4.0999999999999996</c:v>
                </c:pt>
                <c:pt idx="4">
                  <c:v>8.1999999999999993</c:v>
                </c:pt>
                <c:pt idx="5">
                  <c:v>16.399999999999999</c:v>
                </c:pt>
              </c:numCache>
            </c:numRef>
          </c:xVal>
          <c:yVal>
            <c:numRef>
              <c:f>'161219 data stdcorrec'!$R$80:$R$85</c:f>
              <c:numCache>
                <c:formatCode>0.000</c:formatCode>
                <c:ptCount val="6"/>
                <c:pt idx="0">
                  <c:v>1.7174999999999996E-2</c:v>
                </c:pt>
                <c:pt idx="1">
                  <c:v>1.0574496644295301</c:v>
                </c:pt>
                <c:pt idx="2">
                  <c:v>1.9445983379501386</c:v>
                </c:pt>
                <c:pt idx="3">
                  <c:v>4.4831775700934582</c:v>
                </c:pt>
                <c:pt idx="4">
                  <c:v>13.962204724409448</c:v>
                </c:pt>
                <c:pt idx="5" formatCode="0.00">
                  <c:v>26.306702412868631</c:v>
                </c:pt>
              </c:numCache>
            </c:numRef>
          </c:yVal>
        </c:ser>
        <c:axId val="170888576"/>
        <c:axId val="170890752"/>
      </c:scatterChart>
      <c:valAx>
        <c:axId val="170888576"/>
        <c:scaling>
          <c:orientation val="minMax"/>
        </c:scaling>
        <c:axPos val="b"/>
        <c:title/>
        <c:numFmt formatCode="0.00" sourceLinked="1"/>
        <c:tickLblPos val="nextTo"/>
        <c:crossAx val="170890752"/>
        <c:crosses val="autoZero"/>
        <c:crossBetween val="midCat"/>
      </c:valAx>
      <c:valAx>
        <c:axId val="170890752"/>
        <c:scaling>
          <c:orientation val="minMax"/>
        </c:scaling>
        <c:axPos val="l"/>
        <c:majorGridlines/>
        <c:minorGridlines/>
        <c:title/>
        <c:numFmt formatCode="0.000" sourceLinked="1"/>
        <c:tickLblPos val="nextTo"/>
        <c:crossAx val="1708885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'161219 data stdcorrec'!$Z$79</c:f>
              <c:strCache>
                <c:ptCount val="1"/>
                <c:pt idx="0">
                  <c:v>C26:0LPCfound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'161219 data stdcorrec'!$Y$80:$Y$85</c:f>
              <c:numCache>
                <c:formatCode>0.00</c:formatCode>
                <c:ptCount val="6"/>
                <c:pt idx="0">
                  <c:v>0</c:v>
                </c:pt>
                <c:pt idx="1">
                  <c:v>0.78</c:v>
                </c:pt>
                <c:pt idx="2">
                  <c:v>1.57</c:v>
                </c:pt>
                <c:pt idx="3">
                  <c:v>3.9</c:v>
                </c:pt>
                <c:pt idx="4">
                  <c:v>7.8</c:v>
                </c:pt>
                <c:pt idx="5">
                  <c:v>15.6</c:v>
                </c:pt>
              </c:numCache>
            </c:numRef>
          </c:xVal>
          <c:yVal>
            <c:numRef>
              <c:f>'161219 data stdcorrec'!$Z$80:$Z$85</c:f>
              <c:numCache>
                <c:formatCode>0.000</c:formatCode>
                <c:ptCount val="6"/>
                <c:pt idx="0">
                  <c:v>4.7625000000000001E-2</c:v>
                </c:pt>
                <c:pt idx="1">
                  <c:v>0.8306040268456375</c:v>
                </c:pt>
                <c:pt idx="2">
                  <c:v>1.4649307479224376</c:v>
                </c:pt>
                <c:pt idx="3">
                  <c:v>3.4006542056074767</c:v>
                </c:pt>
                <c:pt idx="4">
                  <c:v>10.072440944881889</c:v>
                </c:pt>
                <c:pt idx="5" formatCode="0.00">
                  <c:v>22.375335120643431</c:v>
                </c:pt>
              </c:numCache>
            </c:numRef>
          </c:yVal>
        </c:ser>
        <c:axId val="176834816"/>
        <c:axId val="176849280"/>
      </c:scatterChart>
      <c:valAx>
        <c:axId val="176834816"/>
        <c:scaling>
          <c:orientation val="minMax"/>
        </c:scaling>
        <c:axPos val="b"/>
        <c:title/>
        <c:numFmt formatCode="0.00" sourceLinked="1"/>
        <c:tickLblPos val="nextTo"/>
        <c:crossAx val="176849280"/>
        <c:crosses val="autoZero"/>
        <c:crossBetween val="midCat"/>
      </c:valAx>
      <c:valAx>
        <c:axId val="176849280"/>
        <c:scaling>
          <c:orientation val="minMax"/>
        </c:scaling>
        <c:axPos val="l"/>
        <c:majorGridlines/>
        <c:minorGridlines/>
        <c:title/>
        <c:numFmt formatCode="0.000" sourceLinked="1"/>
        <c:tickLblPos val="nextTo"/>
        <c:crossAx val="1768348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 plasmalogen 18:0/20:4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'161219 data stdcorrec'!$AJ$79</c:f>
              <c:strCache>
                <c:ptCount val="1"/>
                <c:pt idx="0">
                  <c:v>PE18:0/20:4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'161219 data stdcorrec'!$AI$80:$AI$85</c:f>
              <c:numCache>
                <c:formatCode>0.00</c:formatCode>
                <c:ptCount val="6"/>
                <c:pt idx="0">
                  <c:v>0</c:v>
                </c:pt>
                <c:pt idx="1">
                  <c:v>0.78</c:v>
                </c:pt>
                <c:pt idx="2">
                  <c:v>1.57</c:v>
                </c:pt>
                <c:pt idx="3">
                  <c:v>3.9</c:v>
                </c:pt>
                <c:pt idx="4">
                  <c:v>7.8</c:v>
                </c:pt>
                <c:pt idx="5">
                  <c:v>15.6</c:v>
                </c:pt>
              </c:numCache>
            </c:numRef>
          </c:xVal>
          <c:yVal>
            <c:numRef>
              <c:f>'161219 data stdcorrec'!$AJ$80:$AJ$85</c:f>
              <c:numCache>
                <c:formatCode>0.00</c:formatCode>
                <c:ptCount val="6"/>
                <c:pt idx="0">
                  <c:v>1.4014014373716631E-2</c:v>
                </c:pt>
                <c:pt idx="1">
                  <c:v>0.47358471074380165</c:v>
                </c:pt>
                <c:pt idx="2">
                  <c:v>1.9541275167785235</c:v>
                </c:pt>
                <c:pt idx="3">
                  <c:v>2.9578982597054884</c:v>
                </c:pt>
                <c:pt idx="4">
                  <c:v>5.8364385297845374</c:v>
                </c:pt>
                <c:pt idx="5">
                  <c:v>16.466881028938907</c:v>
                </c:pt>
              </c:numCache>
            </c:numRef>
          </c:yVal>
        </c:ser>
        <c:axId val="176875008"/>
        <c:axId val="176876928"/>
      </c:scatterChart>
      <c:valAx>
        <c:axId val="176875008"/>
        <c:scaling>
          <c:orientation val="minMax"/>
        </c:scaling>
        <c:axPos val="b"/>
        <c:title/>
        <c:numFmt formatCode="0.00" sourceLinked="1"/>
        <c:tickLblPos val="nextTo"/>
        <c:crossAx val="176876928"/>
        <c:crosses val="autoZero"/>
        <c:crossBetween val="midCat"/>
      </c:valAx>
      <c:valAx>
        <c:axId val="176876928"/>
        <c:scaling>
          <c:orientation val="minMax"/>
        </c:scaling>
        <c:axPos val="l"/>
        <c:majorGridlines/>
        <c:minorGridlines/>
        <c:title/>
        <c:numFmt formatCode="0.00" sourceLinked="1"/>
        <c:tickLblPos val="nextTo"/>
        <c:crossAx val="1768750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85</xdr:row>
      <xdr:rowOff>15875</xdr:rowOff>
    </xdr:from>
    <xdr:to>
      <xdr:col>8</xdr:col>
      <xdr:colOff>536575</xdr:colOff>
      <xdr:row>99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606425</xdr:colOff>
      <xdr:row>84</xdr:row>
      <xdr:rowOff>123825</xdr:rowOff>
    </xdr:from>
    <xdr:to>
      <xdr:col>16</xdr:col>
      <xdr:colOff>47625</xdr:colOff>
      <xdr:row>99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84</xdr:row>
      <xdr:rowOff>19050</xdr:rowOff>
    </xdr:from>
    <xdr:to>
      <xdr:col>23</xdr:col>
      <xdr:colOff>88900</xdr:colOff>
      <xdr:row>99</xdr:row>
      <xdr:rowOff>34925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92075</xdr:colOff>
      <xdr:row>84</xdr:row>
      <xdr:rowOff>12700</xdr:rowOff>
    </xdr:from>
    <xdr:to>
      <xdr:col>30</xdr:col>
      <xdr:colOff>260350</xdr:colOff>
      <xdr:row>99</xdr:row>
      <xdr:rowOff>73025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85</xdr:row>
      <xdr:rowOff>15875</xdr:rowOff>
    </xdr:from>
    <xdr:to>
      <xdr:col>8</xdr:col>
      <xdr:colOff>536575</xdr:colOff>
      <xdr:row>99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568325</xdr:colOff>
      <xdr:row>85</xdr:row>
      <xdr:rowOff>38100</xdr:rowOff>
    </xdr:from>
    <xdr:to>
      <xdr:col>14</xdr:col>
      <xdr:colOff>273050</xdr:colOff>
      <xdr:row>100</xdr:row>
      <xdr:rowOff>117475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234950</xdr:colOff>
      <xdr:row>85</xdr:row>
      <xdr:rowOff>0</xdr:rowOff>
    </xdr:from>
    <xdr:to>
      <xdr:col>20</xdr:col>
      <xdr:colOff>463550</xdr:colOff>
      <xdr:row>100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142875</xdr:colOff>
      <xdr:row>85</xdr:row>
      <xdr:rowOff>31749</xdr:rowOff>
    </xdr:from>
    <xdr:to>
      <xdr:col>30</xdr:col>
      <xdr:colOff>590550</xdr:colOff>
      <xdr:row>99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92075</xdr:colOff>
      <xdr:row>85</xdr:row>
      <xdr:rowOff>47625</xdr:rowOff>
    </xdr:from>
    <xdr:to>
      <xdr:col>40</xdr:col>
      <xdr:colOff>200025</xdr:colOff>
      <xdr:row>100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69"/>
  <sheetViews>
    <sheetView workbookViewId="0">
      <selection activeCell="A2" sqref="A2:F769"/>
    </sheetView>
  </sheetViews>
  <sheetFormatPr defaultRowHeight="1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</v>
      </c>
      <c r="B2" t="s">
        <v>12</v>
      </c>
      <c r="D2" t="s">
        <v>13</v>
      </c>
      <c r="E2" t="s">
        <v>14</v>
      </c>
      <c r="F2" s="1">
        <v>415</v>
      </c>
      <c r="G2" s="1">
        <v>57.8</v>
      </c>
      <c r="H2" t="s">
        <v>15</v>
      </c>
      <c r="I2" t="s">
        <v>15</v>
      </c>
      <c r="K2">
        <v>0</v>
      </c>
      <c r="L2">
        <v>0</v>
      </c>
      <c r="M2" t="s">
        <v>15</v>
      </c>
    </row>
    <row r="3" spans="1:13">
      <c r="A3">
        <v>2</v>
      </c>
      <c r="B3" t="s">
        <v>12</v>
      </c>
      <c r="D3" t="s">
        <v>13</v>
      </c>
      <c r="E3" t="s">
        <v>14</v>
      </c>
      <c r="F3" s="1">
        <v>49.6</v>
      </c>
      <c r="G3" s="1">
        <v>8.5399999999999991</v>
      </c>
      <c r="H3" t="s">
        <v>15</v>
      </c>
      <c r="I3" t="s">
        <v>15</v>
      </c>
      <c r="K3">
        <v>0</v>
      </c>
      <c r="L3">
        <v>0</v>
      </c>
      <c r="M3" t="s">
        <v>15</v>
      </c>
    </row>
    <row r="4" spans="1:13">
      <c r="A4">
        <v>3</v>
      </c>
      <c r="B4" t="s">
        <v>12</v>
      </c>
      <c r="D4" t="s">
        <v>13</v>
      </c>
      <c r="E4" t="s">
        <v>14</v>
      </c>
      <c r="F4" s="1">
        <v>781</v>
      </c>
      <c r="G4" s="1">
        <v>87.7</v>
      </c>
      <c r="H4" t="s">
        <v>15</v>
      </c>
      <c r="I4" t="s">
        <v>15</v>
      </c>
      <c r="K4">
        <v>0</v>
      </c>
      <c r="L4">
        <v>0</v>
      </c>
      <c r="M4" t="s">
        <v>15</v>
      </c>
    </row>
    <row r="5" spans="1:13">
      <c r="A5">
        <v>4</v>
      </c>
      <c r="B5" t="s">
        <v>12</v>
      </c>
      <c r="D5" t="s">
        <v>13</v>
      </c>
      <c r="E5" t="s">
        <v>14</v>
      </c>
      <c r="F5" s="1">
        <v>314</v>
      </c>
      <c r="G5" s="1">
        <v>47</v>
      </c>
      <c r="H5" t="s">
        <v>15</v>
      </c>
      <c r="I5" t="s">
        <v>15</v>
      </c>
      <c r="K5">
        <v>0</v>
      </c>
      <c r="L5">
        <v>0</v>
      </c>
      <c r="M5" t="s">
        <v>15</v>
      </c>
    </row>
    <row r="6" spans="1:13">
      <c r="A6">
        <v>5</v>
      </c>
      <c r="B6" t="s">
        <v>12</v>
      </c>
      <c r="D6" t="s">
        <v>13</v>
      </c>
      <c r="E6" t="s">
        <v>14</v>
      </c>
      <c r="F6" s="1">
        <v>364</v>
      </c>
      <c r="G6" s="1">
        <v>31.8</v>
      </c>
      <c r="H6" t="s">
        <v>15</v>
      </c>
      <c r="I6" t="s">
        <v>15</v>
      </c>
      <c r="K6">
        <v>0</v>
      </c>
      <c r="L6">
        <v>0</v>
      </c>
      <c r="M6" t="s">
        <v>15</v>
      </c>
    </row>
    <row r="7" spans="1:13">
      <c r="A7">
        <v>6</v>
      </c>
      <c r="B7" t="s">
        <v>12</v>
      </c>
      <c r="D7" t="s">
        <v>13</v>
      </c>
      <c r="E7" t="s">
        <v>14</v>
      </c>
      <c r="F7" s="1">
        <v>198</v>
      </c>
      <c r="G7" s="1">
        <v>30.2</v>
      </c>
      <c r="H7" t="s">
        <v>15</v>
      </c>
      <c r="I7" t="s">
        <v>15</v>
      </c>
      <c r="K7">
        <v>0</v>
      </c>
      <c r="L7">
        <v>0</v>
      </c>
      <c r="M7" t="s">
        <v>15</v>
      </c>
    </row>
    <row r="8" spans="1:13">
      <c r="A8">
        <v>7</v>
      </c>
      <c r="B8" t="s">
        <v>12</v>
      </c>
      <c r="D8" t="s">
        <v>13</v>
      </c>
      <c r="E8" t="s">
        <v>14</v>
      </c>
      <c r="F8" s="1">
        <v>496</v>
      </c>
      <c r="G8" s="1">
        <v>68.5</v>
      </c>
      <c r="H8" t="s">
        <v>15</v>
      </c>
      <c r="I8" t="s">
        <v>15</v>
      </c>
      <c r="K8">
        <v>0</v>
      </c>
      <c r="L8">
        <v>0</v>
      </c>
      <c r="M8" t="s">
        <v>15</v>
      </c>
    </row>
    <row r="9" spans="1:13">
      <c r="A9">
        <v>8</v>
      </c>
      <c r="B9" t="s">
        <v>12</v>
      </c>
      <c r="D9" t="s">
        <v>13</v>
      </c>
      <c r="E9" t="s">
        <v>14</v>
      </c>
      <c r="F9" s="1">
        <v>909</v>
      </c>
      <c r="G9" s="1">
        <v>129</v>
      </c>
      <c r="H9" t="s">
        <v>15</v>
      </c>
      <c r="I9" t="s">
        <v>15</v>
      </c>
      <c r="K9">
        <v>0</v>
      </c>
      <c r="L9">
        <v>0</v>
      </c>
      <c r="M9" t="s">
        <v>15</v>
      </c>
    </row>
    <row r="10" spans="1:13">
      <c r="A10">
        <v>9</v>
      </c>
      <c r="B10" t="s">
        <v>12</v>
      </c>
      <c r="D10" t="s">
        <v>13</v>
      </c>
      <c r="E10" t="s">
        <v>14</v>
      </c>
      <c r="F10" s="1">
        <v>314</v>
      </c>
      <c r="G10" s="1">
        <v>43.9</v>
      </c>
      <c r="H10" t="s">
        <v>15</v>
      </c>
      <c r="I10" t="s">
        <v>15</v>
      </c>
      <c r="K10">
        <v>0</v>
      </c>
      <c r="L10">
        <v>0</v>
      </c>
      <c r="M10" t="s">
        <v>15</v>
      </c>
    </row>
    <row r="11" spans="1:13">
      <c r="A11">
        <v>10</v>
      </c>
      <c r="B11" t="s">
        <v>12</v>
      </c>
      <c r="D11" t="s">
        <v>13</v>
      </c>
      <c r="E11" t="s">
        <v>14</v>
      </c>
      <c r="F11" s="1">
        <v>694</v>
      </c>
      <c r="G11" s="1">
        <v>63.4</v>
      </c>
      <c r="H11" t="s">
        <v>15</v>
      </c>
      <c r="I11" t="s">
        <v>15</v>
      </c>
      <c r="K11">
        <v>0</v>
      </c>
      <c r="L11">
        <v>0</v>
      </c>
      <c r="M11" t="s">
        <v>15</v>
      </c>
    </row>
    <row r="12" spans="1:13">
      <c r="A12">
        <v>11</v>
      </c>
      <c r="B12" t="s">
        <v>12</v>
      </c>
      <c r="D12" t="s">
        <v>13</v>
      </c>
      <c r="E12" t="s">
        <v>14</v>
      </c>
      <c r="F12" s="1">
        <v>215</v>
      </c>
      <c r="G12" s="1">
        <v>35.5</v>
      </c>
      <c r="H12" t="s">
        <v>15</v>
      </c>
      <c r="I12" t="s">
        <v>15</v>
      </c>
      <c r="K12">
        <v>0</v>
      </c>
      <c r="L12">
        <v>0</v>
      </c>
      <c r="M12" t="s">
        <v>15</v>
      </c>
    </row>
    <row r="13" spans="1:13">
      <c r="A13">
        <v>12</v>
      </c>
      <c r="B13" t="s">
        <v>12</v>
      </c>
      <c r="D13" t="s">
        <v>13</v>
      </c>
      <c r="E13" t="s">
        <v>14</v>
      </c>
      <c r="F13" s="1">
        <v>384</v>
      </c>
      <c r="G13" s="1">
        <v>32.200000000000003</v>
      </c>
      <c r="H13" t="s">
        <v>15</v>
      </c>
      <c r="I13" t="s">
        <v>15</v>
      </c>
      <c r="K13">
        <v>0</v>
      </c>
      <c r="L13">
        <v>0</v>
      </c>
      <c r="M13" t="s">
        <v>15</v>
      </c>
    </row>
    <row r="14" spans="1:13">
      <c r="A14">
        <v>13</v>
      </c>
      <c r="B14" t="s">
        <v>12</v>
      </c>
      <c r="D14" t="s">
        <v>13</v>
      </c>
      <c r="E14" t="s">
        <v>14</v>
      </c>
      <c r="F14" s="1">
        <v>1370</v>
      </c>
      <c r="G14" s="1">
        <v>102</v>
      </c>
      <c r="H14" t="s">
        <v>15</v>
      </c>
      <c r="I14" t="s">
        <v>15</v>
      </c>
      <c r="K14">
        <v>0</v>
      </c>
      <c r="L14">
        <v>0</v>
      </c>
      <c r="M14" t="s">
        <v>15</v>
      </c>
    </row>
    <row r="15" spans="1:13">
      <c r="A15">
        <v>14</v>
      </c>
      <c r="B15" t="s">
        <v>12</v>
      </c>
      <c r="D15" t="s">
        <v>13</v>
      </c>
      <c r="E15" t="s">
        <v>14</v>
      </c>
      <c r="F15" s="1">
        <v>449</v>
      </c>
      <c r="G15" s="1">
        <v>21.8</v>
      </c>
      <c r="H15" t="s">
        <v>15</v>
      </c>
      <c r="I15" t="s">
        <v>15</v>
      </c>
      <c r="K15">
        <v>0</v>
      </c>
      <c r="L15">
        <v>0</v>
      </c>
      <c r="M15" t="s">
        <v>15</v>
      </c>
    </row>
    <row r="16" spans="1:13">
      <c r="A16">
        <v>15</v>
      </c>
      <c r="B16" t="s">
        <v>12</v>
      </c>
      <c r="D16" t="s">
        <v>13</v>
      </c>
      <c r="E16" t="s">
        <v>14</v>
      </c>
      <c r="F16" s="1">
        <v>483</v>
      </c>
      <c r="G16" s="1">
        <v>40.9</v>
      </c>
      <c r="H16" t="s">
        <v>15</v>
      </c>
      <c r="I16" t="s">
        <v>15</v>
      </c>
      <c r="K16">
        <v>0</v>
      </c>
      <c r="L16">
        <v>0</v>
      </c>
      <c r="M16" t="s">
        <v>15</v>
      </c>
    </row>
    <row r="17" spans="1:13">
      <c r="A17">
        <v>16</v>
      </c>
      <c r="B17" t="s">
        <v>12</v>
      </c>
      <c r="D17" t="s">
        <v>13</v>
      </c>
      <c r="E17" t="s">
        <v>14</v>
      </c>
      <c r="F17" s="1">
        <v>1890</v>
      </c>
      <c r="G17" s="1">
        <v>135</v>
      </c>
      <c r="H17" t="s">
        <v>15</v>
      </c>
      <c r="I17" t="s">
        <v>15</v>
      </c>
      <c r="K17">
        <v>0</v>
      </c>
      <c r="L17">
        <v>0</v>
      </c>
      <c r="M17" t="s">
        <v>15</v>
      </c>
    </row>
    <row r="18" spans="1:13">
      <c r="A18">
        <v>17</v>
      </c>
      <c r="B18" t="s">
        <v>12</v>
      </c>
      <c r="D18" t="s">
        <v>13</v>
      </c>
      <c r="E18" t="s">
        <v>14</v>
      </c>
      <c r="F18" s="1">
        <v>165</v>
      </c>
      <c r="G18" s="1">
        <v>15</v>
      </c>
      <c r="H18" t="s">
        <v>15</v>
      </c>
      <c r="I18" t="s">
        <v>15</v>
      </c>
      <c r="K18">
        <v>0</v>
      </c>
      <c r="L18">
        <v>0</v>
      </c>
      <c r="M18" t="s">
        <v>15</v>
      </c>
    </row>
    <row r="19" spans="1:13">
      <c r="A19">
        <v>18</v>
      </c>
      <c r="B19" t="s">
        <v>12</v>
      </c>
      <c r="D19" t="s">
        <v>13</v>
      </c>
      <c r="E19" t="s">
        <v>14</v>
      </c>
      <c r="F19" s="1">
        <v>99.2</v>
      </c>
      <c r="G19" s="1">
        <v>8.9600000000000009</v>
      </c>
      <c r="H19" t="s">
        <v>15</v>
      </c>
      <c r="I19" t="s">
        <v>15</v>
      </c>
      <c r="K19">
        <v>0</v>
      </c>
      <c r="L19">
        <v>0</v>
      </c>
      <c r="M19" t="s">
        <v>15</v>
      </c>
    </row>
    <row r="20" spans="1:13">
      <c r="A20">
        <v>19</v>
      </c>
      <c r="B20" t="s">
        <v>12</v>
      </c>
      <c r="D20" t="s">
        <v>13</v>
      </c>
      <c r="E20" t="s">
        <v>14</v>
      </c>
      <c r="F20" s="1">
        <v>490</v>
      </c>
      <c r="G20" s="1">
        <v>24.9</v>
      </c>
      <c r="H20" t="s">
        <v>15</v>
      </c>
      <c r="I20" t="s">
        <v>15</v>
      </c>
      <c r="K20">
        <v>0</v>
      </c>
      <c r="L20">
        <v>0</v>
      </c>
      <c r="M20" t="s">
        <v>15</v>
      </c>
    </row>
    <row r="21" spans="1:13">
      <c r="A21">
        <v>20</v>
      </c>
      <c r="B21" t="s">
        <v>12</v>
      </c>
      <c r="D21" t="s">
        <v>13</v>
      </c>
      <c r="E21" t="s">
        <v>14</v>
      </c>
      <c r="F21" s="1">
        <v>132</v>
      </c>
      <c r="G21" s="1">
        <v>15.2</v>
      </c>
      <c r="H21" t="s">
        <v>15</v>
      </c>
      <c r="I21" t="s">
        <v>15</v>
      </c>
      <c r="K21">
        <v>0</v>
      </c>
      <c r="L21">
        <v>0</v>
      </c>
      <c r="M21" t="s">
        <v>15</v>
      </c>
    </row>
    <row r="22" spans="1:13">
      <c r="A22">
        <v>21</v>
      </c>
      <c r="B22" t="s">
        <v>12</v>
      </c>
      <c r="D22" t="s">
        <v>13</v>
      </c>
      <c r="E22" t="s">
        <v>14</v>
      </c>
      <c r="F22" s="1">
        <v>99.2</v>
      </c>
      <c r="G22" s="1">
        <v>20</v>
      </c>
      <c r="H22" t="s">
        <v>15</v>
      </c>
      <c r="I22" t="s">
        <v>15</v>
      </c>
      <c r="K22">
        <v>0</v>
      </c>
      <c r="L22">
        <v>0</v>
      </c>
      <c r="M22" t="s">
        <v>15</v>
      </c>
    </row>
    <row r="23" spans="1:13">
      <c r="A23">
        <v>22</v>
      </c>
      <c r="B23" t="s">
        <v>12</v>
      </c>
      <c r="D23" t="s">
        <v>13</v>
      </c>
      <c r="E23" t="s">
        <v>14</v>
      </c>
      <c r="F23" s="1">
        <v>200</v>
      </c>
      <c r="G23" s="1">
        <v>15.6</v>
      </c>
      <c r="H23" t="s">
        <v>15</v>
      </c>
      <c r="I23" t="s">
        <v>15</v>
      </c>
      <c r="K23">
        <v>0</v>
      </c>
      <c r="L23">
        <v>0</v>
      </c>
      <c r="M23" t="s">
        <v>15</v>
      </c>
    </row>
    <row r="24" spans="1:13">
      <c r="A24">
        <v>23</v>
      </c>
      <c r="B24" t="s">
        <v>12</v>
      </c>
      <c r="D24" t="s">
        <v>13</v>
      </c>
      <c r="E24" t="s">
        <v>14</v>
      </c>
      <c r="F24" s="1">
        <v>240</v>
      </c>
      <c r="G24" s="1">
        <v>16.5</v>
      </c>
      <c r="H24" t="s">
        <v>15</v>
      </c>
      <c r="I24" t="s">
        <v>15</v>
      </c>
      <c r="K24">
        <v>0</v>
      </c>
      <c r="L24">
        <v>0</v>
      </c>
      <c r="M24" t="s">
        <v>15</v>
      </c>
    </row>
    <row r="25" spans="1:13">
      <c r="A25">
        <v>24</v>
      </c>
      <c r="B25" t="s">
        <v>12</v>
      </c>
      <c r="D25" t="s">
        <v>13</v>
      </c>
      <c r="E25" t="s">
        <v>14</v>
      </c>
      <c r="F25" s="1">
        <v>82.7</v>
      </c>
      <c r="G25" s="1">
        <v>13.9</v>
      </c>
      <c r="H25" t="s">
        <v>15</v>
      </c>
      <c r="I25" t="s">
        <v>15</v>
      </c>
      <c r="K25">
        <v>0</v>
      </c>
      <c r="L25">
        <v>0</v>
      </c>
      <c r="M25" t="s">
        <v>15</v>
      </c>
    </row>
    <row r="26" spans="1:13">
      <c r="A26">
        <v>25</v>
      </c>
      <c r="B26" t="s">
        <v>12</v>
      </c>
      <c r="D26" t="s">
        <v>13</v>
      </c>
      <c r="E26" t="s">
        <v>14</v>
      </c>
      <c r="F26" s="1">
        <v>165</v>
      </c>
      <c r="G26" s="1">
        <v>13.7</v>
      </c>
      <c r="H26" t="s">
        <v>15</v>
      </c>
      <c r="I26" t="s">
        <v>15</v>
      </c>
      <c r="K26">
        <v>0</v>
      </c>
      <c r="L26">
        <v>0</v>
      </c>
      <c r="M26" t="s">
        <v>15</v>
      </c>
    </row>
    <row r="27" spans="1:13">
      <c r="A27">
        <v>26</v>
      </c>
      <c r="B27" t="s">
        <v>12</v>
      </c>
      <c r="D27" t="s">
        <v>13</v>
      </c>
      <c r="E27" t="s">
        <v>14</v>
      </c>
      <c r="F27" s="1">
        <v>82.7</v>
      </c>
      <c r="G27" s="1">
        <v>16.7</v>
      </c>
      <c r="H27" t="s">
        <v>15</v>
      </c>
      <c r="I27" t="s">
        <v>15</v>
      </c>
      <c r="K27">
        <v>0</v>
      </c>
      <c r="L27">
        <v>0</v>
      </c>
      <c r="M27" t="s">
        <v>15</v>
      </c>
    </row>
    <row r="28" spans="1:13">
      <c r="A28">
        <v>27</v>
      </c>
      <c r="B28" t="s">
        <v>12</v>
      </c>
      <c r="D28" t="s">
        <v>13</v>
      </c>
      <c r="E28" t="s">
        <v>14</v>
      </c>
      <c r="F28" s="1">
        <v>51.7</v>
      </c>
      <c r="G28" s="1">
        <v>4.5</v>
      </c>
      <c r="H28" t="s">
        <v>15</v>
      </c>
      <c r="I28" t="s">
        <v>15</v>
      </c>
      <c r="K28">
        <v>0</v>
      </c>
      <c r="L28">
        <v>0</v>
      </c>
      <c r="M28" t="s">
        <v>15</v>
      </c>
    </row>
    <row r="29" spans="1:13">
      <c r="A29">
        <v>28</v>
      </c>
      <c r="B29" t="s">
        <v>12</v>
      </c>
      <c r="D29" t="s">
        <v>13</v>
      </c>
      <c r="E29" t="s">
        <v>14</v>
      </c>
      <c r="F29" s="1">
        <v>130</v>
      </c>
      <c r="G29" s="1">
        <v>11.8</v>
      </c>
      <c r="H29" t="s">
        <v>15</v>
      </c>
      <c r="I29" t="s">
        <v>15</v>
      </c>
      <c r="K29">
        <v>0</v>
      </c>
      <c r="L29">
        <v>0</v>
      </c>
      <c r="M29" t="s">
        <v>15</v>
      </c>
    </row>
    <row r="30" spans="1:13">
      <c r="A30">
        <v>29</v>
      </c>
      <c r="B30" t="s">
        <v>12</v>
      </c>
      <c r="D30" t="s">
        <v>13</v>
      </c>
      <c r="E30" t="s">
        <v>14</v>
      </c>
      <c r="F30" s="1">
        <v>132</v>
      </c>
      <c r="G30" s="1">
        <v>10.199999999999999</v>
      </c>
      <c r="H30" t="s">
        <v>15</v>
      </c>
      <c r="I30" t="s">
        <v>15</v>
      </c>
      <c r="K30">
        <v>0</v>
      </c>
      <c r="L30">
        <v>0</v>
      </c>
      <c r="M30" t="s">
        <v>15</v>
      </c>
    </row>
    <row r="31" spans="1:13">
      <c r="A31">
        <v>30</v>
      </c>
      <c r="B31" t="s">
        <v>12</v>
      </c>
      <c r="D31" t="s">
        <v>13</v>
      </c>
      <c r="E31" t="s">
        <v>14</v>
      </c>
      <c r="F31" s="1">
        <v>66.099999999999994</v>
      </c>
      <c r="G31" s="1">
        <v>10</v>
      </c>
      <c r="H31" t="s">
        <v>15</v>
      </c>
      <c r="I31" t="s">
        <v>15</v>
      </c>
      <c r="K31">
        <v>0</v>
      </c>
      <c r="L31">
        <v>0</v>
      </c>
      <c r="M31" t="s">
        <v>15</v>
      </c>
    </row>
    <row r="32" spans="1:13">
      <c r="A32">
        <v>31</v>
      </c>
      <c r="B32" t="s">
        <v>12</v>
      </c>
      <c r="D32" t="s">
        <v>13</v>
      </c>
      <c r="E32" t="s">
        <v>14</v>
      </c>
      <c r="F32" s="1">
        <v>66.099999999999994</v>
      </c>
      <c r="G32" s="1">
        <v>8.5399999999999991</v>
      </c>
      <c r="H32" t="s">
        <v>15</v>
      </c>
      <c r="I32" t="s">
        <v>15</v>
      </c>
      <c r="K32">
        <v>0</v>
      </c>
      <c r="L32">
        <v>0</v>
      </c>
      <c r="M32" t="s">
        <v>15</v>
      </c>
    </row>
    <row r="33" spans="1:13">
      <c r="A33">
        <v>32</v>
      </c>
      <c r="B33" t="s">
        <v>12</v>
      </c>
      <c r="D33" t="s">
        <v>13</v>
      </c>
      <c r="E33" t="s">
        <v>14</v>
      </c>
      <c r="F33" s="1">
        <v>0</v>
      </c>
      <c r="G33" s="1">
        <v>0</v>
      </c>
      <c r="H33" t="s">
        <v>15</v>
      </c>
      <c r="I33" t="s">
        <v>15</v>
      </c>
      <c r="K33">
        <v>0</v>
      </c>
      <c r="L33" t="s">
        <v>16</v>
      </c>
      <c r="M33" t="s">
        <v>15</v>
      </c>
    </row>
    <row r="34" spans="1:13">
      <c r="A34">
        <v>33</v>
      </c>
      <c r="B34" t="s">
        <v>12</v>
      </c>
      <c r="D34" t="s">
        <v>13</v>
      </c>
      <c r="E34" t="s">
        <v>14</v>
      </c>
      <c r="F34" s="1">
        <v>0</v>
      </c>
      <c r="G34" s="1">
        <v>0</v>
      </c>
      <c r="H34" t="s">
        <v>15</v>
      </c>
      <c r="I34" t="s">
        <v>15</v>
      </c>
      <c r="K34">
        <v>0</v>
      </c>
      <c r="L34" t="s">
        <v>16</v>
      </c>
      <c r="M34" t="s">
        <v>15</v>
      </c>
    </row>
    <row r="35" spans="1:13">
      <c r="A35">
        <v>34</v>
      </c>
      <c r="B35" t="s">
        <v>12</v>
      </c>
      <c r="D35" t="s">
        <v>13</v>
      </c>
      <c r="E35" t="s">
        <v>14</v>
      </c>
      <c r="F35" s="1">
        <v>99.2</v>
      </c>
      <c r="G35" s="1">
        <v>6.67</v>
      </c>
      <c r="H35" t="s">
        <v>15</v>
      </c>
      <c r="I35" t="s">
        <v>15</v>
      </c>
      <c r="K35">
        <v>0</v>
      </c>
      <c r="L35">
        <v>0</v>
      </c>
      <c r="M35" t="s">
        <v>15</v>
      </c>
    </row>
    <row r="36" spans="1:13">
      <c r="A36">
        <v>35</v>
      </c>
      <c r="B36" t="s">
        <v>12</v>
      </c>
      <c r="D36" t="s">
        <v>13</v>
      </c>
      <c r="E36" t="s">
        <v>14</v>
      </c>
      <c r="F36" s="1">
        <v>306</v>
      </c>
      <c r="G36" s="1">
        <v>38.1</v>
      </c>
      <c r="H36" t="s">
        <v>15</v>
      </c>
      <c r="I36" t="s">
        <v>15</v>
      </c>
      <c r="K36">
        <v>0</v>
      </c>
      <c r="L36">
        <v>0</v>
      </c>
      <c r="M36" t="s">
        <v>15</v>
      </c>
    </row>
    <row r="37" spans="1:13">
      <c r="A37">
        <v>36</v>
      </c>
      <c r="B37" t="s">
        <v>12</v>
      </c>
      <c r="D37" t="s">
        <v>13</v>
      </c>
      <c r="E37" t="s">
        <v>14</v>
      </c>
      <c r="F37" s="1">
        <v>0</v>
      </c>
      <c r="G37" s="1">
        <v>0</v>
      </c>
      <c r="H37" t="s">
        <v>15</v>
      </c>
      <c r="I37" t="s">
        <v>15</v>
      </c>
      <c r="K37">
        <v>0</v>
      </c>
      <c r="L37" t="s">
        <v>16</v>
      </c>
      <c r="M37" t="s">
        <v>15</v>
      </c>
    </row>
    <row r="38" spans="1:13">
      <c r="A38">
        <v>37</v>
      </c>
      <c r="B38" t="s">
        <v>12</v>
      </c>
      <c r="D38" t="s">
        <v>13</v>
      </c>
      <c r="E38" t="s">
        <v>14</v>
      </c>
      <c r="F38" s="1">
        <v>66.099999999999994</v>
      </c>
      <c r="G38" s="1">
        <v>6.74</v>
      </c>
      <c r="H38" t="s">
        <v>15</v>
      </c>
      <c r="I38" t="s">
        <v>15</v>
      </c>
      <c r="K38">
        <v>0</v>
      </c>
      <c r="L38">
        <v>0</v>
      </c>
      <c r="M38" t="s">
        <v>15</v>
      </c>
    </row>
    <row r="39" spans="1:13">
      <c r="A39">
        <v>38</v>
      </c>
      <c r="B39" t="s">
        <v>12</v>
      </c>
      <c r="D39" t="s">
        <v>13</v>
      </c>
      <c r="E39" t="s">
        <v>14</v>
      </c>
      <c r="F39" s="1">
        <v>124</v>
      </c>
      <c r="G39" s="1">
        <v>7.57</v>
      </c>
      <c r="H39" t="s">
        <v>15</v>
      </c>
      <c r="I39" t="s">
        <v>15</v>
      </c>
      <c r="K39">
        <v>0</v>
      </c>
      <c r="L39">
        <v>0</v>
      </c>
      <c r="M39" t="s">
        <v>15</v>
      </c>
    </row>
    <row r="40" spans="1:13">
      <c r="A40">
        <v>39</v>
      </c>
      <c r="B40" t="s">
        <v>12</v>
      </c>
      <c r="D40" t="s">
        <v>13</v>
      </c>
      <c r="E40" t="s">
        <v>14</v>
      </c>
      <c r="F40" s="1">
        <v>0</v>
      </c>
      <c r="G40" s="1">
        <v>0</v>
      </c>
      <c r="H40" t="s">
        <v>15</v>
      </c>
      <c r="I40" t="s">
        <v>15</v>
      </c>
      <c r="K40">
        <v>0</v>
      </c>
      <c r="L40" t="s">
        <v>16</v>
      </c>
      <c r="M40" t="s">
        <v>15</v>
      </c>
    </row>
    <row r="41" spans="1:13">
      <c r="A41">
        <v>40</v>
      </c>
      <c r="B41" t="s">
        <v>12</v>
      </c>
      <c r="D41" t="s">
        <v>13</v>
      </c>
      <c r="E41" t="s">
        <v>14</v>
      </c>
      <c r="F41" s="1">
        <v>82.7</v>
      </c>
      <c r="G41" s="1">
        <v>8.33</v>
      </c>
      <c r="H41" t="s">
        <v>15</v>
      </c>
      <c r="I41" t="s">
        <v>15</v>
      </c>
      <c r="K41">
        <v>0</v>
      </c>
      <c r="L41">
        <v>0</v>
      </c>
      <c r="M41" t="s">
        <v>15</v>
      </c>
    </row>
    <row r="42" spans="1:13">
      <c r="A42">
        <v>41</v>
      </c>
      <c r="B42" t="s">
        <v>12</v>
      </c>
      <c r="D42" t="s">
        <v>13</v>
      </c>
      <c r="E42" t="s">
        <v>14</v>
      </c>
      <c r="F42" s="1">
        <v>0</v>
      </c>
      <c r="G42" s="1">
        <v>0</v>
      </c>
      <c r="H42" t="s">
        <v>15</v>
      </c>
      <c r="I42" t="s">
        <v>15</v>
      </c>
      <c r="K42">
        <v>0</v>
      </c>
      <c r="L42" t="s">
        <v>16</v>
      </c>
      <c r="M42" t="s">
        <v>15</v>
      </c>
    </row>
    <row r="43" spans="1:13">
      <c r="A43">
        <v>42</v>
      </c>
      <c r="B43" t="s">
        <v>12</v>
      </c>
      <c r="D43" t="s">
        <v>13</v>
      </c>
      <c r="E43" t="s">
        <v>14</v>
      </c>
      <c r="F43" s="1">
        <v>66.099999999999994</v>
      </c>
      <c r="G43" s="1">
        <v>6.67</v>
      </c>
      <c r="H43" t="s">
        <v>15</v>
      </c>
      <c r="I43" t="s">
        <v>15</v>
      </c>
      <c r="K43">
        <v>0</v>
      </c>
      <c r="L43">
        <v>0</v>
      </c>
      <c r="M43" t="s">
        <v>15</v>
      </c>
    </row>
    <row r="44" spans="1:13">
      <c r="A44">
        <v>43</v>
      </c>
      <c r="B44" t="s">
        <v>12</v>
      </c>
      <c r="D44" t="s">
        <v>13</v>
      </c>
      <c r="E44" t="s">
        <v>14</v>
      </c>
      <c r="F44" s="1">
        <v>0</v>
      </c>
      <c r="G44" s="1">
        <v>0</v>
      </c>
      <c r="H44" t="s">
        <v>15</v>
      </c>
      <c r="I44" t="s">
        <v>15</v>
      </c>
      <c r="K44">
        <v>0</v>
      </c>
      <c r="L44" t="s">
        <v>16</v>
      </c>
      <c r="M44" t="s">
        <v>15</v>
      </c>
    </row>
    <row r="45" spans="1:13">
      <c r="A45">
        <v>44</v>
      </c>
      <c r="B45" t="s">
        <v>12</v>
      </c>
      <c r="D45" t="s">
        <v>13</v>
      </c>
      <c r="E45" t="s">
        <v>14</v>
      </c>
      <c r="F45" s="1">
        <v>180</v>
      </c>
      <c r="G45" s="1">
        <v>10.3</v>
      </c>
      <c r="H45" t="s">
        <v>15</v>
      </c>
      <c r="I45" t="s">
        <v>15</v>
      </c>
      <c r="K45">
        <v>0</v>
      </c>
      <c r="L45">
        <v>0</v>
      </c>
      <c r="M45" t="s">
        <v>15</v>
      </c>
    </row>
    <row r="46" spans="1:13">
      <c r="A46">
        <v>45</v>
      </c>
      <c r="B46" t="s">
        <v>12</v>
      </c>
      <c r="D46" t="s">
        <v>13</v>
      </c>
      <c r="E46" t="s">
        <v>14</v>
      </c>
      <c r="F46" s="1">
        <v>82.7</v>
      </c>
      <c r="G46" s="1">
        <v>10</v>
      </c>
      <c r="H46" t="s">
        <v>15</v>
      </c>
      <c r="I46" t="s">
        <v>15</v>
      </c>
      <c r="K46">
        <v>0</v>
      </c>
      <c r="L46">
        <v>0</v>
      </c>
      <c r="M46" t="s">
        <v>15</v>
      </c>
    </row>
    <row r="47" spans="1:13">
      <c r="A47">
        <v>46</v>
      </c>
      <c r="B47" t="s">
        <v>12</v>
      </c>
      <c r="D47" t="s">
        <v>13</v>
      </c>
      <c r="E47" t="s">
        <v>14</v>
      </c>
      <c r="F47" s="1">
        <v>0</v>
      </c>
      <c r="G47" s="1">
        <v>0</v>
      </c>
      <c r="H47" t="s">
        <v>15</v>
      </c>
      <c r="I47" t="s">
        <v>15</v>
      </c>
      <c r="K47">
        <v>0</v>
      </c>
      <c r="L47" t="s">
        <v>16</v>
      </c>
      <c r="M47" t="s">
        <v>15</v>
      </c>
    </row>
    <row r="48" spans="1:13">
      <c r="A48">
        <v>47</v>
      </c>
      <c r="B48" t="s">
        <v>12</v>
      </c>
      <c r="D48" t="s">
        <v>13</v>
      </c>
      <c r="E48" t="s">
        <v>14</v>
      </c>
      <c r="F48" s="1">
        <v>149</v>
      </c>
      <c r="G48" s="1">
        <v>10.8</v>
      </c>
      <c r="H48" t="s">
        <v>15</v>
      </c>
      <c r="I48" t="s">
        <v>15</v>
      </c>
      <c r="K48">
        <v>0</v>
      </c>
      <c r="L48">
        <v>0</v>
      </c>
      <c r="M48" t="s">
        <v>15</v>
      </c>
    </row>
    <row r="49" spans="1:13">
      <c r="A49">
        <v>48</v>
      </c>
      <c r="B49" t="s">
        <v>12</v>
      </c>
      <c r="D49" t="s">
        <v>13</v>
      </c>
      <c r="E49" t="s">
        <v>14</v>
      </c>
      <c r="F49" s="1">
        <v>49.6</v>
      </c>
      <c r="G49" s="1">
        <v>6.74</v>
      </c>
      <c r="H49" t="s">
        <v>15</v>
      </c>
      <c r="I49" t="s">
        <v>15</v>
      </c>
      <c r="K49">
        <v>0</v>
      </c>
      <c r="L49">
        <v>0</v>
      </c>
      <c r="M49" t="s">
        <v>15</v>
      </c>
    </row>
    <row r="50" spans="1:13">
      <c r="A50">
        <v>49</v>
      </c>
      <c r="B50" t="s">
        <v>12</v>
      </c>
      <c r="D50" t="s">
        <v>13</v>
      </c>
      <c r="E50" t="s">
        <v>14</v>
      </c>
      <c r="F50" s="1">
        <v>0</v>
      </c>
      <c r="G50" s="1">
        <v>0</v>
      </c>
      <c r="H50" t="s">
        <v>15</v>
      </c>
      <c r="I50" t="s">
        <v>15</v>
      </c>
      <c r="K50">
        <v>0</v>
      </c>
      <c r="L50" t="s">
        <v>16</v>
      </c>
      <c r="M50" t="s">
        <v>15</v>
      </c>
    </row>
    <row r="51" spans="1:13">
      <c r="A51">
        <v>50</v>
      </c>
      <c r="B51" t="s">
        <v>12</v>
      </c>
      <c r="D51" t="s">
        <v>13</v>
      </c>
      <c r="E51" t="s">
        <v>14</v>
      </c>
      <c r="F51" s="1">
        <v>49.6</v>
      </c>
      <c r="G51" s="1">
        <v>6.67</v>
      </c>
      <c r="H51" t="s">
        <v>15</v>
      </c>
      <c r="I51" t="s">
        <v>15</v>
      </c>
      <c r="K51">
        <v>0</v>
      </c>
      <c r="L51">
        <v>0</v>
      </c>
      <c r="M51" t="s">
        <v>15</v>
      </c>
    </row>
    <row r="52" spans="1:13">
      <c r="A52">
        <v>51</v>
      </c>
      <c r="B52" t="s">
        <v>12</v>
      </c>
      <c r="D52" t="s">
        <v>13</v>
      </c>
      <c r="E52" t="s">
        <v>14</v>
      </c>
      <c r="F52" s="1">
        <v>389</v>
      </c>
      <c r="G52" s="1">
        <v>25.4</v>
      </c>
      <c r="H52" t="s">
        <v>15</v>
      </c>
      <c r="I52" t="s">
        <v>15</v>
      </c>
      <c r="K52">
        <v>0</v>
      </c>
      <c r="L52">
        <v>0</v>
      </c>
      <c r="M52" t="s">
        <v>15</v>
      </c>
    </row>
    <row r="53" spans="1:13">
      <c r="A53">
        <v>52</v>
      </c>
      <c r="B53" t="s">
        <v>12</v>
      </c>
      <c r="D53" t="s">
        <v>13</v>
      </c>
      <c r="E53" t="s">
        <v>14</v>
      </c>
      <c r="F53" s="1">
        <v>0</v>
      </c>
      <c r="G53" s="1">
        <v>0</v>
      </c>
      <c r="H53" t="s">
        <v>15</v>
      </c>
      <c r="I53" t="s">
        <v>15</v>
      </c>
      <c r="K53">
        <v>0</v>
      </c>
      <c r="L53" t="s">
        <v>16</v>
      </c>
      <c r="M53" t="s">
        <v>15</v>
      </c>
    </row>
    <row r="54" spans="1:13">
      <c r="A54">
        <v>53</v>
      </c>
      <c r="B54" t="s">
        <v>12</v>
      </c>
      <c r="D54" t="s">
        <v>13</v>
      </c>
      <c r="E54" t="s">
        <v>14</v>
      </c>
      <c r="F54" s="1">
        <v>82.7</v>
      </c>
      <c r="G54" s="1">
        <v>6.67</v>
      </c>
      <c r="H54" t="s">
        <v>15</v>
      </c>
      <c r="I54" t="s">
        <v>15</v>
      </c>
      <c r="K54">
        <v>0</v>
      </c>
      <c r="L54">
        <v>0</v>
      </c>
      <c r="M54" t="s">
        <v>15</v>
      </c>
    </row>
    <row r="55" spans="1:13">
      <c r="A55">
        <v>54</v>
      </c>
      <c r="B55" t="s">
        <v>12</v>
      </c>
      <c r="D55" t="s">
        <v>13</v>
      </c>
      <c r="E55" t="s">
        <v>14</v>
      </c>
      <c r="F55" s="1">
        <v>88.9</v>
      </c>
      <c r="G55" s="1">
        <v>9.67</v>
      </c>
      <c r="H55" t="s">
        <v>15</v>
      </c>
      <c r="I55" t="s">
        <v>15</v>
      </c>
      <c r="K55">
        <v>0</v>
      </c>
      <c r="L55">
        <v>0</v>
      </c>
      <c r="M55" t="s">
        <v>15</v>
      </c>
    </row>
    <row r="56" spans="1:13">
      <c r="A56">
        <v>55</v>
      </c>
      <c r="B56" t="s">
        <v>12</v>
      </c>
      <c r="D56" t="s">
        <v>13</v>
      </c>
      <c r="E56" t="s">
        <v>14</v>
      </c>
      <c r="F56" s="1">
        <v>0</v>
      </c>
      <c r="G56" s="1">
        <v>0</v>
      </c>
      <c r="H56" t="s">
        <v>15</v>
      </c>
      <c r="I56" t="s">
        <v>15</v>
      </c>
      <c r="K56">
        <v>0</v>
      </c>
      <c r="L56" t="s">
        <v>16</v>
      </c>
      <c r="M56" t="s">
        <v>15</v>
      </c>
    </row>
    <row r="57" spans="1:13">
      <c r="A57">
        <v>56</v>
      </c>
      <c r="B57" t="s">
        <v>12</v>
      </c>
      <c r="D57" t="s">
        <v>13</v>
      </c>
      <c r="E57" t="s">
        <v>14</v>
      </c>
      <c r="F57" s="1">
        <v>33.1</v>
      </c>
      <c r="G57" s="1">
        <v>6.67</v>
      </c>
      <c r="H57" t="s">
        <v>15</v>
      </c>
      <c r="I57" t="s">
        <v>15</v>
      </c>
      <c r="K57">
        <v>0</v>
      </c>
      <c r="L57">
        <v>0</v>
      </c>
      <c r="M57" t="s">
        <v>15</v>
      </c>
    </row>
    <row r="58" spans="1:13">
      <c r="A58">
        <v>57</v>
      </c>
      <c r="B58" t="s">
        <v>12</v>
      </c>
      <c r="D58" t="s">
        <v>13</v>
      </c>
      <c r="E58" t="s">
        <v>14</v>
      </c>
      <c r="F58" s="1">
        <v>0</v>
      </c>
      <c r="G58" s="1">
        <v>0</v>
      </c>
      <c r="H58" t="s">
        <v>15</v>
      </c>
      <c r="I58" t="s">
        <v>15</v>
      </c>
      <c r="K58">
        <v>0</v>
      </c>
      <c r="L58" t="s">
        <v>16</v>
      </c>
      <c r="M58" t="s">
        <v>15</v>
      </c>
    </row>
    <row r="59" spans="1:13">
      <c r="A59">
        <v>58</v>
      </c>
      <c r="B59" t="s">
        <v>12</v>
      </c>
      <c r="D59" t="s">
        <v>13</v>
      </c>
      <c r="E59" t="s">
        <v>14</v>
      </c>
      <c r="F59" s="1">
        <v>66.099999999999994</v>
      </c>
      <c r="G59" s="1">
        <v>8.5399999999999991</v>
      </c>
      <c r="H59" t="s">
        <v>15</v>
      </c>
      <c r="I59" t="s">
        <v>15</v>
      </c>
      <c r="K59">
        <v>0</v>
      </c>
      <c r="L59">
        <v>0</v>
      </c>
      <c r="M59" t="s">
        <v>15</v>
      </c>
    </row>
    <row r="60" spans="1:13">
      <c r="A60">
        <v>59</v>
      </c>
      <c r="B60" t="s">
        <v>12</v>
      </c>
      <c r="D60" t="s">
        <v>13</v>
      </c>
      <c r="E60" t="s">
        <v>14</v>
      </c>
      <c r="F60" s="1">
        <v>78.5</v>
      </c>
      <c r="G60" s="1">
        <v>7.92</v>
      </c>
      <c r="H60" t="s">
        <v>15</v>
      </c>
      <c r="I60" t="s">
        <v>15</v>
      </c>
      <c r="K60">
        <v>0</v>
      </c>
      <c r="L60">
        <v>0</v>
      </c>
      <c r="M60" t="s">
        <v>15</v>
      </c>
    </row>
    <row r="61" spans="1:13">
      <c r="A61">
        <v>60</v>
      </c>
      <c r="B61" t="s">
        <v>12</v>
      </c>
      <c r="D61" t="s">
        <v>13</v>
      </c>
      <c r="E61" t="s">
        <v>14</v>
      </c>
      <c r="F61" s="1">
        <v>397</v>
      </c>
      <c r="G61" s="1">
        <v>31.7</v>
      </c>
      <c r="H61" t="s">
        <v>15</v>
      </c>
      <c r="I61" t="s">
        <v>15</v>
      </c>
      <c r="K61">
        <v>0</v>
      </c>
      <c r="L61">
        <v>0</v>
      </c>
      <c r="M61" t="s">
        <v>15</v>
      </c>
    </row>
    <row r="62" spans="1:13">
      <c r="A62">
        <v>61</v>
      </c>
      <c r="B62" t="s">
        <v>12</v>
      </c>
      <c r="D62" t="s">
        <v>13</v>
      </c>
      <c r="E62" t="s">
        <v>14</v>
      </c>
      <c r="F62" s="1">
        <v>86.8</v>
      </c>
      <c r="G62" s="1">
        <v>14.2</v>
      </c>
      <c r="H62" t="s">
        <v>15</v>
      </c>
      <c r="I62" t="s">
        <v>15</v>
      </c>
      <c r="K62">
        <v>0</v>
      </c>
      <c r="L62">
        <v>0</v>
      </c>
      <c r="M62" t="s">
        <v>15</v>
      </c>
    </row>
    <row r="63" spans="1:13">
      <c r="A63">
        <v>62</v>
      </c>
      <c r="B63" t="s">
        <v>12</v>
      </c>
      <c r="D63" t="s">
        <v>13</v>
      </c>
      <c r="E63" t="s">
        <v>14</v>
      </c>
      <c r="F63" s="1">
        <v>66.099999999999994</v>
      </c>
      <c r="G63" s="1">
        <v>8.5399999999999991</v>
      </c>
      <c r="H63" t="s">
        <v>15</v>
      </c>
      <c r="I63" t="s">
        <v>15</v>
      </c>
      <c r="K63">
        <v>0</v>
      </c>
      <c r="L63">
        <v>0</v>
      </c>
      <c r="M63" t="s">
        <v>15</v>
      </c>
    </row>
    <row r="64" spans="1:13">
      <c r="A64">
        <v>63</v>
      </c>
      <c r="B64" t="s">
        <v>12</v>
      </c>
      <c r="D64" t="s">
        <v>13</v>
      </c>
      <c r="E64" t="s">
        <v>14</v>
      </c>
      <c r="F64" s="1">
        <v>26.9</v>
      </c>
      <c r="G64" s="1">
        <v>5.94</v>
      </c>
      <c r="H64" t="s">
        <v>15</v>
      </c>
      <c r="I64" t="s">
        <v>15</v>
      </c>
      <c r="K64">
        <v>0</v>
      </c>
      <c r="L64">
        <v>0</v>
      </c>
      <c r="M64" t="s">
        <v>15</v>
      </c>
    </row>
    <row r="65" spans="1:13">
      <c r="A65">
        <v>64</v>
      </c>
      <c r="B65" t="s">
        <v>12</v>
      </c>
      <c r="D65" t="s">
        <v>13</v>
      </c>
      <c r="E65" t="s">
        <v>14</v>
      </c>
      <c r="F65" s="1">
        <v>82.7</v>
      </c>
      <c r="G65" s="1">
        <v>10</v>
      </c>
      <c r="H65" t="s">
        <v>15</v>
      </c>
      <c r="I65" t="s">
        <v>15</v>
      </c>
      <c r="K65">
        <v>0</v>
      </c>
      <c r="L65">
        <v>0</v>
      </c>
      <c r="M65" t="s">
        <v>15</v>
      </c>
    </row>
    <row r="66" spans="1:13">
      <c r="A66">
        <v>65</v>
      </c>
      <c r="B66" t="s">
        <v>17</v>
      </c>
      <c r="D66" t="s">
        <v>13</v>
      </c>
      <c r="E66" t="s">
        <v>14</v>
      </c>
      <c r="F66" s="1">
        <v>16.3</v>
      </c>
      <c r="G66" s="1">
        <v>3.31</v>
      </c>
      <c r="H66" t="s">
        <v>15</v>
      </c>
      <c r="I66" t="s">
        <v>15</v>
      </c>
      <c r="K66">
        <v>1</v>
      </c>
      <c r="L66">
        <v>0</v>
      </c>
      <c r="M66" t="s">
        <v>15</v>
      </c>
    </row>
    <row r="67" spans="1:13">
      <c r="A67">
        <v>66</v>
      </c>
      <c r="B67" t="s">
        <v>17</v>
      </c>
      <c r="D67" t="s">
        <v>13</v>
      </c>
      <c r="E67" t="s">
        <v>14</v>
      </c>
      <c r="F67" s="1">
        <v>97400</v>
      </c>
      <c r="G67" s="1">
        <v>18700</v>
      </c>
      <c r="H67" t="s">
        <v>15</v>
      </c>
      <c r="I67" t="s">
        <v>15</v>
      </c>
      <c r="K67">
        <v>0</v>
      </c>
      <c r="L67">
        <v>0</v>
      </c>
      <c r="M67" t="s">
        <v>15</v>
      </c>
    </row>
    <row r="68" spans="1:13">
      <c r="A68">
        <v>67</v>
      </c>
      <c r="B68" t="s">
        <v>17</v>
      </c>
      <c r="D68" t="s">
        <v>13</v>
      </c>
      <c r="E68" t="s">
        <v>14</v>
      </c>
      <c r="F68" s="1">
        <v>595</v>
      </c>
      <c r="G68" s="1">
        <v>103</v>
      </c>
      <c r="H68" t="s">
        <v>15</v>
      </c>
      <c r="I68" t="s">
        <v>15</v>
      </c>
      <c r="K68">
        <v>0</v>
      </c>
      <c r="L68">
        <v>0</v>
      </c>
      <c r="M68" t="s">
        <v>15</v>
      </c>
    </row>
    <row r="69" spans="1:13">
      <c r="A69">
        <v>68</v>
      </c>
      <c r="B69" t="s">
        <v>17</v>
      </c>
      <c r="D69" t="s">
        <v>13</v>
      </c>
      <c r="E69" t="s">
        <v>14</v>
      </c>
      <c r="F69" s="1">
        <v>1090</v>
      </c>
      <c r="G69" s="1">
        <v>175</v>
      </c>
      <c r="H69" t="s">
        <v>15</v>
      </c>
      <c r="I69" t="s">
        <v>15</v>
      </c>
      <c r="K69">
        <v>0</v>
      </c>
      <c r="L69">
        <v>0</v>
      </c>
      <c r="M69" t="s">
        <v>15</v>
      </c>
    </row>
    <row r="70" spans="1:13">
      <c r="A70">
        <v>69</v>
      </c>
      <c r="B70" t="s">
        <v>17</v>
      </c>
      <c r="D70" t="s">
        <v>13</v>
      </c>
      <c r="E70" t="s">
        <v>14</v>
      </c>
      <c r="F70" s="1">
        <v>82.7</v>
      </c>
      <c r="G70" s="1">
        <v>16.7</v>
      </c>
      <c r="H70" t="s">
        <v>15</v>
      </c>
      <c r="I70" t="s">
        <v>15</v>
      </c>
      <c r="K70">
        <v>0</v>
      </c>
      <c r="L70">
        <v>0</v>
      </c>
      <c r="M70" t="s">
        <v>15</v>
      </c>
    </row>
    <row r="71" spans="1:13">
      <c r="A71">
        <v>70</v>
      </c>
      <c r="B71" t="s">
        <v>17</v>
      </c>
      <c r="D71" t="s">
        <v>13</v>
      </c>
      <c r="E71" t="s">
        <v>14</v>
      </c>
      <c r="F71" s="1">
        <v>82.7</v>
      </c>
      <c r="G71" s="1">
        <v>11.8</v>
      </c>
      <c r="H71" t="s">
        <v>15</v>
      </c>
      <c r="I71" t="s">
        <v>15</v>
      </c>
      <c r="K71">
        <v>0</v>
      </c>
      <c r="L71">
        <v>0</v>
      </c>
      <c r="M71" t="s">
        <v>15</v>
      </c>
    </row>
    <row r="72" spans="1:13">
      <c r="A72">
        <v>71</v>
      </c>
      <c r="B72" t="s">
        <v>17</v>
      </c>
      <c r="D72" t="s">
        <v>13</v>
      </c>
      <c r="E72" t="s">
        <v>14</v>
      </c>
      <c r="F72" s="1">
        <v>146</v>
      </c>
      <c r="G72" s="1">
        <v>22.7</v>
      </c>
      <c r="H72" t="s">
        <v>15</v>
      </c>
      <c r="I72" t="s">
        <v>15</v>
      </c>
      <c r="K72">
        <v>1</v>
      </c>
      <c r="L72">
        <v>0</v>
      </c>
      <c r="M72" t="s">
        <v>15</v>
      </c>
    </row>
    <row r="73" spans="1:13">
      <c r="A73">
        <v>72</v>
      </c>
      <c r="B73" t="s">
        <v>17</v>
      </c>
      <c r="D73" t="s">
        <v>13</v>
      </c>
      <c r="E73" t="s">
        <v>14</v>
      </c>
      <c r="F73" s="1">
        <v>82.7</v>
      </c>
      <c r="G73" s="1">
        <v>6.74</v>
      </c>
      <c r="H73" t="s">
        <v>15</v>
      </c>
      <c r="I73" t="s">
        <v>15</v>
      </c>
      <c r="K73">
        <v>0</v>
      </c>
      <c r="L73">
        <v>0</v>
      </c>
      <c r="M73" t="s">
        <v>15</v>
      </c>
    </row>
    <row r="74" spans="1:13">
      <c r="A74">
        <v>73</v>
      </c>
      <c r="B74" t="s">
        <v>17</v>
      </c>
      <c r="D74" t="s">
        <v>13</v>
      </c>
      <c r="E74" t="s">
        <v>14</v>
      </c>
      <c r="F74" s="1">
        <v>33.9</v>
      </c>
      <c r="G74" s="1">
        <v>3.48</v>
      </c>
      <c r="H74" t="s">
        <v>15</v>
      </c>
      <c r="I74" t="s">
        <v>15</v>
      </c>
      <c r="K74">
        <v>1</v>
      </c>
      <c r="L74">
        <v>0</v>
      </c>
      <c r="M74" t="s">
        <v>15</v>
      </c>
    </row>
    <row r="75" spans="1:13">
      <c r="A75">
        <v>74</v>
      </c>
      <c r="B75" t="s">
        <v>17</v>
      </c>
      <c r="D75" t="s">
        <v>13</v>
      </c>
      <c r="E75" t="s">
        <v>14</v>
      </c>
      <c r="F75" s="1">
        <v>45.8</v>
      </c>
      <c r="G75" s="1">
        <v>3.44</v>
      </c>
      <c r="H75" t="s">
        <v>15</v>
      </c>
      <c r="I75" t="s">
        <v>15</v>
      </c>
      <c r="K75">
        <v>1</v>
      </c>
      <c r="L75">
        <v>0</v>
      </c>
      <c r="M75" t="s">
        <v>15</v>
      </c>
    </row>
    <row r="76" spans="1:13">
      <c r="A76">
        <v>75</v>
      </c>
      <c r="B76" t="s">
        <v>17</v>
      </c>
      <c r="D76" t="s">
        <v>13</v>
      </c>
      <c r="E76" t="s">
        <v>14</v>
      </c>
      <c r="F76" s="1">
        <v>127</v>
      </c>
      <c r="G76" s="1">
        <v>13.2</v>
      </c>
      <c r="H76" t="s">
        <v>15</v>
      </c>
      <c r="I76" t="s">
        <v>15</v>
      </c>
      <c r="K76">
        <v>1</v>
      </c>
      <c r="L76">
        <v>0</v>
      </c>
      <c r="M76" t="s">
        <v>15</v>
      </c>
    </row>
    <row r="77" spans="1:13">
      <c r="A77">
        <v>76</v>
      </c>
      <c r="B77" t="s">
        <v>17</v>
      </c>
      <c r="D77" t="s">
        <v>13</v>
      </c>
      <c r="E77" t="s">
        <v>14</v>
      </c>
      <c r="F77" s="1">
        <v>41600</v>
      </c>
      <c r="G77" s="1">
        <v>6980</v>
      </c>
      <c r="H77" t="s">
        <v>15</v>
      </c>
      <c r="I77" t="s">
        <v>15</v>
      </c>
      <c r="K77">
        <v>1</v>
      </c>
      <c r="L77">
        <v>0</v>
      </c>
      <c r="M77" t="s">
        <v>15</v>
      </c>
    </row>
    <row r="78" spans="1:13">
      <c r="A78">
        <v>77</v>
      </c>
      <c r="B78" t="s">
        <v>17</v>
      </c>
      <c r="D78" t="s">
        <v>13</v>
      </c>
      <c r="E78" t="s">
        <v>14</v>
      </c>
      <c r="F78" s="1">
        <v>33.1</v>
      </c>
      <c r="G78" s="1">
        <v>5.42</v>
      </c>
      <c r="H78" t="s">
        <v>15</v>
      </c>
      <c r="I78" t="s">
        <v>15</v>
      </c>
      <c r="K78">
        <v>0</v>
      </c>
      <c r="L78">
        <v>0</v>
      </c>
      <c r="M78" t="s">
        <v>15</v>
      </c>
    </row>
    <row r="79" spans="1:13">
      <c r="A79">
        <v>78</v>
      </c>
      <c r="B79" t="s">
        <v>17</v>
      </c>
      <c r="D79" t="s">
        <v>13</v>
      </c>
      <c r="E79" t="s">
        <v>14</v>
      </c>
      <c r="F79" s="1">
        <v>66.099999999999994</v>
      </c>
      <c r="G79" s="1">
        <v>11.8</v>
      </c>
      <c r="H79" t="s">
        <v>15</v>
      </c>
      <c r="I79" t="s">
        <v>15</v>
      </c>
      <c r="K79">
        <v>0</v>
      </c>
      <c r="L79">
        <v>0</v>
      </c>
      <c r="M79" t="s">
        <v>15</v>
      </c>
    </row>
    <row r="80" spans="1:13">
      <c r="A80">
        <v>79</v>
      </c>
      <c r="B80" t="s">
        <v>17</v>
      </c>
      <c r="D80" t="s">
        <v>13</v>
      </c>
      <c r="E80" t="s">
        <v>14</v>
      </c>
      <c r="F80" s="1">
        <v>99.2</v>
      </c>
      <c r="G80" s="1">
        <v>13.9</v>
      </c>
      <c r="H80" t="s">
        <v>15</v>
      </c>
      <c r="I80" t="s">
        <v>15</v>
      </c>
      <c r="K80">
        <v>0</v>
      </c>
      <c r="L80">
        <v>0</v>
      </c>
      <c r="M80" t="s">
        <v>15</v>
      </c>
    </row>
    <row r="81" spans="1:13">
      <c r="A81">
        <v>80</v>
      </c>
      <c r="B81" t="s">
        <v>17</v>
      </c>
      <c r="D81" t="s">
        <v>13</v>
      </c>
      <c r="E81" t="s">
        <v>14</v>
      </c>
      <c r="F81" s="1">
        <v>66.099999999999994</v>
      </c>
      <c r="G81" s="1">
        <v>11.8</v>
      </c>
      <c r="H81" t="s">
        <v>15</v>
      </c>
      <c r="I81" t="s">
        <v>15</v>
      </c>
      <c r="K81">
        <v>0</v>
      </c>
      <c r="L81">
        <v>0</v>
      </c>
      <c r="M81" t="s">
        <v>15</v>
      </c>
    </row>
    <row r="82" spans="1:13">
      <c r="A82">
        <v>81</v>
      </c>
      <c r="B82" t="s">
        <v>18</v>
      </c>
      <c r="D82" t="s">
        <v>13</v>
      </c>
      <c r="E82" t="s">
        <v>14</v>
      </c>
      <c r="F82" s="1">
        <v>99.2</v>
      </c>
      <c r="G82" s="1">
        <v>18.399999999999999</v>
      </c>
      <c r="H82" t="s">
        <v>15</v>
      </c>
      <c r="I82" t="s">
        <v>15</v>
      </c>
      <c r="K82">
        <v>0</v>
      </c>
      <c r="L82">
        <v>0</v>
      </c>
      <c r="M82" t="s">
        <v>15</v>
      </c>
    </row>
    <row r="83" spans="1:13">
      <c r="A83">
        <v>82</v>
      </c>
      <c r="B83" t="s">
        <v>18</v>
      </c>
      <c r="D83" t="s">
        <v>13</v>
      </c>
      <c r="E83" t="s">
        <v>14</v>
      </c>
      <c r="F83" s="1">
        <v>48400</v>
      </c>
      <c r="G83" s="1">
        <v>8570</v>
      </c>
      <c r="H83" t="s">
        <v>15</v>
      </c>
      <c r="I83" t="s">
        <v>15</v>
      </c>
      <c r="K83">
        <v>0</v>
      </c>
      <c r="L83">
        <v>0</v>
      </c>
      <c r="M83" t="s">
        <v>15</v>
      </c>
    </row>
    <row r="84" spans="1:13">
      <c r="A84">
        <v>83</v>
      </c>
      <c r="B84" t="s">
        <v>18</v>
      </c>
      <c r="D84" t="s">
        <v>13</v>
      </c>
      <c r="E84" t="s">
        <v>14</v>
      </c>
      <c r="F84" s="1">
        <v>705</v>
      </c>
      <c r="G84" s="1">
        <v>120</v>
      </c>
      <c r="H84" t="s">
        <v>15</v>
      </c>
      <c r="I84" t="s">
        <v>15</v>
      </c>
      <c r="K84">
        <v>0</v>
      </c>
      <c r="L84">
        <v>0</v>
      </c>
      <c r="M84" t="s">
        <v>15</v>
      </c>
    </row>
    <row r="85" spans="1:13">
      <c r="A85">
        <v>84</v>
      </c>
      <c r="B85" t="s">
        <v>18</v>
      </c>
      <c r="D85" t="s">
        <v>13</v>
      </c>
      <c r="E85" t="s">
        <v>14</v>
      </c>
      <c r="F85" s="1">
        <v>1290</v>
      </c>
      <c r="G85" s="1">
        <v>223</v>
      </c>
      <c r="H85" t="s">
        <v>15</v>
      </c>
      <c r="I85" t="s">
        <v>15</v>
      </c>
      <c r="K85">
        <v>0</v>
      </c>
      <c r="L85">
        <v>0</v>
      </c>
      <c r="M85" t="s">
        <v>15</v>
      </c>
    </row>
    <row r="86" spans="1:13">
      <c r="A86">
        <v>85</v>
      </c>
      <c r="B86" t="s">
        <v>18</v>
      </c>
      <c r="D86" t="s">
        <v>13</v>
      </c>
      <c r="E86" t="s">
        <v>14</v>
      </c>
      <c r="F86" s="1">
        <v>99.2</v>
      </c>
      <c r="G86" s="1">
        <v>11.8</v>
      </c>
      <c r="H86" t="s">
        <v>15</v>
      </c>
      <c r="I86" t="s">
        <v>15</v>
      </c>
      <c r="K86">
        <v>0</v>
      </c>
      <c r="L86">
        <v>0</v>
      </c>
      <c r="M86" t="s">
        <v>15</v>
      </c>
    </row>
    <row r="87" spans="1:13">
      <c r="A87">
        <v>86</v>
      </c>
      <c r="B87" t="s">
        <v>18</v>
      </c>
      <c r="D87" t="s">
        <v>13</v>
      </c>
      <c r="E87" t="s">
        <v>14</v>
      </c>
      <c r="F87" s="1">
        <v>99.2</v>
      </c>
      <c r="G87" s="1">
        <v>20</v>
      </c>
      <c r="H87" t="s">
        <v>15</v>
      </c>
      <c r="I87" t="s">
        <v>15</v>
      </c>
      <c r="K87">
        <v>0</v>
      </c>
      <c r="L87">
        <v>0</v>
      </c>
      <c r="M87" t="s">
        <v>15</v>
      </c>
    </row>
    <row r="88" spans="1:13">
      <c r="A88">
        <v>87</v>
      </c>
      <c r="B88" t="s">
        <v>18</v>
      </c>
      <c r="D88" t="s">
        <v>13</v>
      </c>
      <c r="E88" t="s">
        <v>14</v>
      </c>
      <c r="F88" s="1">
        <v>255</v>
      </c>
      <c r="G88" s="1">
        <v>43.3</v>
      </c>
      <c r="H88" t="s">
        <v>15</v>
      </c>
      <c r="I88" t="s">
        <v>15</v>
      </c>
      <c r="K88">
        <v>1</v>
      </c>
      <c r="L88">
        <v>0</v>
      </c>
      <c r="M88" t="s">
        <v>15</v>
      </c>
    </row>
    <row r="89" spans="1:13">
      <c r="A89">
        <v>88</v>
      </c>
      <c r="B89" t="s">
        <v>18</v>
      </c>
      <c r="D89" t="s">
        <v>13</v>
      </c>
      <c r="E89" t="s">
        <v>14</v>
      </c>
      <c r="F89" s="1">
        <v>1950</v>
      </c>
      <c r="G89" s="1">
        <v>347</v>
      </c>
      <c r="H89" t="s">
        <v>15</v>
      </c>
      <c r="I89" t="s">
        <v>15</v>
      </c>
      <c r="K89">
        <v>0</v>
      </c>
      <c r="L89">
        <v>0</v>
      </c>
      <c r="M89" t="s">
        <v>15</v>
      </c>
    </row>
    <row r="90" spans="1:13">
      <c r="A90">
        <v>89</v>
      </c>
      <c r="B90" t="s">
        <v>18</v>
      </c>
      <c r="D90" t="s">
        <v>13</v>
      </c>
      <c r="E90" t="s">
        <v>14</v>
      </c>
      <c r="F90" s="1">
        <v>3010</v>
      </c>
      <c r="G90" s="1">
        <v>464</v>
      </c>
      <c r="H90" t="s">
        <v>15</v>
      </c>
      <c r="I90" t="s">
        <v>15</v>
      </c>
      <c r="K90">
        <v>0</v>
      </c>
      <c r="L90">
        <v>0</v>
      </c>
      <c r="M90" t="s">
        <v>15</v>
      </c>
    </row>
    <row r="91" spans="1:13">
      <c r="A91">
        <v>90</v>
      </c>
      <c r="B91" t="s">
        <v>18</v>
      </c>
      <c r="D91" t="s">
        <v>13</v>
      </c>
      <c r="E91" t="s">
        <v>14</v>
      </c>
      <c r="F91" s="1">
        <v>3030</v>
      </c>
      <c r="G91" s="1">
        <v>479</v>
      </c>
      <c r="H91" t="s">
        <v>15</v>
      </c>
      <c r="I91" t="s">
        <v>15</v>
      </c>
      <c r="K91">
        <v>0</v>
      </c>
      <c r="L91">
        <v>0</v>
      </c>
      <c r="M91" t="s">
        <v>15</v>
      </c>
    </row>
    <row r="92" spans="1:13">
      <c r="A92">
        <v>91</v>
      </c>
      <c r="B92" t="s">
        <v>18</v>
      </c>
      <c r="D92" t="s">
        <v>13</v>
      </c>
      <c r="E92" t="s">
        <v>14</v>
      </c>
      <c r="F92" s="1">
        <v>2380</v>
      </c>
      <c r="G92" s="1">
        <v>341</v>
      </c>
      <c r="H92" t="s">
        <v>15</v>
      </c>
      <c r="I92" t="s">
        <v>15</v>
      </c>
      <c r="K92">
        <v>0</v>
      </c>
      <c r="L92">
        <v>0</v>
      </c>
      <c r="M92" t="s">
        <v>15</v>
      </c>
    </row>
    <row r="93" spans="1:13">
      <c r="A93">
        <v>92</v>
      </c>
      <c r="B93" t="s">
        <v>18</v>
      </c>
      <c r="D93" t="s">
        <v>13</v>
      </c>
      <c r="E93" t="s">
        <v>14</v>
      </c>
      <c r="F93" s="1">
        <v>44700</v>
      </c>
      <c r="G93" s="1">
        <v>7380</v>
      </c>
      <c r="H93" t="s">
        <v>15</v>
      </c>
      <c r="I93" t="s">
        <v>15</v>
      </c>
      <c r="K93">
        <v>0</v>
      </c>
      <c r="L93">
        <v>0</v>
      </c>
      <c r="M93" t="s">
        <v>15</v>
      </c>
    </row>
    <row r="94" spans="1:13">
      <c r="A94">
        <v>93</v>
      </c>
      <c r="B94" t="s">
        <v>18</v>
      </c>
      <c r="D94" t="s">
        <v>13</v>
      </c>
      <c r="E94" t="s">
        <v>14</v>
      </c>
      <c r="F94" s="1">
        <v>66.099999999999994</v>
      </c>
      <c r="G94" s="1">
        <v>6.67</v>
      </c>
      <c r="H94" t="s">
        <v>15</v>
      </c>
      <c r="I94" t="s">
        <v>15</v>
      </c>
      <c r="K94">
        <v>0</v>
      </c>
      <c r="L94">
        <v>0</v>
      </c>
      <c r="M94" t="s">
        <v>15</v>
      </c>
    </row>
    <row r="95" spans="1:13">
      <c r="A95">
        <v>94</v>
      </c>
      <c r="B95" t="s">
        <v>18</v>
      </c>
      <c r="D95" t="s">
        <v>13</v>
      </c>
      <c r="E95" t="s">
        <v>14</v>
      </c>
      <c r="F95" s="1">
        <v>66.099999999999994</v>
      </c>
      <c r="G95" s="1">
        <v>6.67</v>
      </c>
      <c r="H95" t="s">
        <v>15</v>
      </c>
      <c r="I95" t="s">
        <v>15</v>
      </c>
      <c r="K95">
        <v>0</v>
      </c>
      <c r="L95">
        <v>0</v>
      </c>
      <c r="M95" t="s">
        <v>15</v>
      </c>
    </row>
    <row r="96" spans="1:13">
      <c r="A96">
        <v>95</v>
      </c>
      <c r="B96" t="s">
        <v>18</v>
      </c>
      <c r="D96" t="s">
        <v>13</v>
      </c>
      <c r="E96" t="s">
        <v>14</v>
      </c>
      <c r="F96" s="1">
        <v>41.3</v>
      </c>
      <c r="G96" s="1">
        <v>7.62</v>
      </c>
      <c r="H96" t="s">
        <v>15</v>
      </c>
      <c r="I96" t="s">
        <v>15</v>
      </c>
      <c r="K96">
        <v>0</v>
      </c>
      <c r="L96">
        <v>0</v>
      </c>
      <c r="M96" t="s">
        <v>15</v>
      </c>
    </row>
    <row r="97" spans="1:13">
      <c r="A97">
        <v>96</v>
      </c>
      <c r="B97" t="s">
        <v>18</v>
      </c>
      <c r="D97" t="s">
        <v>13</v>
      </c>
      <c r="E97" t="s">
        <v>14</v>
      </c>
      <c r="F97" s="1">
        <v>1110</v>
      </c>
      <c r="G97" s="1">
        <v>128</v>
      </c>
      <c r="H97" t="s">
        <v>15</v>
      </c>
      <c r="I97" t="s">
        <v>15</v>
      </c>
      <c r="K97">
        <v>0</v>
      </c>
      <c r="L97">
        <v>0</v>
      </c>
      <c r="M97" t="s">
        <v>15</v>
      </c>
    </row>
    <row r="98" spans="1:13">
      <c r="A98">
        <v>97</v>
      </c>
      <c r="B98" t="s">
        <v>19</v>
      </c>
      <c r="D98" t="s">
        <v>13</v>
      </c>
      <c r="E98" t="s">
        <v>14</v>
      </c>
      <c r="F98" s="1">
        <v>32.5</v>
      </c>
      <c r="G98" s="1">
        <v>3.5</v>
      </c>
      <c r="H98" t="s">
        <v>15</v>
      </c>
      <c r="I98" t="s">
        <v>15</v>
      </c>
      <c r="K98">
        <v>1</v>
      </c>
      <c r="L98">
        <v>0</v>
      </c>
      <c r="M98" t="s">
        <v>15</v>
      </c>
    </row>
    <row r="99" spans="1:13">
      <c r="A99">
        <v>98</v>
      </c>
      <c r="B99" t="s">
        <v>19</v>
      </c>
      <c r="D99" t="s">
        <v>13</v>
      </c>
      <c r="E99" t="s">
        <v>14</v>
      </c>
      <c r="F99" s="1">
        <v>44700</v>
      </c>
      <c r="G99" s="1">
        <v>7760</v>
      </c>
      <c r="H99" t="s">
        <v>15</v>
      </c>
      <c r="I99" t="s">
        <v>15</v>
      </c>
      <c r="K99">
        <v>0</v>
      </c>
      <c r="L99">
        <v>0</v>
      </c>
      <c r="M99" t="s">
        <v>15</v>
      </c>
    </row>
    <row r="100" spans="1:13">
      <c r="A100">
        <v>99</v>
      </c>
      <c r="B100" t="s">
        <v>19</v>
      </c>
      <c r="D100" t="s">
        <v>13</v>
      </c>
      <c r="E100" t="s">
        <v>14</v>
      </c>
      <c r="F100" s="1">
        <v>992</v>
      </c>
      <c r="G100" s="1">
        <v>177</v>
      </c>
      <c r="H100" t="s">
        <v>15</v>
      </c>
      <c r="I100" t="s">
        <v>15</v>
      </c>
      <c r="K100">
        <v>0</v>
      </c>
      <c r="L100">
        <v>0</v>
      </c>
      <c r="M100" t="s">
        <v>15</v>
      </c>
    </row>
    <row r="101" spans="1:13">
      <c r="A101">
        <v>100</v>
      </c>
      <c r="B101" t="s">
        <v>19</v>
      </c>
      <c r="D101" t="s">
        <v>13</v>
      </c>
      <c r="E101" t="s">
        <v>14</v>
      </c>
      <c r="F101" s="1">
        <v>1070</v>
      </c>
      <c r="G101" s="1">
        <v>170</v>
      </c>
      <c r="H101" t="s">
        <v>15</v>
      </c>
      <c r="I101" t="s">
        <v>15</v>
      </c>
      <c r="K101">
        <v>0</v>
      </c>
      <c r="L101">
        <v>0</v>
      </c>
      <c r="M101" t="s">
        <v>15</v>
      </c>
    </row>
    <row r="102" spans="1:13">
      <c r="A102">
        <v>101</v>
      </c>
      <c r="B102" t="s">
        <v>19</v>
      </c>
      <c r="D102" t="s">
        <v>13</v>
      </c>
      <c r="E102" t="s">
        <v>14</v>
      </c>
      <c r="F102" s="1">
        <v>32.5</v>
      </c>
      <c r="G102" s="1">
        <v>5.37</v>
      </c>
      <c r="H102" t="s">
        <v>15</v>
      </c>
      <c r="I102" t="s">
        <v>15</v>
      </c>
      <c r="K102">
        <v>1</v>
      </c>
      <c r="L102">
        <v>0</v>
      </c>
      <c r="M102" t="s">
        <v>15</v>
      </c>
    </row>
    <row r="103" spans="1:13">
      <c r="A103">
        <v>102</v>
      </c>
      <c r="B103" t="s">
        <v>19</v>
      </c>
      <c r="D103" t="s">
        <v>13</v>
      </c>
      <c r="E103" t="s">
        <v>14</v>
      </c>
      <c r="F103" s="1">
        <v>165</v>
      </c>
      <c r="G103" s="1">
        <v>31.7</v>
      </c>
      <c r="H103" t="s">
        <v>15</v>
      </c>
      <c r="I103" t="s">
        <v>15</v>
      </c>
      <c r="K103">
        <v>0</v>
      </c>
      <c r="L103">
        <v>0</v>
      </c>
      <c r="M103" t="s">
        <v>15</v>
      </c>
    </row>
    <row r="104" spans="1:13">
      <c r="A104">
        <v>103</v>
      </c>
      <c r="B104" t="s">
        <v>19</v>
      </c>
      <c r="D104" t="s">
        <v>13</v>
      </c>
      <c r="E104" t="s">
        <v>14</v>
      </c>
      <c r="F104" s="1">
        <v>357</v>
      </c>
      <c r="G104" s="1">
        <v>61.3</v>
      </c>
      <c r="H104" t="s">
        <v>15</v>
      </c>
      <c r="I104" t="s">
        <v>15</v>
      </c>
      <c r="K104">
        <v>1</v>
      </c>
      <c r="L104">
        <v>0</v>
      </c>
      <c r="M104" t="s">
        <v>15</v>
      </c>
    </row>
    <row r="105" spans="1:13">
      <c r="A105">
        <v>104</v>
      </c>
      <c r="B105" t="s">
        <v>19</v>
      </c>
      <c r="D105" t="s">
        <v>13</v>
      </c>
      <c r="E105" t="s">
        <v>14</v>
      </c>
      <c r="F105" s="1">
        <v>3800</v>
      </c>
      <c r="G105" s="1">
        <v>681</v>
      </c>
      <c r="H105" t="s">
        <v>15</v>
      </c>
      <c r="I105" t="s">
        <v>15</v>
      </c>
      <c r="K105">
        <v>1</v>
      </c>
      <c r="L105">
        <v>0</v>
      </c>
      <c r="M105" t="s">
        <v>15</v>
      </c>
    </row>
    <row r="106" spans="1:13">
      <c r="A106">
        <v>105</v>
      </c>
      <c r="B106" t="s">
        <v>19</v>
      </c>
      <c r="D106" t="s">
        <v>13</v>
      </c>
      <c r="E106" t="s">
        <v>14</v>
      </c>
      <c r="F106" s="1">
        <v>4760</v>
      </c>
      <c r="G106" s="1">
        <v>723</v>
      </c>
      <c r="H106" t="s">
        <v>15</v>
      </c>
      <c r="I106" t="s">
        <v>15</v>
      </c>
      <c r="K106">
        <v>0</v>
      </c>
      <c r="L106">
        <v>0</v>
      </c>
      <c r="M106" t="s">
        <v>15</v>
      </c>
    </row>
    <row r="107" spans="1:13">
      <c r="A107">
        <v>106</v>
      </c>
      <c r="B107" t="s">
        <v>19</v>
      </c>
      <c r="D107" t="s">
        <v>13</v>
      </c>
      <c r="E107" t="s">
        <v>14</v>
      </c>
      <c r="F107" s="1">
        <v>4500</v>
      </c>
      <c r="G107" s="1">
        <v>775</v>
      </c>
      <c r="H107" t="s">
        <v>15</v>
      </c>
      <c r="I107" t="s">
        <v>15</v>
      </c>
      <c r="K107">
        <v>0</v>
      </c>
      <c r="L107">
        <v>0</v>
      </c>
      <c r="M107" t="s">
        <v>15</v>
      </c>
    </row>
    <row r="108" spans="1:13">
      <c r="A108">
        <v>107</v>
      </c>
      <c r="B108" t="s">
        <v>19</v>
      </c>
      <c r="D108" t="s">
        <v>13</v>
      </c>
      <c r="E108" t="s">
        <v>14</v>
      </c>
      <c r="F108" s="1">
        <v>3390</v>
      </c>
      <c r="G108" s="1">
        <v>563</v>
      </c>
      <c r="H108" t="s">
        <v>15</v>
      </c>
      <c r="I108" t="s">
        <v>15</v>
      </c>
      <c r="K108">
        <v>0</v>
      </c>
      <c r="L108">
        <v>0</v>
      </c>
      <c r="M108" t="s">
        <v>15</v>
      </c>
    </row>
    <row r="109" spans="1:13">
      <c r="A109">
        <v>108</v>
      </c>
      <c r="B109" t="s">
        <v>19</v>
      </c>
      <c r="D109" t="s">
        <v>13</v>
      </c>
      <c r="E109" t="s">
        <v>14</v>
      </c>
      <c r="F109" s="1">
        <v>36100</v>
      </c>
      <c r="G109" s="1">
        <v>5440</v>
      </c>
      <c r="H109" t="s">
        <v>15</v>
      </c>
      <c r="I109" t="s">
        <v>15</v>
      </c>
      <c r="K109">
        <v>0</v>
      </c>
      <c r="L109">
        <v>0</v>
      </c>
      <c r="M109" t="s">
        <v>15</v>
      </c>
    </row>
    <row r="110" spans="1:13">
      <c r="A110">
        <v>109</v>
      </c>
      <c r="B110" t="s">
        <v>19</v>
      </c>
      <c r="D110" t="s">
        <v>13</v>
      </c>
      <c r="E110" t="s">
        <v>14</v>
      </c>
      <c r="F110" s="1">
        <v>82.7</v>
      </c>
      <c r="G110" s="1">
        <v>11.7</v>
      </c>
      <c r="H110" t="s">
        <v>15</v>
      </c>
      <c r="I110" t="s">
        <v>15</v>
      </c>
      <c r="K110">
        <v>0</v>
      </c>
      <c r="L110">
        <v>0</v>
      </c>
      <c r="M110" t="s">
        <v>15</v>
      </c>
    </row>
    <row r="111" spans="1:13">
      <c r="A111">
        <v>110</v>
      </c>
      <c r="B111" t="s">
        <v>19</v>
      </c>
      <c r="D111" t="s">
        <v>13</v>
      </c>
      <c r="E111" t="s">
        <v>14</v>
      </c>
      <c r="F111" s="1">
        <v>49.6</v>
      </c>
      <c r="G111" s="1">
        <v>8.5399999999999991</v>
      </c>
      <c r="H111" t="s">
        <v>15</v>
      </c>
      <c r="I111" t="s">
        <v>15</v>
      </c>
      <c r="K111">
        <v>0</v>
      </c>
      <c r="L111">
        <v>0</v>
      </c>
      <c r="M111" t="s">
        <v>15</v>
      </c>
    </row>
    <row r="112" spans="1:13">
      <c r="A112">
        <v>111</v>
      </c>
      <c r="B112" t="s">
        <v>19</v>
      </c>
      <c r="D112" t="s">
        <v>13</v>
      </c>
      <c r="E112" t="s">
        <v>14</v>
      </c>
      <c r="F112" s="1">
        <v>99.2</v>
      </c>
      <c r="G112" s="1">
        <v>14.2</v>
      </c>
      <c r="H112" t="s">
        <v>15</v>
      </c>
      <c r="I112" t="s">
        <v>15</v>
      </c>
      <c r="K112">
        <v>0</v>
      </c>
      <c r="L112">
        <v>0</v>
      </c>
      <c r="M112" t="s">
        <v>15</v>
      </c>
    </row>
    <row r="113" spans="1:13">
      <c r="A113">
        <v>112</v>
      </c>
      <c r="B113" t="s">
        <v>19</v>
      </c>
      <c r="D113" t="s">
        <v>13</v>
      </c>
      <c r="E113" t="s">
        <v>14</v>
      </c>
      <c r="F113" s="1">
        <v>4230</v>
      </c>
      <c r="G113" s="1">
        <v>535</v>
      </c>
      <c r="H113" t="s">
        <v>15</v>
      </c>
      <c r="I113" t="s">
        <v>15</v>
      </c>
      <c r="K113">
        <v>0</v>
      </c>
      <c r="L113">
        <v>0</v>
      </c>
      <c r="M113" t="s">
        <v>15</v>
      </c>
    </row>
    <row r="114" spans="1:13">
      <c r="A114">
        <v>113</v>
      </c>
      <c r="B114" t="s">
        <v>20</v>
      </c>
      <c r="D114" t="s">
        <v>13</v>
      </c>
      <c r="E114" t="s">
        <v>14</v>
      </c>
      <c r="F114" s="1">
        <v>83.2</v>
      </c>
      <c r="G114" s="1">
        <v>15</v>
      </c>
      <c r="H114" t="s">
        <v>15</v>
      </c>
      <c r="I114" t="s">
        <v>15</v>
      </c>
      <c r="K114">
        <v>1</v>
      </c>
      <c r="L114">
        <v>0</v>
      </c>
      <c r="M114" t="s">
        <v>15</v>
      </c>
    </row>
    <row r="115" spans="1:13">
      <c r="A115">
        <v>114</v>
      </c>
      <c r="B115" t="s">
        <v>20</v>
      </c>
      <c r="D115" t="s">
        <v>13</v>
      </c>
      <c r="E115" t="s">
        <v>14</v>
      </c>
      <c r="F115" s="1">
        <v>74700</v>
      </c>
      <c r="G115" s="1">
        <v>13900</v>
      </c>
      <c r="H115" t="s">
        <v>15</v>
      </c>
      <c r="I115" t="s">
        <v>15</v>
      </c>
      <c r="K115">
        <v>0</v>
      </c>
      <c r="L115">
        <v>0</v>
      </c>
      <c r="M115" t="s">
        <v>15</v>
      </c>
    </row>
    <row r="116" spans="1:13">
      <c r="A116">
        <v>115</v>
      </c>
      <c r="B116" t="s">
        <v>20</v>
      </c>
      <c r="D116" t="s">
        <v>13</v>
      </c>
      <c r="E116" t="s">
        <v>14</v>
      </c>
      <c r="F116" s="1">
        <v>3160</v>
      </c>
      <c r="G116" s="1">
        <v>604</v>
      </c>
      <c r="H116" t="s">
        <v>15</v>
      </c>
      <c r="I116" t="s">
        <v>15</v>
      </c>
      <c r="K116">
        <v>0</v>
      </c>
      <c r="L116">
        <v>0</v>
      </c>
      <c r="M116" t="s">
        <v>15</v>
      </c>
    </row>
    <row r="117" spans="1:13">
      <c r="A117">
        <v>116</v>
      </c>
      <c r="B117" t="s">
        <v>20</v>
      </c>
      <c r="D117" t="s">
        <v>13</v>
      </c>
      <c r="E117" t="s">
        <v>14</v>
      </c>
      <c r="F117" s="1">
        <v>1060</v>
      </c>
      <c r="G117" s="1">
        <v>164</v>
      </c>
      <c r="H117" t="s">
        <v>15</v>
      </c>
      <c r="I117" t="s">
        <v>15</v>
      </c>
      <c r="K117">
        <v>0</v>
      </c>
      <c r="L117">
        <v>0</v>
      </c>
      <c r="M117" t="s">
        <v>15</v>
      </c>
    </row>
    <row r="118" spans="1:13">
      <c r="A118">
        <v>117</v>
      </c>
      <c r="B118" t="s">
        <v>20</v>
      </c>
      <c r="D118" t="s">
        <v>13</v>
      </c>
      <c r="E118" t="s">
        <v>14</v>
      </c>
      <c r="F118" s="1">
        <v>248</v>
      </c>
      <c r="G118" s="1">
        <v>45</v>
      </c>
      <c r="H118" t="s">
        <v>15</v>
      </c>
      <c r="I118" t="s">
        <v>15</v>
      </c>
      <c r="K118">
        <v>0</v>
      </c>
      <c r="L118">
        <v>0</v>
      </c>
      <c r="M118" t="s">
        <v>15</v>
      </c>
    </row>
    <row r="119" spans="1:13">
      <c r="A119">
        <v>118</v>
      </c>
      <c r="B119" t="s">
        <v>20</v>
      </c>
      <c r="D119" t="s">
        <v>13</v>
      </c>
      <c r="E119" t="s">
        <v>14</v>
      </c>
      <c r="F119" s="1">
        <v>513</v>
      </c>
      <c r="G119" s="1">
        <v>102</v>
      </c>
      <c r="H119" t="s">
        <v>15</v>
      </c>
      <c r="I119" t="s">
        <v>15</v>
      </c>
      <c r="K119">
        <v>0</v>
      </c>
      <c r="L119">
        <v>0</v>
      </c>
      <c r="M119" t="s">
        <v>15</v>
      </c>
    </row>
    <row r="120" spans="1:13">
      <c r="A120">
        <v>119</v>
      </c>
      <c r="B120" t="s">
        <v>20</v>
      </c>
      <c r="D120" t="s">
        <v>13</v>
      </c>
      <c r="E120" t="s">
        <v>14</v>
      </c>
      <c r="F120" s="1">
        <v>696</v>
      </c>
      <c r="G120" s="1">
        <v>127</v>
      </c>
      <c r="H120" t="s">
        <v>15</v>
      </c>
      <c r="I120" t="s">
        <v>15</v>
      </c>
      <c r="K120">
        <v>1</v>
      </c>
      <c r="L120">
        <v>0</v>
      </c>
      <c r="M120" t="s">
        <v>15</v>
      </c>
    </row>
    <row r="121" spans="1:13">
      <c r="A121">
        <v>120</v>
      </c>
      <c r="B121" t="s">
        <v>20</v>
      </c>
      <c r="D121" t="s">
        <v>13</v>
      </c>
      <c r="E121" t="s">
        <v>14</v>
      </c>
      <c r="F121" s="1">
        <v>8530</v>
      </c>
      <c r="G121" s="1">
        <v>1540</v>
      </c>
      <c r="H121" t="s">
        <v>15</v>
      </c>
      <c r="I121" t="s">
        <v>15</v>
      </c>
      <c r="K121">
        <v>0</v>
      </c>
      <c r="L121">
        <v>0</v>
      </c>
      <c r="M121" t="s">
        <v>15</v>
      </c>
    </row>
    <row r="122" spans="1:13">
      <c r="A122">
        <v>121</v>
      </c>
      <c r="B122" t="s">
        <v>20</v>
      </c>
      <c r="D122" t="s">
        <v>13</v>
      </c>
      <c r="E122" t="s">
        <v>14</v>
      </c>
      <c r="F122" s="1">
        <v>12200</v>
      </c>
      <c r="G122" s="1">
        <v>1850</v>
      </c>
      <c r="H122" t="s">
        <v>15</v>
      </c>
      <c r="I122" t="s">
        <v>15</v>
      </c>
      <c r="K122">
        <v>0</v>
      </c>
      <c r="L122">
        <v>0</v>
      </c>
      <c r="M122" t="s">
        <v>15</v>
      </c>
    </row>
    <row r="123" spans="1:13">
      <c r="A123">
        <v>122</v>
      </c>
      <c r="B123" t="s">
        <v>20</v>
      </c>
      <c r="D123" t="s">
        <v>13</v>
      </c>
      <c r="E123" t="s">
        <v>14</v>
      </c>
      <c r="F123" s="1">
        <v>12300</v>
      </c>
      <c r="G123" s="1">
        <v>1800</v>
      </c>
      <c r="H123" t="s">
        <v>15</v>
      </c>
      <c r="I123" t="s">
        <v>15</v>
      </c>
      <c r="K123">
        <v>0</v>
      </c>
      <c r="L123">
        <v>0</v>
      </c>
      <c r="M123" t="s">
        <v>15</v>
      </c>
    </row>
    <row r="124" spans="1:13">
      <c r="A124">
        <v>123</v>
      </c>
      <c r="B124" t="s">
        <v>20</v>
      </c>
      <c r="D124" t="s">
        <v>13</v>
      </c>
      <c r="E124" t="s">
        <v>14</v>
      </c>
      <c r="F124" s="1">
        <v>9330</v>
      </c>
      <c r="G124" s="1">
        <v>1450</v>
      </c>
      <c r="H124" t="s">
        <v>15</v>
      </c>
      <c r="I124" t="s">
        <v>15</v>
      </c>
      <c r="K124">
        <v>0</v>
      </c>
      <c r="L124">
        <v>0</v>
      </c>
      <c r="M124" t="s">
        <v>15</v>
      </c>
    </row>
    <row r="125" spans="1:13">
      <c r="A125">
        <v>124</v>
      </c>
      <c r="B125" t="s">
        <v>20</v>
      </c>
      <c r="D125" t="s">
        <v>13</v>
      </c>
      <c r="E125" t="s">
        <v>14</v>
      </c>
      <c r="F125" s="1">
        <v>42800</v>
      </c>
      <c r="G125" s="1">
        <v>7230</v>
      </c>
      <c r="H125" t="s">
        <v>15</v>
      </c>
      <c r="I125" t="s">
        <v>15</v>
      </c>
      <c r="K125">
        <v>1</v>
      </c>
      <c r="L125">
        <v>0</v>
      </c>
      <c r="M125" t="s">
        <v>15</v>
      </c>
    </row>
    <row r="126" spans="1:13">
      <c r="A126">
        <v>125</v>
      </c>
      <c r="B126" t="s">
        <v>20</v>
      </c>
      <c r="D126" t="s">
        <v>13</v>
      </c>
      <c r="E126" t="s">
        <v>14</v>
      </c>
      <c r="F126" s="1">
        <v>0</v>
      </c>
      <c r="G126" s="1">
        <v>0</v>
      </c>
      <c r="H126" t="s">
        <v>15</v>
      </c>
      <c r="I126" t="s">
        <v>15</v>
      </c>
      <c r="K126">
        <v>0</v>
      </c>
      <c r="L126" t="s">
        <v>16</v>
      </c>
      <c r="M126" t="s">
        <v>15</v>
      </c>
    </row>
    <row r="127" spans="1:13">
      <c r="A127">
        <v>126</v>
      </c>
      <c r="B127" t="s">
        <v>20</v>
      </c>
      <c r="D127" t="s">
        <v>13</v>
      </c>
      <c r="E127" t="s">
        <v>14</v>
      </c>
      <c r="F127" s="1">
        <v>66.099999999999994</v>
      </c>
      <c r="G127" s="1">
        <v>6.74</v>
      </c>
      <c r="H127" t="s">
        <v>15</v>
      </c>
      <c r="I127" t="s">
        <v>15</v>
      </c>
      <c r="K127">
        <v>0</v>
      </c>
      <c r="L127">
        <v>0</v>
      </c>
      <c r="M127" t="s">
        <v>15</v>
      </c>
    </row>
    <row r="128" spans="1:13">
      <c r="A128">
        <v>127</v>
      </c>
      <c r="B128" t="s">
        <v>20</v>
      </c>
      <c r="D128" t="s">
        <v>13</v>
      </c>
      <c r="E128" t="s">
        <v>14</v>
      </c>
      <c r="F128" s="1">
        <v>0</v>
      </c>
      <c r="G128" s="1">
        <v>0</v>
      </c>
      <c r="H128" t="s">
        <v>15</v>
      </c>
      <c r="I128" t="s">
        <v>15</v>
      </c>
      <c r="K128">
        <v>0</v>
      </c>
      <c r="L128" t="s">
        <v>16</v>
      </c>
      <c r="M128" t="s">
        <v>15</v>
      </c>
    </row>
    <row r="129" spans="1:13">
      <c r="A129">
        <v>128</v>
      </c>
      <c r="B129" t="s">
        <v>20</v>
      </c>
      <c r="D129" t="s">
        <v>13</v>
      </c>
      <c r="E129" t="s">
        <v>14</v>
      </c>
      <c r="F129" s="1">
        <v>10700</v>
      </c>
      <c r="G129" s="1">
        <v>1340</v>
      </c>
      <c r="H129" t="s">
        <v>15</v>
      </c>
      <c r="I129" t="s">
        <v>15</v>
      </c>
      <c r="K129">
        <v>0</v>
      </c>
      <c r="L129">
        <v>0</v>
      </c>
      <c r="M129" t="s">
        <v>15</v>
      </c>
    </row>
    <row r="130" spans="1:13">
      <c r="A130">
        <v>129</v>
      </c>
      <c r="B130" t="s">
        <v>21</v>
      </c>
      <c r="D130" t="s">
        <v>13</v>
      </c>
      <c r="E130" t="s">
        <v>14</v>
      </c>
      <c r="F130" s="1">
        <v>278</v>
      </c>
      <c r="G130" s="1">
        <v>53.1</v>
      </c>
      <c r="H130" t="s">
        <v>15</v>
      </c>
      <c r="I130" t="s">
        <v>15</v>
      </c>
      <c r="K130">
        <v>1</v>
      </c>
      <c r="L130">
        <v>0</v>
      </c>
      <c r="M130" t="s">
        <v>15</v>
      </c>
    </row>
    <row r="131" spans="1:13">
      <c r="A131">
        <v>130</v>
      </c>
      <c r="B131" t="s">
        <v>21</v>
      </c>
      <c r="D131" t="s">
        <v>13</v>
      </c>
      <c r="E131" t="s">
        <v>14</v>
      </c>
      <c r="F131" s="1">
        <v>78900</v>
      </c>
      <c r="G131" s="1">
        <v>14800</v>
      </c>
      <c r="H131" t="s">
        <v>15</v>
      </c>
      <c r="I131" t="s">
        <v>15</v>
      </c>
      <c r="K131">
        <v>0</v>
      </c>
      <c r="L131">
        <v>0</v>
      </c>
      <c r="M131" t="s">
        <v>15</v>
      </c>
    </row>
    <row r="132" spans="1:13">
      <c r="A132">
        <v>131</v>
      </c>
      <c r="B132" t="s">
        <v>21</v>
      </c>
      <c r="D132" t="s">
        <v>13</v>
      </c>
      <c r="E132" t="s">
        <v>14</v>
      </c>
      <c r="F132" s="1">
        <v>7230</v>
      </c>
      <c r="G132" s="1">
        <v>1430</v>
      </c>
      <c r="H132" t="s">
        <v>15</v>
      </c>
      <c r="I132" t="s">
        <v>15</v>
      </c>
      <c r="K132">
        <v>0</v>
      </c>
      <c r="L132">
        <v>0</v>
      </c>
      <c r="M132" t="s">
        <v>15</v>
      </c>
    </row>
    <row r="133" spans="1:13">
      <c r="A133">
        <v>132</v>
      </c>
      <c r="B133" t="s">
        <v>21</v>
      </c>
      <c r="D133" t="s">
        <v>13</v>
      </c>
      <c r="E133" t="s">
        <v>14</v>
      </c>
      <c r="F133" s="1">
        <v>943</v>
      </c>
      <c r="G133" s="1">
        <v>138</v>
      </c>
      <c r="H133" t="s">
        <v>15</v>
      </c>
      <c r="I133" t="s">
        <v>15</v>
      </c>
      <c r="K133">
        <v>0</v>
      </c>
      <c r="L133">
        <v>0</v>
      </c>
      <c r="M133" t="s">
        <v>15</v>
      </c>
    </row>
    <row r="134" spans="1:13">
      <c r="A134">
        <v>133</v>
      </c>
      <c r="B134" t="s">
        <v>21</v>
      </c>
      <c r="D134" t="s">
        <v>13</v>
      </c>
      <c r="E134" t="s">
        <v>14</v>
      </c>
      <c r="F134" s="1">
        <v>397</v>
      </c>
      <c r="G134" s="1">
        <v>73.3</v>
      </c>
      <c r="H134" t="s">
        <v>15</v>
      </c>
      <c r="I134" t="s">
        <v>15</v>
      </c>
      <c r="K134">
        <v>0</v>
      </c>
      <c r="L134">
        <v>0</v>
      </c>
      <c r="M134" t="s">
        <v>15</v>
      </c>
    </row>
    <row r="135" spans="1:13">
      <c r="A135">
        <v>134</v>
      </c>
      <c r="B135" t="s">
        <v>21</v>
      </c>
      <c r="D135" t="s">
        <v>13</v>
      </c>
      <c r="E135" t="s">
        <v>14</v>
      </c>
      <c r="F135" s="1">
        <v>1160</v>
      </c>
      <c r="G135" s="1">
        <v>232</v>
      </c>
      <c r="H135" t="s">
        <v>15</v>
      </c>
      <c r="I135" t="s">
        <v>15</v>
      </c>
      <c r="K135">
        <v>0</v>
      </c>
      <c r="L135">
        <v>0</v>
      </c>
      <c r="M135" t="s">
        <v>15</v>
      </c>
    </row>
    <row r="136" spans="1:13">
      <c r="A136">
        <v>135</v>
      </c>
      <c r="B136" t="s">
        <v>21</v>
      </c>
      <c r="D136" t="s">
        <v>13</v>
      </c>
      <c r="E136" t="s">
        <v>14</v>
      </c>
      <c r="F136" s="1">
        <v>2410</v>
      </c>
      <c r="G136" s="1">
        <v>438</v>
      </c>
      <c r="H136" t="s">
        <v>15</v>
      </c>
      <c r="I136" t="s">
        <v>15</v>
      </c>
      <c r="K136">
        <v>0</v>
      </c>
      <c r="L136">
        <v>0</v>
      </c>
      <c r="M136" t="s">
        <v>15</v>
      </c>
    </row>
    <row r="137" spans="1:13">
      <c r="A137">
        <v>136</v>
      </c>
      <c r="B137" t="s">
        <v>21</v>
      </c>
      <c r="D137" t="s">
        <v>13</v>
      </c>
      <c r="E137" t="s">
        <v>14</v>
      </c>
      <c r="F137" s="1">
        <v>24600</v>
      </c>
      <c r="G137" s="1">
        <v>4200</v>
      </c>
      <c r="H137" t="s">
        <v>15</v>
      </c>
      <c r="I137" t="s">
        <v>15</v>
      </c>
      <c r="K137">
        <v>0</v>
      </c>
      <c r="L137">
        <v>0</v>
      </c>
      <c r="M137" t="s">
        <v>15</v>
      </c>
    </row>
    <row r="138" spans="1:13">
      <c r="A138">
        <v>137</v>
      </c>
      <c r="B138" t="s">
        <v>21</v>
      </c>
      <c r="D138" t="s">
        <v>13</v>
      </c>
      <c r="E138" t="s">
        <v>14</v>
      </c>
      <c r="F138" s="1">
        <v>32000</v>
      </c>
      <c r="G138" s="1">
        <v>5140</v>
      </c>
      <c r="H138" t="s">
        <v>15</v>
      </c>
      <c r="I138" t="s">
        <v>15</v>
      </c>
      <c r="K138">
        <v>0</v>
      </c>
      <c r="L138">
        <v>0</v>
      </c>
      <c r="M138" t="s">
        <v>15</v>
      </c>
    </row>
    <row r="139" spans="1:13">
      <c r="A139">
        <v>138</v>
      </c>
      <c r="B139" t="s">
        <v>21</v>
      </c>
      <c r="D139" t="s">
        <v>13</v>
      </c>
      <c r="E139" t="s">
        <v>14</v>
      </c>
      <c r="F139" s="1">
        <v>34100</v>
      </c>
      <c r="G139" s="1">
        <v>5280</v>
      </c>
      <c r="H139" t="s">
        <v>15</v>
      </c>
      <c r="I139" t="s">
        <v>15</v>
      </c>
      <c r="K139">
        <v>0</v>
      </c>
      <c r="L139">
        <v>0</v>
      </c>
      <c r="M139" t="s">
        <v>15</v>
      </c>
    </row>
    <row r="140" spans="1:13">
      <c r="A140">
        <v>139</v>
      </c>
      <c r="B140" t="s">
        <v>21</v>
      </c>
      <c r="D140" t="s">
        <v>13</v>
      </c>
      <c r="E140" t="s">
        <v>14</v>
      </c>
      <c r="F140" s="1">
        <v>24600</v>
      </c>
      <c r="G140" s="1">
        <v>3990</v>
      </c>
      <c r="H140" t="s">
        <v>15</v>
      </c>
      <c r="I140" t="s">
        <v>15</v>
      </c>
      <c r="K140">
        <v>0</v>
      </c>
      <c r="L140">
        <v>0</v>
      </c>
      <c r="M140" t="s">
        <v>15</v>
      </c>
    </row>
    <row r="141" spans="1:13">
      <c r="A141">
        <v>140</v>
      </c>
      <c r="B141" t="s">
        <v>21</v>
      </c>
      <c r="D141" t="s">
        <v>13</v>
      </c>
      <c r="E141" t="s">
        <v>14</v>
      </c>
      <c r="F141" s="1">
        <v>38100</v>
      </c>
      <c r="G141" s="1">
        <v>5700</v>
      </c>
      <c r="H141" t="s">
        <v>15</v>
      </c>
      <c r="I141" t="s">
        <v>15</v>
      </c>
      <c r="K141">
        <v>0</v>
      </c>
      <c r="L141">
        <v>0</v>
      </c>
      <c r="M141" t="s">
        <v>15</v>
      </c>
    </row>
    <row r="142" spans="1:13">
      <c r="A142">
        <v>141</v>
      </c>
      <c r="B142" t="s">
        <v>21</v>
      </c>
      <c r="D142" t="s">
        <v>13</v>
      </c>
      <c r="E142" t="s">
        <v>14</v>
      </c>
      <c r="F142" s="1">
        <v>16.5</v>
      </c>
      <c r="G142" s="1">
        <v>3.33</v>
      </c>
      <c r="H142" t="s">
        <v>15</v>
      </c>
      <c r="I142" t="s">
        <v>15</v>
      </c>
      <c r="K142">
        <v>0</v>
      </c>
      <c r="L142">
        <v>0</v>
      </c>
      <c r="M142" t="s">
        <v>15</v>
      </c>
    </row>
    <row r="143" spans="1:13">
      <c r="A143">
        <v>142</v>
      </c>
      <c r="B143" t="s">
        <v>21</v>
      </c>
      <c r="D143" t="s">
        <v>13</v>
      </c>
      <c r="E143" t="s">
        <v>14</v>
      </c>
      <c r="F143" s="1">
        <v>82.7</v>
      </c>
      <c r="G143" s="1">
        <v>11.8</v>
      </c>
      <c r="H143" t="s">
        <v>15</v>
      </c>
      <c r="I143" t="s">
        <v>15</v>
      </c>
      <c r="K143">
        <v>0</v>
      </c>
      <c r="L143">
        <v>0</v>
      </c>
      <c r="M143" t="s">
        <v>15</v>
      </c>
    </row>
    <row r="144" spans="1:13">
      <c r="A144">
        <v>143</v>
      </c>
      <c r="B144" t="s">
        <v>21</v>
      </c>
      <c r="D144" t="s">
        <v>13</v>
      </c>
      <c r="E144" t="s">
        <v>14</v>
      </c>
      <c r="F144" s="1">
        <v>182</v>
      </c>
      <c r="G144" s="1">
        <v>18.5</v>
      </c>
      <c r="H144" t="s">
        <v>15</v>
      </c>
      <c r="I144" t="s">
        <v>15</v>
      </c>
      <c r="K144">
        <v>0</v>
      </c>
      <c r="L144">
        <v>0</v>
      </c>
      <c r="M144" t="s">
        <v>15</v>
      </c>
    </row>
    <row r="145" spans="1:13">
      <c r="A145">
        <v>144</v>
      </c>
      <c r="B145" t="s">
        <v>21</v>
      </c>
      <c r="D145" t="s">
        <v>13</v>
      </c>
      <c r="E145" t="s">
        <v>14</v>
      </c>
      <c r="F145" s="1">
        <v>22300</v>
      </c>
      <c r="G145" s="1">
        <v>2970</v>
      </c>
      <c r="H145" t="s">
        <v>15</v>
      </c>
      <c r="I145" t="s">
        <v>15</v>
      </c>
      <c r="K145">
        <v>0</v>
      </c>
      <c r="L145">
        <v>0</v>
      </c>
      <c r="M145" t="s">
        <v>15</v>
      </c>
    </row>
    <row r="146" spans="1:13">
      <c r="A146">
        <v>145</v>
      </c>
      <c r="B146" t="s">
        <v>22</v>
      </c>
      <c r="D146" t="s">
        <v>13</v>
      </c>
      <c r="E146" t="s">
        <v>14</v>
      </c>
      <c r="F146" s="1">
        <v>463</v>
      </c>
      <c r="G146" s="1">
        <v>83.6</v>
      </c>
      <c r="H146" t="s">
        <v>15</v>
      </c>
      <c r="I146" t="s">
        <v>15</v>
      </c>
      <c r="K146">
        <v>0</v>
      </c>
      <c r="L146">
        <v>0</v>
      </c>
      <c r="M146" t="s">
        <v>15</v>
      </c>
    </row>
    <row r="147" spans="1:13">
      <c r="A147">
        <v>146</v>
      </c>
      <c r="B147" t="s">
        <v>22</v>
      </c>
      <c r="D147" t="s">
        <v>13</v>
      </c>
      <c r="E147" t="s">
        <v>14</v>
      </c>
      <c r="F147" s="1">
        <v>62200</v>
      </c>
      <c r="G147" s="1">
        <v>11400</v>
      </c>
      <c r="H147" t="s">
        <v>15</v>
      </c>
      <c r="I147" t="s">
        <v>15</v>
      </c>
      <c r="K147">
        <v>0</v>
      </c>
      <c r="L147">
        <v>0</v>
      </c>
      <c r="M147" t="s">
        <v>15</v>
      </c>
    </row>
    <row r="148" spans="1:13">
      <c r="A148">
        <v>147</v>
      </c>
      <c r="B148" t="s">
        <v>22</v>
      </c>
      <c r="D148" t="s">
        <v>13</v>
      </c>
      <c r="E148" t="s">
        <v>14</v>
      </c>
      <c r="F148" s="1">
        <v>15300</v>
      </c>
      <c r="G148" s="1">
        <v>3000</v>
      </c>
      <c r="H148" t="s">
        <v>15</v>
      </c>
      <c r="I148" t="s">
        <v>15</v>
      </c>
      <c r="K148">
        <v>0</v>
      </c>
      <c r="L148">
        <v>0</v>
      </c>
      <c r="M148" t="s">
        <v>15</v>
      </c>
    </row>
    <row r="149" spans="1:13">
      <c r="A149">
        <v>148</v>
      </c>
      <c r="B149" t="s">
        <v>22</v>
      </c>
      <c r="D149" t="s">
        <v>13</v>
      </c>
      <c r="E149" t="s">
        <v>14</v>
      </c>
      <c r="F149" s="1">
        <v>1790</v>
      </c>
      <c r="G149" s="1">
        <v>265</v>
      </c>
      <c r="H149" t="s">
        <v>15</v>
      </c>
      <c r="I149" t="s">
        <v>15</v>
      </c>
      <c r="K149">
        <v>0</v>
      </c>
      <c r="L149">
        <v>0</v>
      </c>
      <c r="M149" t="s">
        <v>15</v>
      </c>
    </row>
    <row r="150" spans="1:13">
      <c r="A150">
        <v>149</v>
      </c>
      <c r="B150" t="s">
        <v>22</v>
      </c>
      <c r="D150" t="s">
        <v>13</v>
      </c>
      <c r="E150" t="s">
        <v>14</v>
      </c>
      <c r="F150" s="1">
        <v>761</v>
      </c>
      <c r="G150" s="1">
        <v>153</v>
      </c>
      <c r="H150" t="s">
        <v>15</v>
      </c>
      <c r="I150" t="s">
        <v>15</v>
      </c>
      <c r="K150">
        <v>0</v>
      </c>
      <c r="L150">
        <v>0</v>
      </c>
      <c r="M150" t="s">
        <v>15</v>
      </c>
    </row>
    <row r="151" spans="1:13">
      <c r="A151">
        <v>150</v>
      </c>
      <c r="B151" t="s">
        <v>22</v>
      </c>
      <c r="D151" t="s">
        <v>13</v>
      </c>
      <c r="E151" t="s">
        <v>14</v>
      </c>
      <c r="F151" s="1">
        <v>1210</v>
      </c>
      <c r="G151" s="1">
        <v>227</v>
      </c>
      <c r="H151" t="s">
        <v>15</v>
      </c>
      <c r="I151" t="s">
        <v>15</v>
      </c>
      <c r="K151">
        <v>0</v>
      </c>
      <c r="L151">
        <v>0</v>
      </c>
      <c r="M151" t="s">
        <v>15</v>
      </c>
    </row>
    <row r="152" spans="1:13">
      <c r="A152">
        <v>151</v>
      </c>
      <c r="B152" t="s">
        <v>22</v>
      </c>
      <c r="D152" t="s">
        <v>13</v>
      </c>
      <c r="E152" t="s">
        <v>14</v>
      </c>
      <c r="F152" s="1">
        <v>4640</v>
      </c>
      <c r="G152" s="1">
        <v>874</v>
      </c>
      <c r="H152" t="s">
        <v>15</v>
      </c>
      <c r="I152" t="s">
        <v>15</v>
      </c>
      <c r="K152">
        <v>0</v>
      </c>
      <c r="L152">
        <v>0</v>
      </c>
      <c r="M152" t="s">
        <v>15</v>
      </c>
    </row>
    <row r="153" spans="1:13">
      <c r="A153">
        <v>152</v>
      </c>
      <c r="B153" t="s">
        <v>22</v>
      </c>
      <c r="D153" t="s">
        <v>13</v>
      </c>
      <c r="E153" t="s">
        <v>14</v>
      </c>
      <c r="F153" s="1">
        <v>47800</v>
      </c>
      <c r="G153" s="1">
        <v>8450</v>
      </c>
      <c r="H153" t="s">
        <v>15</v>
      </c>
      <c r="I153" t="s">
        <v>15</v>
      </c>
      <c r="K153">
        <v>0</v>
      </c>
      <c r="L153">
        <v>0</v>
      </c>
      <c r="M153" t="s">
        <v>15</v>
      </c>
    </row>
    <row r="154" spans="1:13">
      <c r="A154">
        <v>153</v>
      </c>
      <c r="B154" t="s">
        <v>22</v>
      </c>
      <c r="D154" t="s">
        <v>13</v>
      </c>
      <c r="E154" t="s">
        <v>14</v>
      </c>
      <c r="F154" s="1">
        <v>64200</v>
      </c>
      <c r="G154" s="1">
        <v>9870</v>
      </c>
      <c r="H154" t="s">
        <v>15</v>
      </c>
      <c r="I154" t="s">
        <v>15</v>
      </c>
      <c r="K154">
        <v>0</v>
      </c>
      <c r="L154">
        <v>0</v>
      </c>
      <c r="M154" t="s">
        <v>15</v>
      </c>
    </row>
    <row r="155" spans="1:13">
      <c r="A155">
        <v>154</v>
      </c>
      <c r="B155" t="s">
        <v>22</v>
      </c>
      <c r="D155" t="s">
        <v>13</v>
      </c>
      <c r="E155" t="s">
        <v>14</v>
      </c>
      <c r="F155" s="1">
        <v>62900</v>
      </c>
      <c r="G155" s="1">
        <v>10500</v>
      </c>
      <c r="H155" t="s">
        <v>15</v>
      </c>
      <c r="I155" t="s">
        <v>15</v>
      </c>
      <c r="K155">
        <v>0</v>
      </c>
      <c r="L155">
        <v>0</v>
      </c>
      <c r="M155" t="s">
        <v>15</v>
      </c>
    </row>
    <row r="156" spans="1:13">
      <c r="A156">
        <v>155</v>
      </c>
      <c r="B156" t="s">
        <v>22</v>
      </c>
      <c r="D156" t="s">
        <v>13</v>
      </c>
      <c r="E156" t="s">
        <v>14</v>
      </c>
      <c r="F156" s="1">
        <v>53500</v>
      </c>
      <c r="G156" s="1">
        <v>9110</v>
      </c>
      <c r="H156" t="s">
        <v>15</v>
      </c>
      <c r="I156" t="s">
        <v>15</v>
      </c>
      <c r="K156">
        <v>0</v>
      </c>
      <c r="L156">
        <v>0</v>
      </c>
      <c r="M156" t="s">
        <v>15</v>
      </c>
    </row>
    <row r="157" spans="1:13">
      <c r="A157">
        <v>156</v>
      </c>
      <c r="B157" t="s">
        <v>22</v>
      </c>
      <c r="D157" t="s">
        <v>13</v>
      </c>
      <c r="E157" t="s">
        <v>14</v>
      </c>
      <c r="F157" s="1">
        <v>37300</v>
      </c>
      <c r="G157" s="1">
        <v>5500</v>
      </c>
      <c r="H157" t="s">
        <v>15</v>
      </c>
      <c r="I157" t="s">
        <v>15</v>
      </c>
      <c r="K157">
        <v>0</v>
      </c>
      <c r="L157">
        <v>0</v>
      </c>
      <c r="M157" t="s">
        <v>15</v>
      </c>
    </row>
    <row r="158" spans="1:13">
      <c r="A158">
        <v>157</v>
      </c>
      <c r="B158" t="s">
        <v>22</v>
      </c>
      <c r="D158" t="s">
        <v>13</v>
      </c>
      <c r="E158" t="s">
        <v>14</v>
      </c>
      <c r="F158" s="1">
        <v>49.6</v>
      </c>
      <c r="G158" s="1">
        <v>5.21</v>
      </c>
      <c r="H158" t="s">
        <v>15</v>
      </c>
      <c r="I158" t="s">
        <v>15</v>
      </c>
      <c r="K158">
        <v>0</v>
      </c>
      <c r="L158">
        <v>0</v>
      </c>
      <c r="M158" t="s">
        <v>15</v>
      </c>
    </row>
    <row r="159" spans="1:13">
      <c r="A159">
        <v>158</v>
      </c>
      <c r="B159" t="s">
        <v>22</v>
      </c>
      <c r="D159" t="s">
        <v>13</v>
      </c>
      <c r="E159" t="s">
        <v>14</v>
      </c>
      <c r="F159" s="1">
        <v>176</v>
      </c>
      <c r="G159" s="1">
        <v>11.2</v>
      </c>
      <c r="H159" t="s">
        <v>15</v>
      </c>
      <c r="I159" t="s">
        <v>15</v>
      </c>
      <c r="K159">
        <v>0</v>
      </c>
      <c r="L159">
        <v>0</v>
      </c>
      <c r="M159" t="s">
        <v>15</v>
      </c>
    </row>
    <row r="160" spans="1:13">
      <c r="A160">
        <v>159</v>
      </c>
      <c r="B160" t="s">
        <v>22</v>
      </c>
      <c r="D160" t="s">
        <v>13</v>
      </c>
      <c r="E160" t="s">
        <v>14</v>
      </c>
      <c r="F160" s="1">
        <v>0</v>
      </c>
      <c r="G160" s="1">
        <v>0</v>
      </c>
      <c r="H160" t="s">
        <v>15</v>
      </c>
      <c r="I160" t="s">
        <v>15</v>
      </c>
      <c r="K160">
        <v>0</v>
      </c>
      <c r="L160" t="s">
        <v>16</v>
      </c>
      <c r="M160" t="s">
        <v>15</v>
      </c>
    </row>
    <row r="161" spans="1:13">
      <c r="A161">
        <v>160</v>
      </c>
      <c r="B161" t="s">
        <v>22</v>
      </c>
      <c r="D161" t="s">
        <v>13</v>
      </c>
      <c r="E161" t="s">
        <v>14</v>
      </c>
      <c r="F161" s="1">
        <v>49600</v>
      </c>
      <c r="G161" s="1">
        <v>6250</v>
      </c>
      <c r="H161" t="s">
        <v>15</v>
      </c>
      <c r="I161" t="s">
        <v>15</v>
      </c>
      <c r="K161">
        <v>0</v>
      </c>
      <c r="L161">
        <v>0</v>
      </c>
      <c r="M161" t="s">
        <v>15</v>
      </c>
    </row>
    <row r="162" spans="1:13">
      <c r="A162">
        <v>161</v>
      </c>
      <c r="B162" t="s">
        <v>23</v>
      </c>
      <c r="D162" t="s">
        <v>13</v>
      </c>
      <c r="E162" t="s">
        <v>14</v>
      </c>
      <c r="F162" s="1">
        <v>14300</v>
      </c>
      <c r="G162" s="1">
        <v>2700</v>
      </c>
      <c r="H162" t="s">
        <v>15</v>
      </c>
      <c r="I162" t="s">
        <v>15</v>
      </c>
      <c r="K162">
        <v>0</v>
      </c>
      <c r="L162">
        <v>0</v>
      </c>
      <c r="M162" t="s">
        <v>15</v>
      </c>
    </row>
    <row r="163" spans="1:13">
      <c r="A163">
        <v>162</v>
      </c>
      <c r="B163" t="s">
        <v>23</v>
      </c>
      <c r="D163" t="s">
        <v>13</v>
      </c>
      <c r="E163" t="s">
        <v>14</v>
      </c>
      <c r="F163" s="1">
        <v>130000</v>
      </c>
      <c r="G163" s="1">
        <v>25000</v>
      </c>
      <c r="H163" t="s">
        <v>15</v>
      </c>
      <c r="I163" t="s">
        <v>15</v>
      </c>
      <c r="K163">
        <v>0</v>
      </c>
      <c r="L163">
        <v>0</v>
      </c>
      <c r="M163" t="s">
        <v>15</v>
      </c>
    </row>
    <row r="164" spans="1:13">
      <c r="A164">
        <v>163</v>
      </c>
      <c r="B164" t="s">
        <v>23</v>
      </c>
      <c r="D164" t="s">
        <v>13</v>
      </c>
      <c r="E164" t="s">
        <v>14</v>
      </c>
      <c r="F164" s="1">
        <v>345000</v>
      </c>
      <c r="G164" s="1">
        <v>68100</v>
      </c>
      <c r="H164" t="s">
        <v>15</v>
      </c>
      <c r="I164" t="s">
        <v>15</v>
      </c>
      <c r="K164">
        <v>0</v>
      </c>
      <c r="L164">
        <v>0</v>
      </c>
      <c r="M164" t="s">
        <v>15</v>
      </c>
    </row>
    <row r="165" spans="1:13">
      <c r="A165">
        <v>164</v>
      </c>
      <c r="B165" t="s">
        <v>23</v>
      </c>
      <c r="D165" t="s">
        <v>13</v>
      </c>
      <c r="E165" t="s">
        <v>14</v>
      </c>
      <c r="F165" s="1">
        <v>16300</v>
      </c>
      <c r="G165" s="1">
        <v>2080</v>
      </c>
      <c r="H165" t="s">
        <v>15</v>
      </c>
      <c r="I165" t="s">
        <v>15</v>
      </c>
      <c r="K165">
        <v>0</v>
      </c>
      <c r="L165">
        <v>0</v>
      </c>
      <c r="M165" t="s">
        <v>15</v>
      </c>
    </row>
    <row r="166" spans="1:13">
      <c r="A166">
        <v>165</v>
      </c>
      <c r="B166" t="s">
        <v>23</v>
      </c>
      <c r="D166" t="s">
        <v>13</v>
      </c>
      <c r="E166" t="s">
        <v>14</v>
      </c>
      <c r="F166" s="1">
        <v>16400</v>
      </c>
      <c r="G166" s="1">
        <v>3210</v>
      </c>
      <c r="H166" t="s">
        <v>15</v>
      </c>
      <c r="I166" t="s">
        <v>15</v>
      </c>
      <c r="K166">
        <v>0</v>
      </c>
      <c r="L166">
        <v>0</v>
      </c>
      <c r="M166" t="s">
        <v>15</v>
      </c>
    </row>
    <row r="167" spans="1:13">
      <c r="A167">
        <v>166</v>
      </c>
      <c r="B167" t="s">
        <v>23</v>
      </c>
      <c r="D167" t="s">
        <v>13</v>
      </c>
      <c r="E167" t="s">
        <v>14</v>
      </c>
      <c r="F167" s="1">
        <v>54900</v>
      </c>
      <c r="G167" s="1">
        <v>10700</v>
      </c>
      <c r="H167" t="s">
        <v>15</v>
      </c>
      <c r="I167" t="s">
        <v>15</v>
      </c>
      <c r="K167">
        <v>0</v>
      </c>
      <c r="L167">
        <v>0</v>
      </c>
      <c r="M167" t="s">
        <v>15</v>
      </c>
    </row>
    <row r="168" spans="1:13">
      <c r="A168">
        <v>167</v>
      </c>
      <c r="B168" t="s">
        <v>23</v>
      </c>
      <c r="D168" t="s">
        <v>13</v>
      </c>
      <c r="E168" t="s">
        <v>14</v>
      </c>
      <c r="F168" s="1">
        <v>127000</v>
      </c>
      <c r="G168" s="1">
        <v>24300</v>
      </c>
      <c r="H168" t="s">
        <v>15</v>
      </c>
      <c r="I168" t="s">
        <v>15</v>
      </c>
      <c r="K168">
        <v>0</v>
      </c>
      <c r="L168">
        <v>0</v>
      </c>
      <c r="M168" t="s">
        <v>15</v>
      </c>
    </row>
    <row r="169" spans="1:13">
      <c r="A169">
        <v>168</v>
      </c>
      <c r="B169" t="s">
        <v>23</v>
      </c>
      <c r="D169" t="s">
        <v>13</v>
      </c>
      <c r="E169" t="s">
        <v>14</v>
      </c>
      <c r="F169" s="1">
        <v>1890</v>
      </c>
      <c r="G169" s="1">
        <v>135</v>
      </c>
      <c r="H169" t="s">
        <v>15</v>
      </c>
      <c r="I169" t="s">
        <v>15</v>
      </c>
      <c r="K169">
        <v>0</v>
      </c>
      <c r="L169">
        <v>0</v>
      </c>
      <c r="M169" t="s">
        <v>15</v>
      </c>
    </row>
    <row r="170" spans="1:13">
      <c r="A170">
        <v>169</v>
      </c>
      <c r="B170" t="s">
        <v>23</v>
      </c>
      <c r="D170" t="s">
        <v>13</v>
      </c>
      <c r="E170" t="s">
        <v>14</v>
      </c>
      <c r="F170" s="1">
        <v>414</v>
      </c>
      <c r="G170" s="1">
        <v>69.400000000000006</v>
      </c>
      <c r="H170" t="s">
        <v>15</v>
      </c>
      <c r="I170" t="s">
        <v>15</v>
      </c>
      <c r="K170">
        <v>1</v>
      </c>
      <c r="L170">
        <v>0</v>
      </c>
      <c r="M170" t="s">
        <v>15</v>
      </c>
    </row>
    <row r="171" spans="1:13">
      <c r="A171">
        <v>170</v>
      </c>
      <c r="B171" t="s">
        <v>23</v>
      </c>
      <c r="D171" t="s">
        <v>13</v>
      </c>
      <c r="E171" t="s">
        <v>14</v>
      </c>
      <c r="F171" s="1">
        <v>813</v>
      </c>
      <c r="G171" s="1">
        <v>129</v>
      </c>
      <c r="H171" t="s">
        <v>15</v>
      </c>
      <c r="I171" t="s">
        <v>15</v>
      </c>
      <c r="K171">
        <v>1</v>
      </c>
      <c r="L171">
        <v>0</v>
      </c>
      <c r="M171" t="s">
        <v>15</v>
      </c>
    </row>
    <row r="172" spans="1:13">
      <c r="A172">
        <v>171</v>
      </c>
      <c r="B172" t="s">
        <v>23</v>
      </c>
      <c r="D172" t="s">
        <v>13</v>
      </c>
      <c r="E172" t="s">
        <v>14</v>
      </c>
      <c r="F172" s="1">
        <v>693</v>
      </c>
      <c r="G172" s="1">
        <v>103</v>
      </c>
      <c r="H172" t="s">
        <v>15</v>
      </c>
      <c r="I172" t="s">
        <v>15</v>
      </c>
      <c r="K172">
        <v>1</v>
      </c>
      <c r="L172">
        <v>0</v>
      </c>
      <c r="M172" t="s">
        <v>15</v>
      </c>
    </row>
    <row r="173" spans="1:13">
      <c r="A173">
        <v>172</v>
      </c>
      <c r="B173" t="s">
        <v>23</v>
      </c>
      <c r="D173" t="s">
        <v>13</v>
      </c>
      <c r="E173" t="s">
        <v>14</v>
      </c>
      <c r="F173" s="1">
        <v>95800</v>
      </c>
      <c r="G173" s="1">
        <v>17200</v>
      </c>
      <c r="H173" t="s">
        <v>15</v>
      </c>
      <c r="I173" t="s">
        <v>15</v>
      </c>
      <c r="K173">
        <v>0</v>
      </c>
      <c r="L173">
        <v>0</v>
      </c>
      <c r="M173" t="s">
        <v>15</v>
      </c>
    </row>
    <row r="174" spans="1:13">
      <c r="A174">
        <v>173</v>
      </c>
      <c r="B174" t="s">
        <v>23</v>
      </c>
      <c r="D174" t="s">
        <v>13</v>
      </c>
      <c r="E174" t="s">
        <v>14</v>
      </c>
      <c r="F174" s="1">
        <v>21700</v>
      </c>
      <c r="G174" s="1">
        <v>3790</v>
      </c>
      <c r="H174" t="s">
        <v>15</v>
      </c>
      <c r="I174" t="s">
        <v>15</v>
      </c>
      <c r="K174">
        <v>0</v>
      </c>
      <c r="L174">
        <v>0</v>
      </c>
      <c r="M174" t="s">
        <v>15</v>
      </c>
    </row>
    <row r="175" spans="1:13">
      <c r="A175">
        <v>174</v>
      </c>
      <c r="B175" t="s">
        <v>23</v>
      </c>
      <c r="D175" t="s">
        <v>13</v>
      </c>
      <c r="E175" t="s">
        <v>14</v>
      </c>
      <c r="F175" s="1">
        <v>16000</v>
      </c>
      <c r="G175" s="1">
        <v>3140</v>
      </c>
      <c r="H175" t="s">
        <v>15</v>
      </c>
      <c r="I175" t="s">
        <v>15</v>
      </c>
      <c r="K175">
        <v>1</v>
      </c>
      <c r="L175">
        <v>0</v>
      </c>
      <c r="M175" t="s">
        <v>15</v>
      </c>
    </row>
    <row r="176" spans="1:13">
      <c r="A176">
        <v>175</v>
      </c>
      <c r="B176" t="s">
        <v>23</v>
      </c>
      <c r="D176" t="s">
        <v>13</v>
      </c>
      <c r="E176" t="s">
        <v>14</v>
      </c>
      <c r="F176" s="1">
        <v>24400</v>
      </c>
      <c r="G176" s="1">
        <v>3080</v>
      </c>
      <c r="H176" t="s">
        <v>15</v>
      </c>
      <c r="I176" t="s">
        <v>15</v>
      </c>
      <c r="K176">
        <v>0</v>
      </c>
      <c r="L176">
        <v>0</v>
      </c>
      <c r="M176" t="s">
        <v>15</v>
      </c>
    </row>
    <row r="177" spans="1:13">
      <c r="A177">
        <v>176</v>
      </c>
      <c r="B177" t="s">
        <v>23</v>
      </c>
      <c r="D177" t="s">
        <v>13</v>
      </c>
      <c r="E177" t="s">
        <v>14</v>
      </c>
      <c r="F177" s="1">
        <v>54800</v>
      </c>
      <c r="G177" s="1">
        <v>7460</v>
      </c>
      <c r="H177" t="s">
        <v>15</v>
      </c>
      <c r="I177" t="s">
        <v>15</v>
      </c>
      <c r="K177">
        <v>0</v>
      </c>
      <c r="L177">
        <v>0</v>
      </c>
      <c r="M177" t="s">
        <v>15</v>
      </c>
    </row>
    <row r="178" spans="1:13">
      <c r="A178">
        <v>177</v>
      </c>
      <c r="B178" t="s">
        <v>24</v>
      </c>
      <c r="D178" t="s">
        <v>13</v>
      </c>
      <c r="E178" t="s">
        <v>14</v>
      </c>
      <c r="F178" s="1">
        <v>8550</v>
      </c>
      <c r="G178" s="1">
        <v>1300</v>
      </c>
      <c r="H178" t="s">
        <v>15</v>
      </c>
      <c r="I178" t="s">
        <v>15</v>
      </c>
      <c r="K178">
        <v>0</v>
      </c>
      <c r="L178">
        <v>0</v>
      </c>
      <c r="M178" t="s">
        <v>15</v>
      </c>
    </row>
    <row r="179" spans="1:13">
      <c r="A179">
        <v>178</v>
      </c>
      <c r="B179" t="s">
        <v>24</v>
      </c>
      <c r="D179" t="s">
        <v>13</v>
      </c>
      <c r="E179" t="s">
        <v>14</v>
      </c>
      <c r="F179" s="1">
        <v>49800</v>
      </c>
      <c r="G179" s="1">
        <v>8200</v>
      </c>
      <c r="H179" t="s">
        <v>15</v>
      </c>
      <c r="I179" t="s">
        <v>15</v>
      </c>
      <c r="K179">
        <v>0</v>
      </c>
      <c r="L179">
        <v>0</v>
      </c>
      <c r="M179" t="s">
        <v>15</v>
      </c>
    </row>
    <row r="180" spans="1:13">
      <c r="A180">
        <v>179</v>
      </c>
      <c r="B180" t="s">
        <v>24</v>
      </c>
      <c r="D180" t="s">
        <v>13</v>
      </c>
      <c r="E180" t="s">
        <v>14</v>
      </c>
      <c r="F180" s="1">
        <v>264000</v>
      </c>
      <c r="G180" s="1">
        <v>51500</v>
      </c>
      <c r="H180" t="s">
        <v>15</v>
      </c>
      <c r="I180" t="s">
        <v>15</v>
      </c>
      <c r="K180">
        <v>0</v>
      </c>
      <c r="L180">
        <v>0</v>
      </c>
      <c r="M180" t="s">
        <v>15</v>
      </c>
    </row>
    <row r="181" spans="1:13">
      <c r="A181">
        <v>180</v>
      </c>
      <c r="B181" t="s">
        <v>24</v>
      </c>
      <c r="D181" t="s">
        <v>13</v>
      </c>
      <c r="E181" t="s">
        <v>14</v>
      </c>
      <c r="F181" s="1">
        <v>14000</v>
      </c>
      <c r="G181" s="1">
        <v>1950</v>
      </c>
      <c r="H181" t="s">
        <v>15</v>
      </c>
      <c r="I181" t="s">
        <v>15</v>
      </c>
      <c r="K181">
        <v>0</v>
      </c>
      <c r="L181">
        <v>0</v>
      </c>
      <c r="M181" t="s">
        <v>15</v>
      </c>
    </row>
    <row r="182" spans="1:13">
      <c r="A182">
        <v>181</v>
      </c>
      <c r="B182" t="s">
        <v>24</v>
      </c>
      <c r="D182" t="s">
        <v>13</v>
      </c>
      <c r="E182" t="s">
        <v>14</v>
      </c>
      <c r="F182" s="1">
        <v>29800</v>
      </c>
      <c r="G182" s="1">
        <v>5890</v>
      </c>
      <c r="H182" t="s">
        <v>15</v>
      </c>
      <c r="I182" t="s">
        <v>15</v>
      </c>
      <c r="K182">
        <v>0</v>
      </c>
      <c r="L182">
        <v>0</v>
      </c>
      <c r="M182" t="s">
        <v>15</v>
      </c>
    </row>
    <row r="183" spans="1:13">
      <c r="A183">
        <v>182</v>
      </c>
      <c r="B183" t="s">
        <v>24</v>
      </c>
      <c r="D183" t="s">
        <v>13</v>
      </c>
      <c r="E183" t="s">
        <v>14</v>
      </c>
      <c r="F183" s="1">
        <v>26600</v>
      </c>
      <c r="G183" s="1">
        <v>4900</v>
      </c>
      <c r="H183" t="s">
        <v>15</v>
      </c>
      <c r="I183" t="s">
        <v>15</v>
      </c>
      <c r="K183">
        <v>0</v>
      </c>
      <c r="L183">
        <v>0</v>
      </c>
      <c r="M183" t="s">
        <v>15</v>
      </c>
    </row>
    <row r="184" spans="1:13">
      <c r="A184">
        <v>183</v>
      </c>
      <c r="B184" t="s">
        <v>24</v>
      </c>
      <c r="D184" t="s">
        <v>13</v>
      </c>
      <c r="E184" t="s">
        <v>14</v>
      </c>
      <c r="F184" s="1">
        <v>96900</v>
      </c>
      <c r="G184" s="1">
        <v>17400</v>
      </c>
      <c r="H184" t="s">
        <v>15</v>
      </c>
      <c r="I184" t="s">
        <v>15</v>
      </c>
      <c r="K184">
        <v>0</v>
      </c>
      <c r="L184">
        <v>0</v>
      </c>
      <c r="M184" t="s">
        <v>15</v>
      </c>
    </row>
    <row r="185" spans="1:13">
      <c r="A185">
        <v>184</v>
      </c>
      <c r="B185" t="s">
        <v>24</v>
      </c>
      <c r="D185" t="s">
        <v>13</v>
      </c>
      <c r="E185" t="s">
        <v>14</v>
      </c>
      <c r="F185" s="1">
        <v>1620</v>
      </c>
      <c r="G185" s="1">
        <v>126</v>
      </c>
      <c r="H185" t="s">
        <v>15</v>
      </c>
      <c r="I185" t="s">
        <v>15</v>
      </c>
      <c r="K185">
        <v>0</v>
      </c>
      <c r="L185">
        <v>0</v>
      </c>
      <c r="M185" t="s">
        <v>15</v>
      </c>
    </row>
    <row r="186" spans="1:13">
      <c r="A186">
        <v>185</v>
      </c>
      <c r="B186" t="s">
        <v>24</v>
      </c>
      <c r="D186" t="s">
        <v>13</v>
      </c>
      <c r="E186" t="s">
        <v>14</v>
      </c>
      <c r="F186" s="1">
        <v>234</v>
      </c>
      <c r="G186" s="1">
        <v>41.6</v>
      </c>
      <c r="H186" t="s">
        <v>15</v>
      </c>
      <c r="I186" t="s">
        <v>15</v>
      </c>
      <c r="K186">
        <v>1</v>
      </c>
      <c r="L186">
        <v>0</v>
      </c>
      <c r="M186" t="s">
        <v>15</v>
      </c>
    </row>
    <row r="187" spans="1:13">
      <c r="A187">
        <v>186</v>
      </c>
      <c r="B187" t="s">
        <v>24</v>
      </c>
      <c r="D187" t="s">
        <v>13</v>
      </c>
      <c r="E187" t="s">
        <v>14</v>
      </c>
      <c r="F187" s="1">
        <v>606</v>
      </c>
      <c r="G187" s="1">
        <v>119</v>
      </c>
      <c r="H187" t="s">
        <v>15</v>
      </c>
      <c r="I187" t="s">
        <v>15</v>
      </c>
      <c r="K187">
        <v>1</v>
      </c>
      <c r="L187">
        <v>0</v>
      </c>
      <c r="M187" t="s">
        <v>15</v>
      </c>
    </row>
    <row r="188" spans="1:13">
      <c r="A188">
        <v>187</v>
      </c>
      <c r="B188" t="s">
        <v>24</v>
      </c>
      <c r="D188" t="s">
        <v>13</v>
      </c>
      <c r="E188" t="s">
        <v>14</v>
      </c>
      <c r="F188" s="1">
        <v>351</v>
      </c>
      <c r="G188" s="1">
        <v>54.3</v>
      </c>
      <c r="H188" t="s">
        <v>15</v>
      </c>
      <c r="I188" t="s">
        <v>15</v>
      </c>
      <c r="K188">
        <v>0</v>
      </c>
      <c r="L188">
        <v>0</v>
      </c>
      <c r="M188" t="s">
        <v>15</v>
      </c>
    </row>
    <row r="189" spans="1:13">
      <c r="A189">
        <v>188</v>
      </c>
      <c r="B189" t="s">
        <v>24</v>
      </c>
      <c r="D189" t="s">
        <v>13</v>
      </c>
      <c r="E189" t="s">
        <v>14</v>
      </c>
      <c r="F189" s="1">
        <v>56500</v>
      </c>
      <c r="G189" s="1">
        <v>8940</v>
      </c>
      <c r="H189" t="s">
        <v>15</v>
      </c>
      <c r="I189" t="s">
        <v>15</v>
      </c>
      <c r="K189">
        <v>1</v>
      </c>
      <c r="L189">
        <v>0</v>
      </c>
      <c r="M189" t="s">
        <v>15</v>
      </c>
    </row>
    <row r="190" spans="1:13">
      <c r="A190">
        <v>189</v>
      </c>
      <c r="B190" t="s">
        <v>24</v>
      </c>
      <c r="D190" t="s">
        <v>13</v>
      </c>
      <c r="E190" t="s">
        <v>14</v>
      </c>
      <c r="F190" s="1">
        <v>12700</v>
      </c>
      <c r="G190" s="1">
        <v>1940</v>
      </c>
      <c r="H190" t="s">
        <v>15</v>
      </c>
      <c r="I190" t="s">
        <v>15</v>
      </c>
      <c r="K190">
        <v>0</v>
      </c>
      <c r="L190">
        <v>0</v>
      </c>
      <c r="M190" t="s">
        <v>15</v>
      </c>
    </row>
    <row r="191" spans="1:13">
      <c r="A191">
        <v>190</v>
      </c>
      <c r="B191" t="s">
        <v>24</v>
      </c>
      <c r="D191" t="s">
        <v>13</v>
      </c>
      <c r="E191" t="s">
        <v>14</v>
      </c>
      <c r="F191" s="1">
        <v>18000</v>
      </c>
      <c r="G191" s="1">
        <v>3400</v>
      </c>
      <c r="H191" t="s">
        <v>15</v>
      </c>
      <c r="I191" t="s">
        <v>15</v>
      </c>
      <c r="K191">
        <v>1</v>
      </c>
      <c r="L191">
        <v>0</v>
      </c>
      <c r="M191" t="s">
        <v>15</v>
      </c>
    </row>
    <row r="192" spans="1:13">
      <c r="A192">
        <v>191</v>
      </c>
      <c r="B192" t="s">
        <v>24</v>
      </c>
      <c r="D192" t="s">
        <v>13</v>
      </c>
      <c r="E192" t="s">
        <v>14</v>
      </c>
      <c r="F192" s="1">
        <v>21700</v>
      </c>
      <c r="G192" s="1">
        <v>2740</v>
      </c>
      <c r="H192" t="s">
        <v>15</v>
      </c>
      <c r="I192" t="s">
        <v>15</v>
      </c>
      <c r="K192">
        <v>0</v>
      </c>
      <c r="L192">
        <v>0</v>
      </c>
      <c r="M192" t="s">
        <v>15</v>
      </c>
    </row>
    <row r="193" spans="1:13">
      <c r="A193">
        <v>192</v>
      </c>
      <c r="B193" t="s">
        <v>24</v>
      </c>
      <c r="D193" t="s">
        <v>13</v>
      </c>
      <c r="E193" t="s">
        <v>14</v>
      </c>
      <c r="F193" s="1">
        <v>49000</v>
      </c>
      <c r="G193" s="1">
        <v>6460</v>
      </c>
      <c r="H193" t="s">
        <v>15</v>
      </c>
      <c r="I193" t="s">
        <v>15</v>
      </c>
      <c r="K193">
        <v>0</v>
      </c>
      <c r="L193">
        <v>0</v>
      </c>
      <c r="M193" t="s">
        <v>15</v>
      </c>
    </row>
    <row r="194" spans="1:13">
      <c r="A194">
        <v>193</v>
      </c>
      <c r="B194" t="s">
        <v>25</v>
      </c>
      <c r="D194" t="s">
        <v>13</v>
      </c>
      <c r="E194" t="s">
        <v>14</v>
      </c>
      <c r="F194" s="1">
        <v>17500</v>
      </c>
      <c r="G194" s="1">
        <v>2740</v>
      </c>
      <c r="H194" t="s">
        <v>15</v>
      </c>
      <c r="I194" t="s">
        <v>15</v>
      </c>
      <c r="K194">
        <v>0</v>
      </c>
      <c r="L194">
        <v>0</v>
      </c>
      <c r="M194" t="s">
        <v>15</v>
      </c>
    </row>
    <row r="195" spans="1:13">
      <c r="A195">
        <v>194</v>
      </c>
      <c r="B195" t="s">
        <v>25</v>
      </c>
      <c r="D195" t="s">
        <v>13</v>
      </c>
      <c r="E195" t="s">
        <v>14</v>
      </c>
      <c r="F195" s="1">
        <v>75000</v>
      </c>
      <c r="G195" s="1">
        <v>13500</v>
      </c>
      <c r="H195" t="s">
        <v>15</v>
      </c>
      <c r="I195" t="s">
        <v>15</v>
      </c>
      <c r="K195">
        <v>0</v>
      </c>
      <c r="L195">
        <v>0</v>
      </c>
      <c r="M195" t="s">
        <v>15</v>
      </c>
    </row>
    <row r="196" spans="1:13">
      <c r="A196">
        <v>195</v>
      </c>
      <c r="B196" t="s">
        <v>25</v>
      </c>
      <c r="D196" t="s">
        <v>13</v>
      </c>
      <c r="E196" t="s">
        <v>14</v>
      </c>
      <c r="F196" s="1">
        <v>685000</v>
      </c>
      <c r="G196" s="1">
        <v>134000</v>
      </c>
      <c r="H196" t="s">
        <v>15</v>
      </c>
      <c r="I196" t="s">
        <v>15</v>
      </c>
      <c r="K196">
        <v>0</v>
      </c>
      <c r="L196">
        <v>0</v>
      </c>
      <c r="M196" t="s">
        <v>15</v>
      </c>
    </row>
    <row r="197" spans="1:13">
      <c r="A197">
        <v>196</v>
      </c>
      <c r="B197" t="s">
        <v>25</v>
      </c>
      <c r="D197" t="s">
        <v>13</v>
      </c>
      <c r="E197" t="s">
        <v>14</v>
      </c>
      <c r="F197" s="1">
        <v>29200</v>
      </c>
      <c r="G197" s="1">
        <v>4300</v>
      </c>
      <c r="H197" t="s">
        <v>15</v>
      </c>
      <c r="I197" t="s">
        <v>15</v>
      </c>
      <c r="K197">
        <v>0</v>
      </c>
      <c r="L197">
        <v>0</v>
      </c>
      <c r="M197" t="s">
        <v>15</v>
      </c>
    </row>
    <row r="198" spans="1:13">
      <c r="A198">
        <v>197</v>
      </c>
      <c r="B198" t="s">
        <v>25</v>
      </c>
      <c r="D198" t="s">
        <v>13</v>
      </c>
      <c r="E198" t="s">
        <v>14</v>
      </c>
      <c r="F198" s="1">
        <v>51500</v>
      </c>
      <c r="G198" s="1">
        <v>10100</v>
      </c>
      <c r="H198" t="s">
        <v>15</v>
      </c>
      <c r="I198" t="s">
        <v>15</v>
      </c>
      <c r="K198">
        <v>0</v>
      </c>
      <c r="L198">
        <v>0</v>
      </c>
      <c r="M198" t="s">
        <v>15</v>
      </c>
    </row>
    <row r="199" spans="1:13">
      <c r="A199">
        <v>198</v>
      </c>
      <c r="B199" t="s">
        <v>25</v>
      </c>
      <c r="D199" t="s">
        <v>13</v>
      </c>
      <c r="E199" t="s">
        <v>14</v>
      </c>
      <c r="F199" s="1">
        <v>74200</v>
      </c>
      <c r="G199" s="1">
        <v>14100</v>
      </c>
      <c r="H199" t="s">
        <v>15</v>
      </c>
      <c r="I199" t="s">
        <v>15</v>
      </c>
      <c r="K199">
        <v>0</v>
      </c>
      <c r="L199">
        <v>0</v>
      </c>
      <c r="M199" t="s">
        <v>15</v>
      </c>
    </row>
    <row r="200" spans="1:13">
      <c r="A200">
        <v>199</v>
      </c>
      <c r="B200" t="s">
        <v>25</v>
      </c>
      <c r="D200" t="s">
        <v>13</v>
      </c>
      <c r="E200" t="s">
        <v>14</v>
      </c>
      <c r="F200" s="1">
        <v>224000</v>
      </c>
      <c r="G200" s="1">
        <v>40900</v>
      </c>
      <c r="H200" t="s">
        <v>15</v>
      </c>
      <c r="I200" t="s">
        <v>15</v>
      </c>
      <c r="K200">
        <v>0</v>
      </c>
      <c r="L200">
        <v>0</v>
      </c>
      <c r="M200" t="s">
        <v>15</v>
      </c>
    </row>
    <row r="201" spans="1:13">
      <c r="A201">
        <v>200</v>
      </c>
      <c r="B201" t="s">
        <v>25</v>
      </c>
      <c r="D201" t="s">
        <v>13</v>
      </c>
      <c r="E201" t="s">
        <v>14</v>
      </c>
      <c r="F201" s="1">
        <v>2660</v>
      </c>
      <c r="G201" s="1">
        <v>361</v>
      </c>
      <c r="H201" t="s">
        <v>15</v>
      </c>
      <c r="I201" t="s">
        <v>15</v>
      </c>
      <c r="K201">
        <v>0</v>
      </c>
      <c r="L201">
        <v>0</v>
      </c>
      <c r="M201" t="s">
        <v>15</v>
      </c>
    </row>
    <row r="202" spans="1:13">
      <c r="A202">
        <v>201</v>
      </c>
      <c r="B202" t="s">
        <v>25</v>
      </c>
      <c r="D202" t="s">
        <v>13</v>
      </c>
      <c r="E202" t="s">
        <v>14</v>
      </c>
      <c r="F202" s="1">
        <v>670</v>
      </c>
      <c r="G202" s="1">
        <v>111</v>
      </c>
      <c r="H202" t="s">
        <v>15</v>
      </c>
      <c r="I202" t="s">
        <v>15</v>
      </c>
      <c r="K202">
        <v>1</v>
      </c>
      <c r="L202">
        <v>0</v>
      </c>
      <c r="M202" t="s">
        <v>15</v>
      </c>
    </row>
    <row r="203" spans="1:13">
      <c r="A203">
        <v>202</v>
      </c>
      <c r="B203" t="s">
        <v>25</v>
      </c>
      <c r="D203" t="s">
        <v>13</v>
      </c>
      <c r="E203" t="s">
        <v>14</v>
      </c>
      <c r="F203" s="1">
        <v>20800</v>
      </c>
      <c r="G203" s="1">
        <v>3650</v>
      </c>
      <c r="H203" t="s">
        <v>15</v>
      </c>
      <c r="I203" t="s">
        <v>15</v>
      </c>
      <c r="K203">
        <v>0</v>
      </c>
      <c r="L203">
        <v>0</v>
      </c>
      <c r="M203" t="s">
        <v>15</v>
      </c>
    </row>
    <row r="204" spans="1:13">
      <c r="A204">
        <v>203</v>
      </c>
      <c r="B204" t="s">
        <v>25</v>
      </c>
      <c r="D204" t="s">
        <v>13</v>
      </c>
      <c r="E204" t="s">
        <v>14</v>
      </c>
      <c r="F204" s="1">
        <v>26000</v>
      </c>
      <c r="G204" s="1">
        <v>4030</v>
      </c>
      <c r="H204" t="s">
        <v>15</v>
      </c>
      <c r="I204" t="s">
        <v>15</v>
      </c>
      <c r="K204">
        <v>0</v>
      </c>
      <c r="L204">
        <v>0</v>
      </c>
      <c r="M204" t="s">
        <v>15</v>
      </c>
    </row>
    <row r="205" spans="1:13">
      <c r="A205">
        <v>204</v>
      </c>
      <c r="B205" t="s">
        <v>25</v>
      </c>
      <c r="D205" t="s">
        <v>13</v>
      </c>
      <c r="E205" t="s">
        <v>14</v>
      </c>
      <c r="F205" s="1">
        <v>89200</v>
      </c>
      <c r="G205" s="1">
        <v>14900</v>
      </c>
      <c r="H205" t="s">
        <v>15</v>
      </c>
      <c r="I205" t="s">
        <v>15</v>
      </c>
      <c r="K205">
        <v>1</v>
      </c>
      <c r="L205">
        <v>0</v>
      </c>
      <c r="M205" t="s">
        <v>15</v>
      </c>
    </row>
    <row r="206" spans="1:13">
      <c r="A206">
        <v>205</v>
      </c>
      <c r="B206" t="s">
        <v>25</v>
      </c>
      <c r="D206" t="s">
        <v>13</v>
      </c>
      <c r="E206" t="s">
        <v>14</v>
      </c>
      <c r="F206" s="1">
        <v>23800</v>
      </c>
      <c r="G206" s="1">
        <v>3660</v>
      </c>
      <c r="H206" t="s">
        <v>15</v>
      </c>
      <c r="I206" t="s">
        <v>15</v>
      </c>
      <c r="K206">
        <v>0</v>
      </c>
      <c r="L206">
        <v>0</v>
      </c>
      <c r="M206" t="s">
        <v>15</v>
      </c>
    </row>
    <row r="207" spans="1:13">
      <c r="A207">
        <v>206</v>
      </c>
      <c r="B207" t="s">
        <v>25</v>
      </c>
      <c r="D207" t="s">
        <v>13</v>
      </c>
      <c r="E207" t="s">
        <v>14</v>
      </c>
      <c r="F207" s="1">
        <v>29800</v>
      </c>
      <c r="G207" s="1">
        <v>5540</v>
      </c>
      <c r="H207" t="s">
        <v>15</v>
      </c>
      <c r="I207" t="s">
        <v>15</v>
      </c>
      <c r="K207">
        <v>0</v>
      </c>
      <c r="L207">
        <v>0</v>
      </c>
      <c r="M207" t="s">
        <v>15</v>
      </c>
    </row>
    <row r="208" spans="1:13">
      <c r="A208">
        <v>207</v>
      </c>
      <c r="B208" t="s">
        <v>25</v>
      </c>
      <c r="D208" t="s">
        <v>13</v>
      </c>
      <c r="E208" t="s">
        <v>14</v>
      </c>
      <c r="F208" s="1">
        <v>39100</v>
      </c>
      <c r="G208" s="1">
        <v>5030</v>
      </c>
      <c r="H208" t="s">
        <v>15</v>
      </c>
      <c r="I208" t="s">
        <v>15</v>
      </c>
      <c r="K208">
        <v>0</v>
      </c>
      <c r="L208">
        <v>0</v>
      </c>
      <c r="M208" t="s">
        <v>15</v>
      </c>
    </row>
    <row r="209" spans="1:13">
      <c r="A209">
        <v>208</v>
      </c>
      <c r="B209" t="s">
        <v>25</v>
      </c>
      <c r="D209" t="s">
        <v>13</v>
      </c>
      <c r="E209" t="s">
        <v>14</v>
      </c>
      <c r="F209" s="1">
        <v>85900</v>
      </c>
      <c r="G209" s="1">
        <v>11400</v>
      </c>
      <c r="H209" t="s">
        <v>15</v>
      </c>
      <c r="I209" t="s">
        <v>15</v>
      </c>
      <c r="K209">
        <v>0</v>
      </c>
      <c r="L209">
        <v>0</v>
      </c>
      <c r="M209" t="s">
        <v>15</v>
      </c>
    </row>
    <row r="210" spans="1:13">
      <c r="A210">
        <v>209</v>
      </c>
      <c r="B210" t="s">
        <v>26</v>
      </c>
      <c r="D210" t="s">
        <v>13</v>
      </c>
      <c r="E210" t="s">
        <v>14</v>
      </c>
      <c r="F210" s="1">
        <v>26100</v>
      </c>
      <c r="G210" s="1">
        <v>4580</v>
      </c>
      <c r="H210" t="s">
        <v>15</v>
      </c>
      <c r="I210" t="s">
        <v>15</v>
      </c>
      <c r="K210">
        <v>0</v>
      </c>
      <c r="L210">
        <v>0</v>
      </c>
      <c r="M210" t="s">
        <v>15</v>
      </c>
    </row>
    <row r="211" spans="1:13">
      <c r="A211">
        <v>210</v>
      </c>
      <c r="B211" t="s">
        <v>26</v>
      </c>
      <c r="D211" t="s">
        <v>13</v>
      </c>
      <c r="E211" t="s">
        <v>14</v>
      </c>
      <c r="F211" s="1">
        <v>105000</v>
      </c>
      <c r="G211" s="1">
        <v>19800</v>
      </c>
      <c r="H211" t="s">
        <v>15</v>
      </c>
      <c r="I211" t="s">
        <v>15</v>
      </c>
      <c r="K211">
        <v>0</v>
      </c>
      <c r="L211">
        <v>0</v>
      </c>
      <c r="M211" t="s">
        <v>15</v>
      </c>
    </row>
    <row r="212" spans="1:13">
      <c r="A212">
        <v>211</v>
      </c>
      <c r="B212" t="s">
        <v>26</v>
      </c>
      <c r="D212" t="s">
        <v>13</v>
      </c>
      <c r="E212" t="s">
        <v>14</v>
      </c>
      <c r="F212" s="1">
        <v>746000</v>
      </c>
      <c r="G212" s="1">
        <v>148000</v>
      </c>
      <c r="H212" t="s">
        <v>15</v>
      </c>
      <c r="I212" t="s">
        <v>15</v>
      </c>
      <c r="K212">
        <v>0</v>
      </c>
      <c r="L212">
        <v>0</v>
      </c>
      <c r="M212" t="s">
        <v>15</v>
      </c>
    </row>
    <row r="213" spans="1:13">
      <c r="A213">
        <v>212</v>
      </c>
      <c r="B213" t="s">
        <v>26</v>
      </c>
      <c r="D213" t="s">
        <v>13</v>
      </c>
      <c r="E213" t="s">
        <v>14</v>
      </c>
      <c r="F213" s="1">
        <v>29100</v>
      </c>
      <c r="G213" s="1">
        <v>4210</v>
      </c>
      <c r="H213" t="s">
        <v>15</v>
      </c>
      <c r="I213" t="s">
        <v>15</v>
      </c>
      <c r="K213">
        <v>0</v>
      </c>
      <c r="L213">
        <v>0</v>
      </c>
      <c r="M213" t="s">
        <v>15</v>
      </c>
    </row>
    <row r="214" spans="1:13">
      <c r="A214">
        <v>213</v>
      </c>
      <c r="B214" t="s">
        <v>26</v>
      </c>
      <c r="D214" t="s">
        <v>13</v>
      </c>
      <c r="E214" t="s">
        <v>14</v>
      </c>
      <c r="F214" s="1">
        <v>41100</v>
      </c>
      <c r="G214" s="1">
        <v>8070</v>
      </c>
      <c r="H214" t="s">
        <v>15</v>
      </c>
      <c r="I214" t="s">
        <v>15</v>
      </c>
      <c r="K214">
        <v>0</v>
      </c>
      <c r="L214">
        <v>0</v>
      </c>
      <c r="M214" t="s">
        <v>15</v>
      </c>
    </row>
    <row r="215" spans="1:13">
      <c r="A215">
        <v>214</v>
      </c>
      <c r="B215" t="s">
        <v>26</v>
      </c>
      <c r="D215" t="s">
        <v>13</v>
      </c>
      <c r="E215" t="s">
        <v>14</v>
      </c>
      <c r="F215" s="1">
        <v>75300</v>
      </c>
      <c r="G215" s="1">
        <v>14500</v>
      </c>
      <c r="H215" t="s">
        <v>15</v>
      </c>
      <c r="I215" t="s">
        <v>15</v>
      </c>
      <c r="K215">
        <v>0</v>
      </c>
      <c r="L215">
        <v>0</v>
      </c>
      <c r="M215" t="s">
        <v>15</v>
      </c>
    </row>
    <row r="216" spans="1:13">
      <c r="A216">
        <v>215</v>
      </c>
      <c r="B216" t="s">
        <v>26</v>
      </c>
      <c r="D216" t="s">
        <v>13</v>
      </c>
      <c r="E216" t="s">
        <v>14</v>
      </c>
      <c r="F216" s="1">
        <v>236000</v>
      </c>
      <c r="G216" s="1">
        <v>43800</v>
      </c>
      <c r="H216" t="s">
        <v>15</v>
      </c>
      <c r="I216" t="s">
        <v>15</v>
      </c>
      <c r="K216">
        <v>0</v>
      </c>
      <c r="L216">
        <v>0</v>
      </c>
      <c r="M216" t="s">
        <v>15</v>
      </c>
    </row>
    <row r="217" spans="1:13">
      <c r="A217">
        <v>216</v>
      </c>
      <c r="B217" t="s">
        <v>26</v>
      </c>
      <c r="D217" t="s">
        <v>13</v>
      </c>
      <c r="E217" t="s">
        <v>14</v>
      </c>
      <c r="F217" s="1">
        <v>1600</v>
      </c>
      <c r="G217" s="1">
        <v>280</v>
      </c>
      <c r="H217" t="s">
        <v>15</v>
      </c>
      <c r="I217" t="s">
        <v>15</v>
      </c>
      <c r="K217">
        <v>1</v>
      </c>
      <c r="L217">
        <v>0</v>
      </c>
      <c r="M217" t="s">
        <v>15</v>
      </c>
    </row>
    <row r="218" spans="1:13">
      <c r="A218">
        <v>217</v>
      </c>
      <c r="B218" t="s">
        <v>26</v>
      </c>
      <c r="D218" t="s">
        <v>13</v>
      </c>
      <c r="E218" t="s">
        <v>14</v>
      </c>
      <c r="F218" s="1">
        <v>696</v>
      </c>
      <c r="G218" s="1">
        <v>109</v>
      </c>
      <c r="H218" t="s">
        <v>15</v>
      </c>
      <c r="I218" t="s">
        <v>15</v>
      </c>
      <c r="K218">
        <v>1</v>
      </c>
      <c r="L218">
        <v>0</v>
      </c>
      <c r="M218" t="s">
        <v>15</v>
      </c>
    </row>
    <row r="219" spans="1:13">
      <c r="A219">
        <v>218</v>
      </c>
      <c r="B219" t="s">
        <v>26</v>
      </c>
      <c r="D219" t="s">
        <v>13</v>
      </c>
      <c r="E219" t="s">
        <v>14</v>
      </c>
      <c r="F219" s="1">
        <v>90500</v>
      </c>
      <c r="G219" s="1">
        <v>15100</v>
      </c>
      <c r="H219" t="s">
        <v>15</v>
      </c>
      <c r="I219" t="s">
        <v>15</v>
      </c>
      <c r="K219">
        <v>0</v>
      </c>
      <c r="L219">
        <v>0</v>
      </c>
      <c r="M219" t="s">
        <v>15</v>
      </c>
    </row>
    <row r="220" spans="1:13">
      <c r="A220">
        <v>219</v>
      </c>
      <c r="B220" t="s">
        <v>26</v>
      </c>
      <c r="D220" t="s">
        <v>13</v>
      </c>
      <c r="E220" t="s">
        <v>14</v>
      </c>
      <c r="F220" s="1">
        <v>131000</v>
      </c>
      <c r="G220" s="1">
        <v>20600</v>
      </c>
      <c r="H220" t="s">
        <v>15</v>
      </c>
      <c r="I220" t="s">
        <v>15</v>
      </c>
      <c r="K220">
        <v>0</v>
      </c>
      <c r="L220">
        <v>0</v>
      </c>
      <c r="M220" t="s">
        <v>15</v>
      </c>
    </row>
    <row r="221" spans="1:13">
      <c r="A221">
        <v>220</v>
      </c>
      <c r="B221" t="s">
        <v>26</v>
      </c>
      <c r="D221" t="s">
        <v>13</v>
      </c>
      <c r="E221" t="s">
        <v>14</v>
      </c>
      <c r="F221" s="1">
        <v>101000</v>
      </c>
      <c r="G221" s="1">
        <v>17000</v>
      </c>
      <c r="H221" t="s">
        <v>15</v>
      </c>
      <c r="I221" t="s">
        <v>15</v>
      </c>
      <c r="K221">
        <v>1</v>
      </c>
      <c r="L221">
        <v>0</v>
      </c>
      <c r="M221" t="s">
        <v>15</v>
      </c>
    </row>
    <row r="222" spans="1:13">
      <c r="A222">
        <v>221</v>
      </c>
      <c r="B222" t="s">
        <v>26</v>
      </c>
      <c r="D222" t="s">
        <v>13</v>
      </c>
      <c r="E222" t="s">
        <v>14</v>
      </c>
      <c r="F222" s="1">
        <v>27000</v>
      </c>
      <c r="G222" s="1">
        <v>4150</v>
      </c>
      <c r="H222" t="s">
        <v>15</v>
      </c>
      <c r="I222" t="s">
        <v>15</v>
      </c>
      <c r="K222">
        <v>0</v>
      </c>
      <c r="L222">
        <v>0</v>
      </c>
      <c r="M222" t="s">
        <v>15</v>
      </c>
    </row>
    <row r="223" spans="1:13">
      <c r="A223">
        <v>222</v>
      </c>
      <c r="B223" t="s">
        <v>26</v>
      </c>
      <c r="D223" t="s">
        <v>13</v>
      </c>
      <c r="E223" t="s">
        <v>14</v>
      </c>
      <c r="F223" s="1">
        <v>33600</v>
      </c>
      <c r="G223" s="1">
        <v>6460</v>
      </c>
      <c r="H223" t="s">
        <v>15</v>
      </c>
      <c r="I223" t="s">
        <v>15</v>
      </c>
      <c r="K223">
        <v>1</v>
      </c>
      <c r="L223">
        <v>0</v>
      </c>
      <c r="M223" t="s">
        <v>15</v>
      </c>
    </row>
    <row r="224" spans="1:13">
      <c r="A224">
        <v>223</v>
      </c>
      <c r="B224" t="s">
        <v>26</v>
      </c>
      <c r="D224" t="s">
        <v>13</v>
      </c>
      <c r="E224" t="s">
        <v>14</v>
      </c>
      <c r="F224" s="1">
        <v>39400</v>
      </c>
      <c r="G224" s="1">
        <v>5200</v>
      </c>
      <c r="H224" t="s">
        <v>15</v>
      </c>
      <c r="I224" t="s">
        <v>15</v>
      </c>
      <c r="K224">
        <v>0</v>
      </c>
      <c r="L224">
        <v>0</v>
      </c>
      <c r="M224" t="s">
        <v>15</v>
      </c>
    </row>
    <row r="225" spans="1:13">
      <c r="A225">
        <v>224</v>
      </c>
      <c r="B225" t="s">
        <v>26</v>
      </c>
      <c r="D225" t="s">
        <v>13</v>
      </c>
      <c r="E225" t="s">
        <v>14</v>
      </c>
      <c r="F225" s="1">
        <v>92200</v>
      </c>
      <c r="G225" s="1">
        <v>12400</v>
      </c>
      <c r="H225" t="s">
        <v>15</v>
      </c>
      <c r="I225" t="s">
        <v>15</v>
      </c>
      <c r="K225">
        <v>0</v>
      </c>
      <c r="L225">
        <v>0</v>
      </c>
      <c r="M225" t="s">
        <v>15</v>
      </c>
    </row>
    <row r="226" spans="1:13">
      <c r="A226">
        <v>225</v>
      </c>
      <c r="B226" t="s">
        <v>27</v>
      </c>
      <c r="D226" t="s">
        <v>13</v>
      </c>
      <c r="E226" t="s">
        <v>14</v>
      </c>
      <c r="F226" s="1">
        <v>11800</v>
      </c>
      <c r="G226" s="1">
        <v>1920</v>
      </c>
      <c r="H226" t="s">
        <v>15</v>
      </c>
      <c r="I226" t="s">
        <v>15</v>
      </c>
      <c r="K226">
        <v>0</v>
      </c>
      <c r="L226">
        <v>0</v>
      </c>
      <c r="M226" t="s">
        <v>15</v>
      </c>
    </row>
    <row r="227" spans="1:13">
      <c r="A227">
        <v>226</v>
      </c>
      <c r="B227" t="s">
        <v>27</v>
      </c>
      <c r="D227" t="s">
        <v>13</v>
      </c>
      <c r="E227" t="s">
        <v>14</v>
      </c>
      <c r="F227" s="1">
        <v>70600</v>
      </c>
      <c r="G227" s="1">
        <v>12600</v>
      </c>
      <c r="H227" t="s">
        <v>15</v>
      </c>
      <c r="I227" t="s">
        <v>15</v>
      </c>
      <c r="K227">
        <v>0</v>
      </c>
      <c r="L227">
        <v>0</v>
      </c>
      <c r="M227" t="s">
        <v>15</v>
      </c>
    </row>
    <row r="228" spans="1:13">
      <c r="A228">
        <v>227</v>
      </c>
      <c r="B228" t="s">
        <v>27</v>
      </c>
      <c r="D228" t="s">
        <v>13</v>
      </c>
      <c r="E228" t="s">
        <v>14</v>
      </c>
      <c r="F228" s="1">
        <v>499000</v>
      </c>
      <c r="G228" s="1">
        <v>97900</v>
      </c>
      <c r="H228" t="s">
        <v>15</v>
      </c>
      <c r="I228" t="s">
        <v>15</v>
      </c>
      <c r="K228">
        <v>0</v>
      </c>
      <c r="L228">
        <v>0</v>
      </c>
      <c r="M228" t="s">
        <v>15</v>
      </c>
    </row>
    <row r="229" spans="1:13">
      <c r="A229">
        <v>228</v>
      </c>
      <c r="B229" t="s">
        <v>27</v>
      </c>
      <c r="D229" t="s">
        <v>13</v>
      </c>
      <c r="E229" t="s">
        <v>14</v>
      </c>
      <c r="F229" s="1">
        <v>21900</v>
      </c>
      <c r="G229" s="1">
        <v>3180</v>
      </c>
      <c r="H229" t="s">
        <v>15</v>
      </c>
      <c r="I229" t="s">
        <v>15</v>
      </c>
      <c r="K229">
        <v>0</v>
      </c>
      <c r="L229">
        <v>0</v>
      </c>
      <c r="M229" t="s">
        <v>15</v>
      </c>
    </row>
    <row r="230" spans="1:13">
      <c r="A230">
        <v>229</v>
      </c>
      <c r="B230" t="s">
        <v>27</v>
      </c>
      <c r="D230" t="s">
        <v>13</v>
      </c>
      <c r="E230" t="s">
        <v>14</v>
      </c>
      <c r="F230" s="1">
        <v>112000</v>
      </c>
      <c r="G230" s="1">
        <v>22100</v>
      </c>
      <c r="H230" t="s">
        <v>15</v>
      </c>
      <c r="I230" t="s">
        <v>15</v>
      </c>
      <c r="K230">
        <v>0</v>
      </c>
      <c r="L230">
        <v>0</v>
      </c>
      <c r="M230" t="s">
        <v>15</v>
      </c>
    </row>
    <row r="231" spans="1:13">
      <c r="A231">
        <v>230</v>
      </c>
      <c r="B231" t="s">
        <v>27</v>
      </c>
      <c r="D231" t="s">
        <v>13</v>
      </c>
      <c r="E231" t="s">
        <v>14</v>
      </c>
      <c r="F231" s="1">
        <v>91400</v>
      </c>
      <c r="G231" s="1">
        <v>17200</v>
      </c>
      <c r="H231" t="s">
        <v>15</v>
      </c>
      <c r="I231" t="s">
        <v>15</v>
      </c>
      <c r="K231">
        <v>0</v>
      </c>
      <c r="L231">
        <v>0</v>
      </c>
      <c r="M231" t="s">
        <v>15</v>
      </c>
    </row>
    <row r="232" spans="1:13">
      <c r="A232">
        <v>231</v>
      </c>
      <c r="B232" t="s">
        <v>27</v>
      </c>
      <c r="D232" t="s">
        <v>13</v>
      </c>
      <c r="E232" t="s">
        <v>14</v>
      </c>
      <c r="F232" s="1">
        <v>127000</v>
      </c>
      <c r="G232" s="1">
        <v>22600</v>
      </c>
      <c r="H232" t="s">
        <v>15</v>
      </c>
      <c r="I232" t="s">
        <v>15</v>
      </c>
      <c r="K232">
        <v>0</v>
      </c>
      <c r="L232">
        <v>0</v>
      </c>
      <c r="M232" t="s">
        <v>15</v>
      </c>
    </row>
    <row r="233" spans="1:13">
      <c r="A233">
        <v>232</v>
      </c>
      <c r="B233" t="s">
        <v>27</v>
      </c>
      <c r="D233" t="s">
        <v>13</v>
      </c>
      <c r="E233" t="s">
        <v>14</v>
      </c>
      <c r="F233" s="1">
        <v>2370</v>
      </c>
      <c r="G233" s="1">
        <v>385</v>
      </c>
      <c r="H233" t="s">
        <v>15</v>
      </c>
      <c r="I233" t="s">
        <v>15</v>
      </c>
      <c r="K233">
        <v>1</v>
      </c>
      <c r="L233">
        <v>0</v>
      </c>
      <c r="M233" t="s">
        <v>15</v>
      </c>
    </row>
    <row r="234" spans="1:13">
      <c r="A234">
        <v>233</v>
      </c>
      <c r="B234" t="s">
        <v>27</v>
      </c>
      <c r="D234" t="s">
        <v>13</v>
      </c>
      <c r="E234" t="s">
        <v>14</v>
      </c>
      <c r="F234" s="1">
        <v>982</v>
      </c>
      <c r="G234" s="1">
        <v>137</v>
      </c>
      <c r="H234" t="s">
        <v>15</v>
      </c>
      <c r="I234" t="s">
        <v>15</v>
      </c>
      <c r="K234">
        <v>1</v>
      </c>
      <c r="L234">
        <v>0</v>
      </c>
      <c r="M234" t="s">
        <v>15</v>
      </c>
    </row>
    <row r="235" spans="1:13">
      <c r="A235">
        <v>234</v>
      </c>
      <c r="B235" t="s">
        <v>27</v>
      </c>
      <c r="D235" t="s">
        <v>13</v>
      </c>
      <c r="E235" t="s">
        <v>14</v>
      </c>
      <c r="F235" s="1">
        <v>2460</v>
      </c>
      <c r="G235" s="1">
        <v>479</v>
      </c>
      <c r="H235" t="s">
        <v>15</v>
      </c>
      <c r="I235" t="s">
        <v>15</v>
      </c>
      <c r="K235">
        <v>1</v>
      </c>
      <c r="L235">
        <v>0</v>
      </c>
      <c r="M235" t="s">
        <v>15</v>
      </c>
    </row>
    <row r="236" spans="1:13">
      <c r="A236">
        <v>235</v>
      </c>
      <c r="B236" t="s">
        <v>27</v>
      </c>
      <c r="D236" t="s">
        <v>13</v>
      </c>
      <c r="E236" t="s">
        <v>14</v>
      </c>
      <c r="F236" s="1">
        <v>1220</v>
      </c>
      <c r="G236" s="1">
        <v>201</v>
      </c>
      <c r="H236" t="s">
        <v>15</v>
      </c>
      <c r="I236" t="s">
        <v>15</v>
      </c>
      <c r="K236">
        <v>1</v>
      </c>
      <c r="L236">
        <v>0</v>
      </c>
      <c r="M236" t="s">
        <v>15</v>
      </c>
    </row>
    <row r="237" spans="1:13">
      <c r="A237">
        <v>236</v>
      </c>
      <c r="B237" t="s">
        <v>27</v>
      </c>
      <c r="D237" t="s">
        <v>13</v>
      </c>
      <c r="E237" t="s">
        <v>14</v>
      </c>
      <c r="F237" s="1">
        <v>79800</v>
      </c>
      <c r="G237" s="1">
        <v>12700</v>
      </c>
      <c r="H237" t="s">
        <v>15</v>
      </c>
      <c r="I237" t="s">
        <v>15</v>
      </c>
      <c r="K237">
        <v>1</v>
      </c>
      <c r="L237">
        <v>0</v>
      </c>
      <c r="M237" t="s">
        <v>15</v>
      </c>
    </row>
    <row r="238" spans="1:13">
      <c r="A238">
        <v>237</v>
      </c>
      <c r="B238" t="s">
        <v>27</v>
      </c>
      <c r="D238" t="s">
        <v>13</v>
      </c>
      <c r="E238" t="s">
        <v>14</v>
      </c>
      <c r="F238" s="1">
        <v>16200</v>
      </c>
      <c r="G238" s="1">
        <v>2580</v>
      </c>
      <c r="H238" t="s">
        <v>15</v>
      </c>
      <c r="I238" t="s">
        <v>15</v>
      </c>
      <c r="K238">
        <v>0</v>
      </c>
      <c r="L238">
        <v>0</v>
      </c>
      <c r="M238" t="s">
        <v>15</v>
      </c>
    </row>
    <row r="239" spans="1:13">
      <c r="A239">
        <v>238</v>
      </c>
      <c r="B239" t="s">
        <v>27</v>
      </c>
      <c r="D239" t="s">
        <v>13</v>
      </c>
      <c r="E239" t="s">
        <v>14</v>
      </c>
      <c r="F239" s="1">
        <v>14200</v>
      </c>
      <c r="G239" s="1">
        <v>2710</v>
      </c>
      <c r="H239" t="s">
        <v>15</v>
      </c>
      <c r="I239" t="s">
        <v>15</v>
      </c>
      <c r="K239">
        <v>1</v>
      </c>
      <c r="L239">
        <v>0</v>
      </c>
      <c r="M239" t="s">
        <v>15</v>
      </c>
    </row>
    <row r="240" spans="1:13">
      <c r="A240">
        <v>239</v>
      </c>
      <c r="B240" t="s">
        <v>27</v>
      </c>
      <c r="D240" t="s">
        <v>13</v>
      </c>
      <c r="E240" t="s">
        <v>14</v>
      </c>
      <c r="F240" s="1">
        <v>32000</v>
      </c>
      <c r="G240" s="1">
        <v>4110</v>
      </c>
      <c r="H240" t="s">
        <v>15</v>
      </c>
      <c r="I240" t="s">
        <v>15</v>
      </c>
      <c r="K240">
        <v>0</v>
      </c>
      <c r="L240">
        <v>0</v>
      </c>
      <c r="M240" t="s">
        <v>15</v>
      </c>
    </row>
    <row r="241" spans="1:13">
      <c r="A241">
        <v>240</v>
      </c>
      <c r="B241" t="s">
        <v>27</v>
      </c>
      <c r="D241" t="s">
        <v>13</v>
      </c>
      <c r="E241" t="s">
        <v>14</v>
      </c>
      <c r="F241" s="1">
        <v>46700</v>
      </c>
      <c r="G241" s="1">
        <v>6030</v>
      </c>
      <c r="H241" t="s">
        <v>15</v>
      </c>
      <c r="I241" t="s">
        <v>15</v>
      </c>
      <c r="K241">
        <v>0</v>
      </c>
      <c r="L241">
        <v>0</v>
      </c>
      <c r="M241" t="s">
        <v>15</v>
      </c>
    </row>
    <row r="242" spans="1:13">
      <c r="A242">
        <v>241</v>
      </c>
      <c r="B242" t="s">
        <v>28</v>
      </c>
      <c r="D242" t="s">
        <v>13</v>
      </c>
      <c r="E242" t="s">
        <v>14</v>
      </c>
      <c r="F242" s="1">
        <v>14000</v>
      </c>
      <c r="G242" s="1">
        <v>2390</v>
      </c>
      <c r="H242" t="s">
        <v>15</v>
      </c>
      <c r="I242" t="s">
        <v>15</v>
      </c>
      <c r="K242">
        <v>0</v>
      </c>
      <c r="L242">
        <v>0</v>
      </c>
      <c r="M242" t="s">
        <v>15</v>
      </c>
    </row>
    <row r="243" spans="1:13">
      <c r="A243">
        <v>242</v>
      </c>
      <c r="B243" t="s">
        <v>28</v>
      </c>
      <c r="D243" t="s">
        <v>13</v>
      </c>
      <c r="E243" t="s">
        <v>14</v>
      </c>
      <c r="F243" s="1">
        <v>76000</v>
      </c>
      <c r="G243" s="1">
        <v>13800</v>
      </c>
      <c r="H243" t="s">
        <v>15</v>
      </c>
      <c r="I243" t="s">
        <v>15</v>
      </c>
      <c r="K243">
        <v>0</v>
      </c>
      <c r="L243">
        <v>0</v>
      </c>
      <c r="M243" t="s">
        <v>15</v>
      </c>
    </row>
    <row r="244" spans="1:13">
      <c r="A244">
        <v>243</v>
      </c>
      <c r="B244" t="s">
        <v>28</v>
      </c>
      <c r="D244" t="s">
        <v>13</v>
      </c>
      <c r="E244" t="s">
        <v>14</v>
      </c>
      <c r="F244" s="1">
        <v>625000</v>
      </c>
      <c r="G244" s="1">
        <v>123000</v>
      </c>
      <c r="H244" t="s">
        <v>15</v>
      </c>
      <c r="I244" t="s">
        <v>15</v>
      </c>
      <c r="K244">
        <v>0</v>
      </c>
      <c r="L244">
        <v>0</v>
      </c>
      <c r="M244" t="s">
        <v>15</v>
      </c>
    </row>
    <row r="245" spans="1:13">
      <c r="A245">
        <v>244</v>
      </c>
      <c r="B245" t="s">
        <v>28</v>
      </c>
      <c r="D245" t="s">
        <v>13</v>
      </c>
      <c r="E245" t="s">
        <v>14</v>
      </c>
      <c r="F245" s="1">
        <v>24200</v>
      </c>
      <c r="G245" s="1">
        <v>3730</v>
      </c>
      <c r="H245" t="s">
        <v>15</v>
      </c>
      <c r="I245" t="s">
        <v>15</v>
      </c>
      <c r="K245">
        <v>0</v>
      </c>
      <c r="L245">
        <v>0</v>
      </c>
      <c r="M245" t="s">
        <v>15</v>
      </c>
    </row>
    <row r="246" spans="1:13">
      <c r="A246">
        <v>245</v>
      </c>
      <c r="B246" t="s">
        <v>28</v>
      </c>
      <c r="D246" t="s">
        <v>13</v>
      </c>
      <c r="E246" t="s">
        <v>14</v>
      </c>
      <c r="F246" s="1">
        <v>97300</v>
      </c>
      <c r="G246" s="1">
        <v>19100</v>
      </c>
      <c r="H246" t="s">
        <v>15</v>
      </c>
      <c r="I246" t="s">
        <v>15</v>
      </c>
      <c r="K246">
        <v>0</v>
      </c>
      <c r="L246">
        <v>0</v>
      </c>
      <c r="M246" t="s">
        <v>15</v>
      </c>
    </row>
    <row r="247" spans="1:13">
      <c r="A247">
        <v>246</v>
      </c>
      <c r="B247" t="s">
        <v>28</v>
      </c>
      <c r="D247" t="s">
        <v>13</v>
      </c>
      <c r="E247" t="s">
        <v>14</v>
      </c>
      <c r="F247" s="1">
        <v>107000</v>
      </c>
      <c r="G247" s="1">
        <v>20500</v>
      </c>
      <c r="H247" t="s">
        <v>15</v>
      </c>
      <c r="I247" t="s">
        <v>15</v>
      </c>
      <c r="K247">
        <v>0</v>
      </c>
      <c r="L247">
        <v>0</v>
      </c>
      <c r="M247" t="s">
        <v>15</v>
      </c>
    </row>
    <row r="248" spans="1:13">
      <c r="A248">
        <v>247</v>
      </c>
      <c r="B248" t="s">
        <v>28</v>
      </c>
      <c r="D248" t="s">
        <v>13</v>
      </c>
      <c r="E248" t="s">
        <v>14</v>
      </c>
      <c r="F248" s="1">
        <v>159000</v>
      </c>
      <c r="G248" s="1">
        <v>29000</v>
      </c>
      <c r="H248" t="s">
        <v>15</v>
      </c>
      <c r="I248" t="s">
        <v>15</v>
      </c>
      <c r="K248">
        <v>0</v>
      </c>
      <c r="L248">
        <v>0</v>
      </c>
      <c r="M248" t="s">
        <v>15</v>
      </c>
    </row>
    <row r="249" spans="1:13">
      <c r="A249">
        <v>248</v>
      </c>
      <c r="B249" t="s">
        <v>28</v>
      </c>
      <c r="D249" t="s">
        <v>13</v>
      </c>
      <c r="E249" t="s">
        <v>14</v>
      </c>
      <c r="F249" s="1">
        <v>2690</v>
      </c>
      <c r="G249" s="1">
        <v>456</v>
      </c>
      <c r="H249" t="s">
        <v>15</v>
      </c>
      <c r="I249" t="s">
        <v>15</v>
      </c>
      <c r="K249">
        <v>1</v>
      </c>
      <c r="L249">
        <v>0</v>
      </c>
      <c r="M249" t="s">
        <v>15</v>
      </c>
    </row>
    <row r="250" spans="1:13">
      <c r="A250">
        <v>249</v>
      </c>
      <c r="B250" t="s">
        <v>28</v>
      </c>
      <c r="D250" t="s">
        <v>13</v>
      </c>
      <c r="E250" t="s">
        <v>14</v>
      </c>
      <c r="F250" s="1">
        <v>849</v>
      </c>
      <c r="G250" s="1">
        <v>139</v>
      </c>
      <c r="H250" t="s">
        <v>15</v>
      </c>
      <c r="I250" t="s">
        <v>15</v>
      </c>
      <c r="K250">
        <v>1</v>
      </c>
      <c r="L250">
        <v>0</v>
      </c>
      <c r="M250" t="s">
        <v>15</v>
      </c>
    </row>
    <row r="251" spans="1:13">
      <c r="A251">
        <v>250</v>
      </c>
      <c r="B251" t="s">
        <v>28</v>
      </c>
      <c r="D251" t="s">
        <v>13</v>
      </c>
      <c r="E251" t="s">
        <v>14</v>
      </c>
      <c r="F251" s="1">
        <v>1850</v>
      </c>
      <c r="G251" s="1">
        <v>352</v>
      </c>
      <c r="H251" t="s">
        <v>15</v>
      </c>
      <c r="I251" t="s">
        <v>15</v>
      </c>
      <c r="K251">
        <v>1</v>
      </c>
      <c r="L251">
        <v>0</v>
      </c>
      <c r="M251" t="s">
        <v>15</v>
      </c>
    </row>
    <row r="252" spans="1:13">
      <c r="A252">
        <v>251</v>
      </c>
      <c r="B252" t="s">
        <v>28</v>
      </c>
      <c r="D252" t="s">
        <v>13</v>
      </c>
      <c r="E252" t="s">
        <v>14</v>
      </c>
      <c r="F252" s="1">
        <v>1060</v>
      </c>
      <c r="G252" s="1">
        <v>149</v>
      </c>
      <c r="H252" t="s">
        <v>15</v>
      </c>
      <c r="I252" t="s">
        <v>15</v>
      </c>
      <c r="K252">
        <v>1</v>
      </c>
      <c r="L252">
        <v>0</v>
      </c>
      <c r="M252" t="s">
        <v>15</v>
      </c>
    </row>
    <row r="253" spans="1:13">
      <c r="A253">
        <v>252</v>
      </c>
      <c r="B253" t="s">
        <v>28</v>
      </c>
      <c r="D253" t="s">
        <v>13</v>
      </c>
      <c r="E253" t="s">
        <v>14</v>
      </c>
      <c r="F253" s="1">
        <v>93100</v>
      </c>
      <c r="G253" s="1">
        <v>16300</v>
      </c>
      <c r="H253" t="s">
        <v>15</v>
      </c>
      <c r="I253" t="s">
        <v>15</v>
      </c>
      <c r="K253">
        <v>1</v>
      </c>
      <c r="L253">
        <v>0</v>
      </c>
      <c r="M253" t="s">
        <v>15</v>
      </c>
    </row>
    <row r="254" spans="1:13">
      <c r="A254">
        <v>253</v>
      </c>
      <c r="B254" t="s">
        <v>28</v>
      </c>
      <c r="D254" t="s">
        <v>13</v>
      </c>
      <c r="E254" t="s">
        <v>14</v>
      </c>
      <c r="F254" s="1">
        <v>16000</v>
      </c>
      <c r="G254" s="1">
        <v>2440</v>
      </c>
      <c r="H254" t="s">
        <v>15</v>
      </c>
      <c r="I254" t="s">
        <v>15</v>
      </c>
      <c r="K254">
        <v>0</v>
      </c>
      <c r="L254">
        <v>0</v>
      </c>
      <c r="M254" t="s">
        <v>15</v>
      </c>
    </row>
    <row r="255" spans="1:13">
      <c r="A255">
        <v>254</v>
      </c>
      <c r="B255" t="s">
        <v>28</v>
      </c>
      <c r="D255" t="s">
        <v>13</v>
      </c>
      <c r="E255" t="s">
        <v>14</v>
      </c>
      <c r="F255" s="1">
        <v>11200</v>
      </c>
      <c r="G255" s="1">
        <v>2160</v>
      </c>
      <c r="H255" t="s">
        <v>15</v>
      </c>
      <c r="I255" t="s">
        <v>15</v>
      </c>
      <c r="K255">
        <v>1</v>
      </c>
      <c r="L255">
        <v>0</v>
      </c>
      <c r="M255" t="s">
        <v>15</v>
      </c>
    </row>
    <row r="256" spans="1:13">
      <c r="A256">
        <v>255</v>
      </c>
      <c r="B256" t="s">
        <v>28</v>
      </c>
      <c r="D256" t="s">
        <v>13</v>
      </c>
      <c r="E256" t="s">
        <v>14</v>
      </c>
      <c r="F256" s="1">
        <v>29700</v>
      </c>
      <c r="G256" s="1">
        <v>3880</v>
      </c>
      <c r="H256" t="s">
        <v>15</v>
      </c>
      <c r="I256" t="s">
        <v>15</v>
      </c>
      <c r="K256">
        <v>0</v>
      </c>
      <c r="L256">
        <v>0</v>
      </c>
      <c r="M256" t="s">
        <v>15</v>
      </c>
    </row>
    <row r="257" spans="1:13">
      <c r="A257">
        <v>256</v>
      </c>
      <c r="B257" t="s">
        <v>28</v>
      </c>
      <c r="D257" t="s">
        <v>13</v>
      </c>
      <c r="E257" t="s">
        <v>14</v>
      </c>
      <c r="F257" s="1">
        <v>47400</v>
      </c>
      <c r="G257" s="1">
        <v>6320</v>
      </c>
      <c r="H257" t="s">
        <v>15</v>
      </c>
      <c r="I257" t="s">
        <v>15</v>
      </c>
      <c r="K257">
        <v>0</v>
      </c>
      <c r="L257">
        <v>0</v>
      </c>
      <c r="M257" t="s">
        <v>15</v>
      </c>
    </row>
    <row r="258" spans="1:13">
      <c r="A258">
        <v>257</v>
      </c>
      <c r="B258" t="s">
        <v>29</v>
      </c>
      <c r="D258" t="s">
        <v>13</v>
      </c>
      <c r="E258" t="s">
        <v>14</v>
      </c>
      <c r="F258" s="1">
        <v>89500</v>
      </c>
      <c r="G258" s="1">
        <v>15400</v>
      </c>
      <c r="H258" t="s">
        <v>15</v>
      </c>
      <c r="I258" t="s">
        <v>15</v>
      </c>
      <c r="K258">
        <v>0</v>
      </c>
      <c r="L258">
        <v>0</v>
      </c>
      <c r="M258" t="s">
        <v>15</v>
      </c>
    </row>
    <row r="259" spans="1:13">
      <c r="A259">
        <v>258</v>
      </c>
      <c r="B259" t="s">
        <v>29</v>
      </c>
      <c r="D259" t="s">
        <v>13</v>
      </c>
      <c r="E259" t="s">
        <v>14</v>
      </c>
      <c r="F259" s="1">
        <v>78500</v>
      </c>
      <c r="G259" s="1">
        <v>14300</v>
      </c>
      <c r="H259" t="s">
        <v>15</v>
      </c>
      <c r="I259" t="s">
        <v>15</v>
      </c>
      <c r="K259">
        <v>0</v>
      </c>
      <c r="L259">
        <v>0</v>
      </c>
      <c r="M259" t="s">
        <v>15</v>
      </c>
    </row>
    <row r="260" spans="1:13">
      <c r="A260">
        <v>259</v>
      </c>
      <c r="B260" t="s">
        <v>29</v>
      </c>
      <c r="D260" t="s">
        <v>13</v>
      </c>
      <c r="E260" t="s">
        <v>14</v>
      </c>
      <c r="F260" s="1">
        <v>304000</v>
      </c>
      <c r="G260" s="1">
        <v>60000</v>
      </c>
      <c r="H260" t="s">
        <v>15</v>
      </c>
      <c r="I260" t="s">
        <v>15</v>
      </c>
      <c r="K260">
        <v>0</v>
      </c>
      <c r="L260">
        <v>0</v>
      </c>
      <c r="M260" t="s">
        <v>15</v>
      </c>
    </row>
    <row r="261" spans="1:13">
      <c r="A261">
        <v>260</v>
      </c>
      <c r="B261" t="s">
        <v>29</v>
      </c>
      <c r="D261" t="s">
        <v>13</v>
      </c>
      <c r="E261" t="s">
        <v>14</v>
      </c>
      <c r="F261" s="1">
        <v>127000</v>
      </c>
      <c r="G261" s="1">
        <v>22500</v>
      </c>
      <c r="H261" t="s">
        <v>15</v>
      </c>
      <c r="I261" t="s">
        <v>15</v>
      </c>
      <c r="K261">
        <v>0</v>
      </c>
      <c r="L261">
        <v>0</v>
      </c>
      <c r="M261" t="s">
        <v>15</v>
      </c>
    </row>
    <row r="262" spans="1:13">
      <c r="A262">
        <v>261</v>
      </c>
      <c r="B262" t="s">
        <v>29</v>
      </c>
      <c r="D262" t="s">
        <v>13</v>
      </c>
      <c r="E262" t="s">
        <v>14</v>
      </c>
      <c r="F262" s="1">
        <v>15600</v>
      </c>
      <c r="G262" s="1">
        <v>3000</v>
      </c>
      <c r="H262" t="s">
        <v>15</v>
      </c>
      <c r="I262" t="s">
        <v>15</v>
      </c>
      <c r="K262">
        <v>0</v>
      </c>
      <c r="L262">
        <v>0</v>
      </c>
      <c r="M262" t="s">
        <v>15</v>
      </c>
    </row>
    <row r="263" spans="1:13">
      <c r="A263">
        <v>262</v>
      </c>
      <c r="B263" t="s">
        <v>29</v>
      </c>
      <c r="D263" t="s">
        <v>13</v>
      </c>
      <c r="E263" t="s">
        <v>14</v>
      </c>
      <c r="F263" s="1">
        <v>57800</v>
      </c>
      <c r="G263" s="1">
        <v>11000</v>
      </c>
      <c r="H263" t="s">
        <v>15</v>
      </c>
      <c r="I263" t="s">
        <v>15</v>
      </c>
      <c r="K263">
        <v>0</v>
      </c>
      <c r="L263">
        <v>0</v>
      </c>
      <c r="M263" t="s">
        <v>15</v>
      </c>
    </row>
    <row r="264" spans="1:13">
      <c r="A264">
        <v>263</v>
      </c>
      <c r="B264" t="s">
        <v>29</v>
      </c>
      <c r="D264" t="s">
        <v>13</v>
      </c>
      <c r="E264" t="s">
        <v>14</v>
      </c>
      <c r="F264" s="1">
        <v>303000</v>
      </c>
      <c r="G264" s="1">
        <v>56500</v>
      </c>
      <c r="H264" t="s">
        <v>15</v>
      </c>
      <c r="I264" t="s">
        <v>15</v>
      </c>
      <c r="K264">
        <v>0</v>
      </c>
      <c r="L264">
        <v>0</v>
      </c>
      <c r="M264" t="s">
        <v>15</v>
      </c>
    </row>
    <row r="265" spans="1:13">
      <c r="A265">
        <v>264</v>
      </c>
      <c r="B265" t="s">
        <v>29</v>
      </c>
      <c r="D265" t="s">
        <v>13</v>
      </c>
      <c r="E265" t="s">
        <v>14</v>
      </c>
      <c r="F265" s="1">
        <v>4130</v>
      </c>
      <c r="G265" s="1">
        <v>751</v>
      </c>
      <c r="H265" t="s">
        <v>15</v>
      </c>
      <c r="I265" t="s">
        <v>15</v>
      </c>
      <c r="K265">
        <v>0</v>
      </c>
      <c r="L265">
        <v>0</v>
      </c>
      <c r="M265" t="s">
        <v>15</v>
      </c>
    </row>
    <row r="266" spans="1:13">
      <c r="A266">
        <v>265</v>
      </c>
      <c r="B266" t="s">
        <v>29</v>
      </c>
      <c r="D266" t="s">
        <v>13</v>
      </c>
      <c r="E266" t="s">
        <v>14</v>
      </c>
      <c r="F266" s="1">
        <v>1750</v>
      </c>
      <c r="G266" s="1">
        <v>257</v>
      </c>
      <c r="H266" t="s">
        <v>15</v>
      </c>
      <c r="I266" t="s">
        <v>15</v>
      </c>
      <c r="K266">
        <v>1</v>
      </c>
      <c r="L266">
        <v>0</v>
      </c>
      <c r="M266" t="s">
        <v>15</v>
      </c>
    </row>
    <row r="267" spans="1:13">
      <c r="A267">
        <v>266</v>
      </c>
      <c r="B267" t="s">
        <v>29</v>
      </c>
      <c r="D267" t="s">
        <v>13</v>
      </c>
      <c r="E267" t="s">
        <v>14</v>
      </c>
      <c r="F267" s="1">
        <v>10800</v>
      </c>
      <c r="G267" s="1">
        <v>2060</v>
      </c>
      <c r="H267" t="s">
        <v>15</v>
      </c>
      <c r="I267" t="s">
        <v>15</v>
      </c>
      <c r="K267">
        <v>0</v>
      </c>
      <c r="L267">
        <v>0</v>
      </c>
      <c r="M267" t="s">
        <v>15</v>
      </c>
    </row>
    <row r="268" spans="1:13">
      <c r="A268">
        <v>267</v>
      </c>
      <c r="B268" t="s">
        <v>29</v>
      </c>
      <c r="D268" t="s">
        <v>13</v>
      </c>
      <c r="E268" t="s">
        <v>14</v>
      </c>
      <c r="F268" s="1">
        <v>24000</v>
      </c>
      <c r="G268" s="1">
        <v>3750</v>
      </c>
      <c r="H268" t="s">
        <v>15</v>
      </c>
      <c r="I268" t="s">
        <v>15</v>
      </c>
      <c r="K268">
        <v>0</v>
      </c>
      <c r="L268">
        <v>0</v>
      </c>
      <c r="M268" t="s">
        <v>15</v>
      </c>
    </row>
    <row r="269" spans="1:13">
      <c r="A269">
        <v>268</v>
      </c>
      <c r="B269" t="s">
        <v>29</v>
      </c>
      <c r="D269" t="s">
        <v>13</v>
      </c>
      <c r="E269" t="s">
        <v>14</v>
      </c>
      <c r="F269" s="1">
        <v>115000</v>
      </c>
      <c r="G269" s="1">
        <v>18800</v>
      </c>
      <c r="H269" t="s">
        <v>15</v>
      </c>
      <c r="I269" t="s">
        <v>15</v>
      </c>
      <c r="K269">
        <v>1</v>
      </c>
      <c r="L269">
        <v>0</v>
      </c>
      <c r="M269" t="s">
        <v>15</v>
      </c>
    </row>
    <row r="270" spans="1:13">
      <c r="A270">
        <v>269</v>
      </c>
      <c r="B270" t="s">
        <v>29</v>
      </c>
      <c r="D270" t="s">
        <v>13</v>
      </c>
      <c r="E270" t="s">
        <v>14</v>
      </c>
      <c r="F270" s="1">
        <v>34600</v>
      </c>
      <c r="G270" s="1">
        <v>5410</v>
      </c>
      <c r="H270" t="s">
        <v>15</v>
      </c>
      <c r="I270" t="s">
        <v>15</v>
      </c>
      <c r="K270">
        <v>0</v>
      </c>
      <c r="L270">
        <v>0</v>
      </c>
      <c r="M270" t="s">
        <v>15</v>
      </c>
    </row>
    <row r="271" spans="1:13">
      <c r="A271">
        <v>270</v>
      </c>
      <c r="B271" t="s">
        <v>29</v>
      </c>
      <c r="D271" t="s">
        <v>13</v>
      </c>
      <c r="E271" t="s">
        <v>14</v>
      </c>
      <c r="F271" s="1">
        <v>19000</v>
      </c>
      <c r="G271" s="1">
        <v>3710</v>
      </c>
      <c r="H271" t="s">
        <v>15</v>
      </c>
      <c r="I271" t="s">
        <v>15</v>
      </c>
      <c r="K271">
        <v>1</v>
      </c>
      <c r="L271">
        <v>0</v>
      </c>
      <c r="M271" t="s">
        <v>15</v>
      </c>
    </row>
    <row r="272" spans="1:13">
      <c r="A272">
        <v>271</v>
      </c>
      <c r="B272" t="s">
        <v>29</v>
      </c>
      <c r="D272" t="s">
        <v>13</v>
      </c>
      <c r="E272" t="s">
        <v>14</v>
      </c>
      <c r="F272" s="1">
        <v>77900</v>
      </c>
      <c r="G272" s="1">
        <v>10600</v>
      </c>
      <c r="H272" t="s">
        <v>15</v>
      </c>
      <c r="I272" t="s">
        <v>15</v>
      </c>
      <c r="K272">
        <v>0</v>
      </c>
      <c r="L272">
        <v>0</v>
      </c>
      <c r="M272" t="s">
        <v>15</v>
      </c>
    </row>
    <row r="273" spans="1:13">
      <c r="A273">
        <v>272</v>
      </c>
      <c r="B273" t="s">
        <v>29</v>
      </c>
      <c r="D273" t="s">
        <v>13</v>
      </c>
      <c r="E273" t="s">
        <v>14</v>
      </c>
      <c r="F273" s="1">
        <v>107000</v>
      </c>
      <c r="G273" s="1">
        <v>14600</v>
      </c>
      <c r="H273" t="s">
        <v>15</v>
      </c>
      <c r="I273" t="s">
        <v>15</v>
      </c>
      <c r="K273">
        <v>0</v>
      </c>
      <c r="L273">
        <v>0</v>
      </c>
      <c r="M273" t="s">
        <v>15</v>
      </c>
    </row>
    <row r="274" spans="1:13">
      <c r="A274">
        <v>273</v>
      </c>
      <c r="B274" t="s">
        <v>30</v>
      </c>
      <c r="D274" t="s">
        <v>13</v>
      </c>
      <c r="E274" t="s">
        <v>14</v>
      </c>
      <c r="F274" s="1">
        <v>114000</v>
      </c>
      <c r="G274" s="1">
        <v>19700</v>
      </c>
      <c r="H274" t="s">
        <v>15</v>
      </c>
      <c r="I274" t="s">
        <v>15</v>
      </c>
      <c r="K274">
        <v>0</v>
      </c>
      <c r="L274">
        <v>0</v>
      </c>
      <c r="M274" t="s">
        <v>15</v>
      </c>
    </row>
    <row r="275" spans="1:13">
      <c r="A275">
        <v>274</v>
      </c>
      <c r="B275" t="s">
        <v>30</v>
      </c>
      <c r="D275" t="s">
        <v>13</v>
      </c>
      <c r="E275" t="s">
        <v>14</v>
      </c>
      <c r="F275" s="1">
        <v>96700</v>
      </c>
      <c r="G275" s="1">
        <v>18200</v>
      </c>
      <c r="H275" t="s">
        <v>15</v>
      </c>
      <c r="I275" t="s">
        <v>15</v>
      </c>
      <c r="K275">
        <v>0</v>
      </c>
      <c r="L275">
        <v>0</v>
      </c>
      <c r="M275" t="s">
        <v>15</v>
      </c>
    </row>
    <row r="276" spans="1:13">
      <c r="A276">
        <v>275</v>
      </c>
      <c r="B276" t="s">
        <v>30</v>
      </c>
      <c r="D276" t="s">
        <v>13</v>
      </c>
      <c r="E276" t="s">
        <v>14</v>
      </c>
      <c r="F276" s="1">
        <v>315000</v>
      </c>
      <c r="G276" s="1">
        <v>61800</v>
      </c>
      <c r="H276" t="s">
        <v>15</v>
      </c>
      <c r="I276" t="s">
        <v>15</v>
      </c>
      <c r="K276">
        <v>0</v>
      </c>
      <c r="L276">
        <v>0</v>
      </c>
      <c r="M276" t="s">
        <v>15</v>
      </c>
    </row>
    <row r="277" spans="1:13">
      <c r="A277">
        <v>276</v>
      </c>
      <c r="B277" t="s">
        <v>30</v>
      </c>
      <c r="D277" t="s">
        <v>13</v>
      </c>
      <c r="E277" t="s">
        <v>14</v>
      </c>
      <c r="F277" s="1">
        <v>130000</v>
      </c>
      <c r="G277" s="1">
        <v>22400</v>
      </c>
      <c r="H277" t="s">
        <v>15</v>
      </c>
      <c r="I277" t="s">
        <v>15</v>
      </c>
      <c r="K277">
        <v>0</v>
      </c>
      <c r="L277">
        <v>0</v>
      </c>
      <c r="M277" t="s">
        <v>15</v>
      </c>
    </row>
    <row r="278" spans="1:13">
      <c r="A278">
        <v>277</v>
      </c>
      <c r="B278" t="s">
        <v>30</v>
      </c>
      <c r="D278" t="s">
        <v>13</v>
      </c>
      <c r="E278" t="s">
        <v>14</v>
      </c>
      <c r="F278" s="1">
        <v>10400</v>
      </c>
      <c r="G278" s="1">
        <v>1990</v>
      </c>
      <c r="H278" t="s">
        <v>15</v>
      </c>
      <c r="I278" t="s">
        <v>15</v>
      </c>
      <c r="K278">
        <v>0</v>
      </c>
      <c r="L278">
        <v>0</v>
      </c>
      <c r="M278" t="s">
        <v>15</v>
      </c>
    </row>
    <row r="279" spans="1:13">
      <c r="A279">
        <v>278</v>
      </c>
      <c r="B279" t="s">
        <v>30</v>
      </c>
      <c r="D279" t="s">
        <v>13</v>
      </c>
      <c r="E279" t="s">
        <v>14</v>
      </c>
      <c r="F279" s="1">
        <v>66500</v>
      </c>
      <c r="G279" s="1">
        <v>12700</v>
      </c>
      <c r="H279" t="s">
        <v>15</v>
      </c>
      <c r="I279" t="s">
        <v>15</v>
      </c>
      <c r="K279">
        <v>0</v>
      </c>
      <c r="L279">
        <v>0</v>
      </c>
      <c r="M279" t="s">
        <v>15</v>
      </c>
    </row>
    <row r="280" spans="1:13">
      <c r="A280">
        <v>279</v>
      </c>
      <c r="B280" t="s">
        <v>30</v>
      </c>
      <c r="D280" t="s">
        <v>13</v>
      </c>
      <c r="E280" t="s">
        <v>14</v>
      </c>
      <c r="F280" s="1">
        <v>320000</v>
      </c>
      <c r="G280" s="1">
        <v>60200</v>
      </c>
      <c r="H280" t="s">
        <v>15</v>
      </c>
      <c r="I280" t="s">
        <v>15</v>
      </c>
      <c r="K280">
        <v>0</v>
      </c>
      <c r="L280">
        <v>0</v>
      </c>
      <c r="M280" t="s">
        <v>15</v>
      </c>
    </row>
    <row r="281" spans="1:13">
      <c r="A281">
        <v>280</v>
      </c>
      <c r="B281" t="s">
        <v>30</v>
      </c>
      <c r="D281" t="s">
        <v>13</v>
      </c>
      <c r="E281" t="s">
        <v>14</v>
      </c>
      <c r="F281" s="1">
        <v>6790</v>
      </c>
      <c r="G281" s="1">
        <v>950</v>
      </c>
      <c r="H281" t="s">
        <v>15</v>
      </c>
      <c r="I281" t="s">
        <v>15</v>
      </c>
      <c r="K281">
        <v>0</v>
      </c>
      <c r="L281">
        <v>0</v>
      </c>
      <c r="M281" t="s">
        <v>15</v>
      </c>
    </row>
    <row r="282" spans="1:13">
      <c r="A282">
        <v>281</v>
      </c>
      <c r="B282" t="s">
        <v>30</v>
      </c>
      <c r="D282" t="s">
        <v>13</v>
      </c>
      <c r="E282" t="s">
        <v>14</v>
      </c>
      <c r="F282" s="1">
        <v>1740</v>
      </c>
      <c r="G282" s="1">
        <v>246</v>
      </c>
      <c r="H282" t="s">
        <v>15</v>
      </c>
      <c r="I282" t="s">
        <v>15</v>
      </c>
      <c r="K282">
        <v>1</v>
      </c>
      <c r="L282">
        <v>0</v>
      </c>
      <c r="M282" t="s">
        <v>15</v>
      </c>
    </row>
    <row r="283" spans="1:13">
      <c r="A283">
        <v>282</v>
      </c>
      <c r="B283" t="s">
        <v>30</v>
      </c>
      <c r="D283" t="s">
        <v>13</v>
      </c>
      <c r="E283" t="s">
        <v>14</v>
      </c>
      <c r="F283" s="1">
        <v>11600</v>
      </c>
      <c r="G283" s="1">
        <v>2230</v>
      </c>
      <c r="H283" t="s">
        <v>15</v>
      </c>
      <c r="I283" t="s">
        <v>15</v>
      </c>
      <c r="K283">
        <v>0</v>
      </c>
      <c r="L283">
        <v>0</v>
      </c>
      <c r="M283" t="s">
        <v>15</v>
      </c>
    </row>
    <row r="284" spans="1:13">
      <c r="A284">
        <v>283</v>
      </c>
      <c r="B284" t="s">
        <v>30</v>
      </c>
      <c r="D284" t="s">
        <v>13</v>
      </c>
      <c r="E284" t="s">
        <v>14</v>
      </c>
      <c r="F284" s="1">
        <v>32800</v>
      </c>
      <c r="G284" s="1">
        <v>5640</v>
      </c>
      <c r="H284" t="s">
        <v>15</v>
      </c>
      <c r="I284" t="s">
        <v>15</v>
      </c>
      <c r="K284">
        <v>0</v>
      </c>
      <c r="L284">
        <v>0</v>
      </c>
      <c r="M284" t="s">
        <v>15</v>
      </c>
    </row>
    <row r="285" spans="1:13">
      <c r="A285">
        <v>284</v>
      </c>
      <c r="B285" t="s">
        <v>30</v>
      </c>
      <c r="D285" t="s">
        <v>13</v>
      </c>
      <c r="E285" t="s">
        <v>14</v>
      </c>
      <c r="F285" s="1">
        <v>112000</v>
      </c>
      <c r="G285" s="1">
        <v>17100</v>
      </c>
      <c r="H285" t="s">
        <v>15</v>
      </c>
      <c r="I285" t="s">
        <v>15</v>
      </c>
      <c r="K285">
        <v>0</v>
      </c>
      <c r="L285">
        <v>0</v>
      </c>
      <c r="M285" t="s">
        <v>15</v>
      </c>
    </row>
    <row r="286" spans="1:13">
      <c r="A286">
        <v>285</v>
      </c>
      <c r="B286" t="s">
        <v>30</v>
      </c>
      <c r="D286" t="s">
        <v>13</v>
      </c>
      <c r="E286" t="s">
        <v>14</v>
      </c>
      <c r="F286" s="1">
        <v>30700</v>
      </c>
      <c r="G286" s="1">
        <v>5060</v>
      </c>
      <c r="H286" t="s">
        <v>15</v>
      </c>
      <c r="I286" t="s">
        <v>15</v>
      </c>
      <c r="K286">
        <v>0</v>
      </c>
      <c r="L286">
        <v>0</v>
      </c>
      <c r="M286" t="s">
        <v>15</v>
      </c>
    </row>
    <row r="287" spans="1:13">
      <c r="A287">
        <v>286</v>
      </c>
      <c r="B287" t="s">
        <v>30</v>
      </c>
      <c r="D287" t="s">
        <v>13</v>
      </c>
      <c r="E287" t="s">
        <v>14</v>
      </c>
      <c r="F287" s="1">
        <v>21200</v>
      </c>
      <c r="G287" s="1">
        <v>3860</v>
      </c>
      <c r="H287" t="s">
        <v>15</v>
      </c>
      <c r="I287" t="s">
        <v>15</v>
      </c>
      <c r="K287">
        <v>0</v>
      </c>
      <c r="L287">
        <v>0</v>
      </c>
      <c r="M287" t="s">
        <v>15</v>
      </c>
    </row>
    <row r="288" spans="1:13">
      <c r="A288">
        <v>287</v>
      </c>
      <c r="B288" t="s">
        <v>30</v>
      </c>
      <c r="D288" t="s">
        <v>13</v>
      </c>
      <c r="E288" t="s">
        <v>14</v>
      </c>
      <c r="F288" s="1">
        <v>70900</v>
      </c>
      <c r="G288" s="1">
        <v>9350</v>
      </c>
      <c r="H288" t="s">
        <v>15</v>
      </c>
      <c r="I288" t="s">
        <v>15</v>
      </c>
      <c r="K288">
        <v>0</v>
      </c>
      <c r="L288">
        <v>0</v>
      </c>
      <c r="M288" t="s">
        <v>15</v>
      </c>
    </row>
    <row r="289" spans="1:13">
      <c r="A289">
        <v>288</v>
      </c>
      <c r="B289" t="s">
        <v>30</v>
      </c>
      <c r="D289" t="s">
        <v>13</v>
      </c>
      <c r="E289" t="s">
        <v>14</v>
      </c>
      <c r="F289" s="1">
        <v>105000</v>
      </c>
      <c r="G289" s="1">
        <v>14300</v>
      </c>
      <c r="H289" t="s">
        <v>15</v>
      </c>
      <c r="I289" t="s">
        <v>15</v>
      </c>
      <c r="K289">
        <v>0</v>
      </c>
      <c r="L289">
        <v>0</v>
      </c>
      <c r="M289" t="s">
        <v>15</v>
      </c>
    </row>
    <row r="290" spans="1:13">
      <c r="A290">
        <v>289</v>
      </c>
      <c r="B290" t="s">
        <v>31</v>
      </c>
      <c r="D290" t="s">
        <v>13</v>
      </c>
      <c r="E290" t="s">
        <v>14</v>
      </c>
      <c r="F290" s="1">
        <v>4250</v>
      </c>
      <c r="G290" s="1">
        <v>784</v>
      </c>
      <c r="H290" t="s">
        <v>15</v>
      </c>
      <c r="I290" t="s">
        <v>15</v>
      </c>
      <c r="K290">
        <v>0</v>
      </c>
      <c r="L290">
        <v>0</v>
      </c>
      <c r="M290" t="s">
        <v>15</v>
      </c>
    </row>
    <row r="291" spans="1:13">
      <c r="A291">
        <v>290</v>
      </c>
      <c r="B291" t="s">
        <v>31</v>
      </c>
      <c r="D291" t="s">
        <v>13</v>
      </c>
      <c r="E291" t="s">
        <v>14</v>
      </c>
      <c r="F291" s="1">
        <v>90800</v>
      </c>
      <c r="G291" s="1">
        <v>16900</v>
      </c>
      <c r="H291" t="s">
        <v>15</v>
      </c>
      <c r="I291" t="s">
        <v>15</v>
      </c>
      <c r="K291">
        <v>0</v>
      </c>
      <c r="L291">
        <v>0</v>
      </c>
      <c r="M291" t="s">
        <v>15</v>
      </c>
    </row>
    <row r="292" spans="1:13">
      <c r="A292">
        <v>291</v>
      </c>
      <c r="B292" t="s">
        <v>31</v>
      </c>
      <c r="D292" t="s">
        <v>13</v>
      </c>
      <c r="E292" t="s">
        <v>14</v>
      </c>
      <c r="F292" s="1">
        <v>821000</v>
      </c>
      <c r="G292" s="1">
        <v>162000</v>
      </c>
      <c r="H292" t="s">
        <v>15</v>
      </c>
      <c r="I292" t="s">
        <v>15</v>
      </c>
      <c r="K292">
        <v>0</v>
      </c>
      <c r="L292">
        <v>0</v>
      </c>
      <c r="M292" t="s">
        <v>15</v>
      </c>
    </row>
    <row r="293" spans="1:13">
      <c r="A293">
        <v>292</v>
      </c>
      <c r="B293" t="s">
        <v>31</v>
      </c>
      <c r="D293" t="s">
        <v>13</v>
      </c>
      <c r="E293" t="s">
        <v>14</v>
      </c>
      <c r="F293" s="1">
        <v>10500</v>
      </c>
      <c r="G293" s="1">
        <v>1100</v>
      </c>
      <c r="H293" t="s">
        <v>15</v>
      </c>
      <c r="I293" t="s">
        <v>15</v>
      </c>
      <c r="K293">
        <v>0</v>
      </c>
      <c r="L293">
        <v>0</v>
      </c>
      <c r="M293" t="s">
        <v>15</v>
      </c>
    </row>
    <row r="294" spans="1:13">
      <c r="A294">
        <v>293</v>
      </c>
      <c r="B294" t="s">
        <v>31</v>
      </c>
      <c r="D294" t="s">
        <v>13</v>
      </c>
      <c r="E294" t="s">
        <v>14</v>
      </c>
      <c r="F294" s="1">
        <v>46400</v>
      </c>
      <c r="G294" s="1">
        <v>9040</v>
      </c>
      <c r="H294" t="s">
        <v>15</v>
      </c>
      <c r="I294" t="s">
        <v>15</v>
      </c>
      <c r="K294">
        <v>0</v>
      </c>
      <c r="L294">
        <v>0</v>
      </c>
      <c r="M294" t="s">
        <v>15</v>
      </c>
    </row>
    <row r="295" spans="1:13">
      <c r="A295">
        <v>294</v>
      </c>
      <c r="B295" t="s">
        <v>31</v>
      </c>
      <c r="D295" t="s">
        <v>13</v>
      </c>
      <c r="E295" t="s">
        <v>14</v>
      </c>
      <c r="F295" s="1">
        <v>134000</v>
      </c>
      <c r="G295" s="1">
        <v>26100</v>
      </c>
      <c r="H295" t="s">
        <v>15</v>
      </c>
      <c r="I295" t="s">
        <v>15</v>
      </c>
      <c r="K295">
        <v>0</v>
      </c>
      <c r="L295">
        <v>0</v>
      </c>
      <c r="M295" t="s">
        <v>15</v>
      </c>
    </row>
    <row r="296" spans="1:13">
      <c r="A296">
        <v>295</v>
      </c>
      <c r="B296" t="s">
        <v>31</v>
      </c>
      <c r="D296" t="s">
        <v>13</v>
      </c>
      <c r="E296" t="s">
        <v>14</v>
      </c>
      <c r="F296" s="1">
        <v>131000</v>
      </c>
      <c r="G296" s="1">
        <v>24100</v>
      </c>
      <c r="H296" t="s">
        <v>15</v>
      </c>
      <c r="I296" t="s">
        <v>15</v>
      </c>
      <c r="K296">
        <v>0</v>
      </c>
      <c r="L296">
        <v>0</v>
      </c>
      <c r="M296" t="s">
        <v>15</v>
      </c>
    </row>
    <row r="297" spans="1:13">
      <c r="A297">
        <v>296</v>
      </c>
      <c r="B297" t="s">
        <v>31</v>
      </c>
      <c r="D297" t="s">
        <v>13</v>
      </c>
      <c r="E297" t="s">
        <v>14</v>
      </c>
      <c r="F297" s="1">
        <v>1280</v>
      </c>
      <c r="G297" s="1">
        <v>230</v>
      </c>
      <c r="H297" t="s">
        <v>15</v>
      </c>
      <c r="I297" t="s">
        <v>15</v>
      </c>
      <c r="K297">
        <v>1</v>
      </c>
      <c r="L297">
        <v>0</v>
      </c>
      <c r="M297" t="s">
        <v>15</v>
      </c>
    </row>
    <row r="298" spans="1:13">
      <c r="A298">
        <v>297</v>
      </c>
      <c r="B298" t="s">
        <v>31</v>
      </c>
      <c r="D298" t="s">
        <v>13</v>
      </c>
      <c r="E298" t="s">
        <v>14</v>
      </c>
      <c r="F298" s="1">
        <v>437</v>
      </c>
      <c r="G298" s="1">
        <v>57.2</v>
      </c>
      <c r="H298" t="s">
        <v>15</v>
      </c>
      <c r="I298" t="s">
        <v>15</v>
      </c>
      <c r="K298">
        <v>1</v>
      </c>
      <c r="L298">
        <v>0</v>
      </c>
      <c r="M298" t="s">
        <v>15</v>
      </c>
    </row>
    <row r="299" spans="1:13">
      <c r="A299">
        <v>298</v>
      </c>
      <c r="B299" t="s">
        <v>31</v>
      </c>
      <c r="D299" t="s">
        <v>13</v>
      </c>
      <c r="E299" t="s">
        <v>14</v>
      </c>
      <c r="F299" s="1">
        <v>1110</v>
      </c>
      <c r="G299" s="1">
        <v>189</v>
      </c>
      <c r="H299" t="s">
        <v>15</v>
      </c>
      <c r="I299" t="s">
        <v>15</v>
      </c>
      <c r="K299">
        <v>1</v>
      </c>
      <c r="L299">
        <v>0</v>
      </c>
      <c r="M299" t="s">
        <v>15</v>
      </c>
    </row>
    <row r="300" spans="1:13">
      <c r="A300">
        <v>299</v>
      </c>
      <c r="B300" t="s">
        <v>31</v>
      </c>
      <c r="D300" t="s">
        <v>13</v>
      </c>
      <c r="E300" t="s">
        <v>14</v>
      </c>
      <c r="F300" s="1">
        <v>1970</v>
      </c>
      <c r="G300" s="1">
        <v>284</v>
      </c>
      <c r="H300" t="s">
        <v>15</v>
      </c>
      <c r="I300" t="s">
        <v>15</v>
      </c>
      <c r="K300">
        <v>1</v>
      </c>
      <c r="L300">
        <v>0</v>
      </c>
      <c r="M300" t="s">
        <v>15</v>
      </c>
    </row>
    <row r="301" spans="1:13">
      <c r="A301">
        <v>300</v>
      </c>
      <c r="B301" t="s">
        <v>31</v>
      </c>
      <c r="D301" t="s">
        <v>13</v>
      </c>
      <c r="E301" t="s">
        <v>14</v>
      </c>
      <c r="F301" s="1">
        <v>100000</v>
      </c>
      <c r="G301" s="1">
        <v>16900</v>
      </c>
      <c r="H301" t="s">
        <v>15</v>
      </c>
      <c r="I301" t="s">
        <v>15</v>
      </c>
      <c r="K301">
        <v>1</v>
      </c>
      <c r="L301">
        <v>0</v>
      </c>
      <c r="M301" t="s">
        <v>15</v>
      </c>
    </row>
    <row r="302" spans="1:13">
      <c r="A302">
        <v>301</v>
      </c>
      <c r="B302" t="s">
        <v>31</v>
      </c>
      <c r="D302" t="s">
        <v>13</v>
      </c>
      <c r="E302" t="s">
        <v>14</v>
      </c>
      <c r="F302" s="1">
        <v>880</v>
      </c>
      <c r="G302" s="1">
        <v>90.5</v>
      </c>
      <c r="H302" t="s">
        <v>15</v>
      </c>
      <c r="I302" t="s">
        <v>15</v>
      </c>
      <c r="K302">
        <v>0</v>
      </c>
      <c r="L302">
        <v>0</v>
      </c>
      <c r="M302" t="s">
        <v>15</v>
      </c>
    </row>
    <row r="303" spans="1:13">
      <c r="A303">
        <v>302</v>
      </c>
      <c r="B303" t="s">
        <v>31</v>
      </c>
      <c r="D303" t="s">
        <v>13</v>
      </c>
      <c r="E303" t="s">
        <v>14</v>
      </c>
      <c r="F303" s="1">
        <v>605</v>
      </c>
      <c r="G303" s="1">
        <v>104</v>
      </c>
      <c r="H303" t="s">
        <v>15</v>
      </c>
      <c r="I303" t="s">
        <v>15</v>
      </c>
      <c r="K303">
        <v>0</v>
      </c>
      <c r="L303">
        <v>0</v>
      </c>
      <c r="M303" t="s">
        <v>15</v>
      </c>
    </row>
    <row r="304" spans="1:13">
      <c r="A304">
        <v>303</v>
      </c>
      <c r="B304" t="s">
        <v>31</v>
      </c>
      <c r="D304" t="s">
        <v>13</v>
      </c>
      <c r="E304" t="s">
        <v>14</v>
      </c>
      <c r="F304" s="1">
        <v>1070</v>
      </c>
      <c r="G304" s="1">
        <v>115</v>
      </c>
      <c r="H304" t="s">
        <v>15</v>
      </c>
      <c r="I304" t="s">
        <v>15</v>
      </c>
      <c r="K304">
        <v>0</v>
      </c>
      <c r="L304">
        <v>0</v>
      </c>
      <c r="M304" t="s">
        <v>15</v>
      </c>
    </row>
    <row r="305" spans="1:13">
      <c r="A305">
        <v>304</v>
      </c>
      <c r="B305" t="s">
        <v>31</v>
      </c>
      <c r="D305" t="s">
        <v>13</v>
      </c>
      <c r="E305" t="s">
        <v>14</v>
      </c>
      <c r="F305" s="1">
        <v>1070</v>
      </c>
      <c r="G305" s="1">
        <v>80.900000000000006</v>
      </c>
      <c r="H305" t="s">
        <v>15</v>
      </c>
      <c r="I305" t="s">
        <v>15</v>
      </c>
      <c r="K305">
        <v>0</v>
      </c>
      <c r="L305">
        <v>0</v>
      </c>
      <c r="M305" t="s">
        <v>15</v>
      </c>
    </row>
    <row r="306" spans="1:13">
      <c r="A306">
        <v>305</v>
      </c>
      <c r="B306" t="s">
        <v>31</v>
      </c>
      <c r="D306" t="s">
        <v>13</v>
      </c>
      <c r="E306" t="s">
        <v>14</v>
      </c>
      <c r="F306" s="1">
        <v>4510</v>
      </c>
      <c r="G306" s="1">
        <v>816</v>
      </c>
      <c r="H306" t="s">
        <v>15</v>
      </c>
      <c r="I306" t="s">
        <v>15</v>
      </c>
      <c r="K306">
        <v>0</v>
      </c>
      <c r="L306">
        <v>0</v>
      </c>
      <c r="M306" t="s">
        <v>15</v>
      </c>
    </row>
    <row r="307" spans="1:13">
      <c r="A307">
        <v>306</v>
      </c>
      <c r="B307" t="s">
        <v>31</v>
      </c>
      <c r="D307" t="s">
        <v>13</v>
      </c>
      <c r="E307" t="s">
        <v>14</v>
      </c>
      <c r="F307" s="1">
        <v>112000</v>
      </c>
      <c r="G307" s="1">
        <v>21500</v>
      </c>
      <c r="H307" t="s">
        <v>15</v>
      </c>
      <c r="I307" t="s">
        <v>15</v>
      </c>
      <c r="K307">
        <v>0</v>
      </c>
      <c r="L307">
        <v>0</v>
      </c>
      <c r="M307" t="s">
        <v>15</v>
      </c>
    </row>
    <row r="308" spans="1:13">
      <c r="A308">
        <v>307</v>
      </c>
      <c r="B308" t="s">
        <v>31</v>
      </c>
      <c r="D308" t="s">
        <v>13</v>
      </c>
      <c r="E308" t="s">
        <v>14</v>
      </c>
      <c r="F308" s="1">
        <v>799000</v>
      </c>
      <c r="G308" s="1">
        <v>157000</v>
      </c>
      <c r="H308" t="s">
        <v>15</v>
      </c>
      <c r="I308" t="s">
        <v>15</v>
      </c>
      <c r="K308">
        <v>0</v>
      </c>
      <c r="L308">
        <v>0</v>
      </c>
      <c r="M308" t="s">
        <v>15</v>
      </c>
    </row>
    <row r="309" spans="1:13">
      <c r="A309">
        <v>308</v>
      </c>
      <c r="B309" t="s">
        <v>31</v>
      </c>
      <c r="D309" t="s">
        <v>13</v>
      </c>
      <c r="E309" t="s">
        <v>14</v>
      </c>
      <c r="F309" s="1">
        <v>10600</v>
      </c>
      <c r="G309" s="1">
        <v>1120</v>
      </c>
      <c r="H309" t="s">
        <v>15</v>
      </c>
      <c r="I309" t="s">
        <v>15</v>
      </c>
      <c r="K309">
        <v>0</v>
      </c>
      <c r="L309">
        <v>0</v>
      </c>
      <c r="M309" t="s">
        <v>15</v>
      </c>
    </row>
    <row r="310" spans="1:13">
      <c r="A310">
        <v>309</v>
      </c>
      <c r="B310" t="s">
        <v>31</v>
      </c>
      <c r="D310" t="s">
        <v>13</v>
      </c>
      <c r="E310" t="s">
        <v>14</v>
      </c>
      <c r="F310" s="1">
        <v>46200</v>
      </c>
      <c r="G310" s="1">
        <v>8920</v>
      </c>
      <c r="H310" t="s">
        <v>15</v>
      </c>
      <c r="I310" t="s">
        <v>15</v>
      </c>
      <c r="K310">
        <v>0</v>
      </c>
      <c r="L310">
        <v>0</v>
      </c>
      <c r="M310" t="s">
        <v>15</v>
      </c>
    </row>
    <row r="311" spans="1:13">
      <c r="A311">
        <v>310</v>
      </c>
      <c r="B311" t="s">
        <v>31</v>
      </c>
      <c r="D311" t="s">
        <v>13</v>
      </c>
      <c r="E311" t="s">
        <v>14</v>
      </c>
      <c r="F311" s="1">
        <v>154000</v>
      </c>
      <c r="G311" s="1">
        <v>30100</v>
      </c>
      <c r="H311" t="s">
        <v>15</v>
      </c>
      <c r="I311" t="s">
        <v>15</v>
      </c>
      <c r="K311">
        <v>0</v>
      </c>
      <c r="L311">
        <v>0</v>
      </c>
      <c r="M311" t="s">
        <v>15</v>
      </c>
    </row>
    <row r="312" spans="1:13">
      <c r="A312">
        <v>311</v>
      </c>
      <c r="B312" t="s">
        <v>31</v>
      </c>
      <c r="D312" t="s">
        <v>13</v>
      </c>
      <c r="E312" t="s">
        <v>14</v>
      </c>
      <c r="F312" s="1">
        <v>146000</v>
      </c>
      <c r="G312" s="1">
        <v>27100</v>
      </c>
      <c r="H312" t="s">
        <v>15</v>
      </c>
      <c r="I312" t="s">
        <v>15</v>
      </c>
      <c r="K312">
        <v>0</v>
      </c>
      <c r="L312">
        <v>0</v>
      </c>
      <c r="M312" t="s">
        <v>15</v>
      </c>
    </row>
    <row r="313" spans="1:13">
      <c r="A313">
        <v>312</v>
      </c>
      <c r="B313" t="s">
        <v>31</v>
      </c>
      <c r="D313" t="s">
        <v>13</v>
      </c>
      <c r="E313" t="s">
        <v>14</v>
      </c>
      <c r="F313" s="1">
        <v>961</v>
      </c>
      <c r="G313" s="1">
        <v>161</v>
      </c>
      <c r="H313" t="s">
        <v>15</v>
      </c>
      <c r="I313" t="s">
        <v>15</v>
      </c>
      <c r="K313">
        <v>1</v>
      </c>
      <c r="L313">
        <v>0</v>
      </c>
      <c r="M313" t="s">
        <v>15</v>
      </c>
    </row>
    <row r="314" spans="1:13">
      <c r="A314">
        <v>313</v>
      </c>
      <c r="B314" t="s">
        <v>31</v>
      </c>
      <c r="D314" t="s">
        <v>13</v>
      </c>
      <c r="E314" t="s">
        <v>14</v>
      </c>
      <c r="F314" s="1">
        <v>410</v>
      </c>
      <c r="G314" s="1">
        <v>60.6</v>
      </c>
      <c r="H314" t="s">
        <v>15</v>
      </c>
      <c r="I314" t="s">
        <v>15</v>
      </c>
      <c r="K314">
        <v>1</v>
      </c>
      <c r="L314">
        <v>0</v>
      </c>
      <c r="M314" t="s">
        <v>15</v>
      </c>
    </row>
    <row r="315" spans="1:13">
      <c r="A315">
        <v>314</v>
      </c>
      <c r="B315" t="s">
        <v>31</v>
      </c>
      <c r="D315" t="s">
        <v>13</v>
      </c>
      <c r="E315" t="s">
        <v>14</v>
      </c>
      <c r="F315" s="1">
        <v>1280</v>
      </c>
      <c r="G315" s="1">
        <v>221</v>
      </c>
      <c r="H315" t="s">
        <v>15</v>
      </c>
      <c r="I315" t="s">
        <v>15</v>
      </c>
      <c r="K315">
        <v>1</v>
      </c>
      <c r="L315">
        <v>0</v>
      </c>
      <c r="M315" t="s">
        <v>15</v>
      </c>
    </row>
    <row r="316" spans="1:13">
      <c r="A316">
        <v>315</v>
      </c>
      <c r="B316" t="s">
        <v>31</v>
      </c>
      <c r="D316" t="s">
        <v>13</v>
      </c>
      <c r="E316" t="s">
        <v>14</v>
      </c>
      <c r="F316" s="1">
        <v>1690</v>
      </c>
      <c r="G316" s="1">
        <v>285</v>
      </c>
      <c r="H316" t="s">
        <v>15</v>
      </c>
      <c r="I316" t="s">
        <v>15</v>
      </c>
      <c r="K316">
        <v>1</v>
      </c>
      <c r="L316">
        <v>0</v>
      </c>
      <c r="M316" t="s">
        <v>15</v>
      </c>
    </row>
    <row r="317" spans="1:13">
      <c r="A317">
        <v>316</v>
      </c>
      <c r="B317" t="s">
        <v>31</v>
      </c>
      <c r="D317" t="s">
        <v>13</v>
      </c>
      <c r="E317" t="s">
        <v>14</v>
      </c>
      <c r="F317" s="1">
        <v>85700</v>
      </c>
      <c r="G317" s="1">
        <v>13700</v>
      </c>
      <c r="H317" t="s">
        <v>15</v>
      </c>
      <c r="I317" t="s">
        <v>15</v>
      </c>
      <c r="K317">
        <v>1</v>
      </c>
      <c r="L317">
        <v>0</v>
      </c>
      <c r="M317" t="s">
        <v>15</v>
      </c>
    </row>
    <row r="318" spans="1:13">
      <c r="A318">
        <v>317</v>
      </c>
      <c r="B318" t="s">
        <v>31</v>
      </c>
      <c r="D318" t="s">
        <v>13</v>
      </c>
      <c r="E318" t="s">
        <v>14</v>
      </c>
      <c r="F318" s="1">
        <v>978</v>
      </c>
      <c r="G318" s="1">
        <v>98.7</v>
      </c>
      <c r="H318" t="s">
        <v>15</v>
      </c>
      <c r="I318" t="s">
        <v>15</v>
      </c>
      <c r="K318">
        <v>1</v>
      </c>
      <c r="L318">
        <v>0</v>
      </c>
      <c r="M318" t="s">
        <v>15</v>
      </c>
    </row>
    <row r="319" spans="1:13">
      <c r="A319">
        <v>318</v>
      </c>
      <c r="B319" t="s">
        <v>31</v>
      </c>
      <c r="D319" t="s">
        <v>13</v>
      </c>
      <c r="E319" t="s">
        <v>14</v>
      </c>
      <c r="F319" s="1">
        <v>541</v>
      </c>
      <c r="G319" s="1">
        <v>104</v>
      </c>
      <c r="H319" t="s">
        <v>15</v>
      </c>
      <c r="I319" t="s">
        <v>15</v>
      </c>
      <c r="K319">
        <v>1</v>
      </c>
      <c r="L319">
        <v>0</v>
      </c>
      <c r="M319" t="s">
        <v>15</v>
      </c>
    </row>
    <row r="320" spans="1:13">
      <c r="A320">
        <v>319</v>
      </c>
      <c r="B320" t="s">
        <v>31</v>
      </c>
      <c r="D320" t="s">
        <v>13</v>
      </c>
      <c r="E320" t="s">
        <v>14</v>
      </c>
      <c r="F320" s="1">
        <v>1390</v>
      </c>
      <c r="G320" s="1">
        <v>134</v>
      </c>
      <c r="H320" t="s">
        <v>15</v>
      </c>
      <c r="I320" t="s">
        <v>15</v>
      </c>
      <c r="K320">
        <v>0</v>
      </c>
      <c r="L320">
        <v>0</v>
      </c>
      <c r="M320" t="s">
        <v>15</v>
      </c>
    </row>
    <row r="321" spans="1:13">
      <c r="A321">
        <v>320</v>
      </c>
      <c r="B321" t="s">
        <v>31</v>
      </c>
      <c r="D321" t="s">
        <v>13</v>
      </c>
      <c r="E321" t="s">
        <v>14</v>
      </c>
      <c r="F321" s="1">
        <v>1030</v>
      </c>
      <c r="G321" s="1">
        <v>60.1</v>
      </c>
      <c r="H321" t="s">
        <v>15</v>
      </c>
      <c r="I321" t="s">
        <v>15</v>
      </c>
      <c r="K321">
        <v>0</v>
      </c>
      <c r="L321">
        <v>0</v>
      </c>
      <c r="M321" t="s">
        <v>15</v>
      </c>
    </row>
    <row r="322" spans="1:13">
      <c r="A322">
        <v>321</v>
      </c>
      <c r="B322" t="s">
        <v>32</v>
      </c>
      <c r="D322" t="s">
        <v>13</v>
      </c>
      <c r="E322" t="s">
        <v>14</v>
      </c>
      <c r="F322" s="1">
        <v>27500</v>
      </c>
      <c r="G322" s="1">
        <v>4440</v>
      </c>
      <c r="H322" t="s">
        <v>15</v>
      </c>
      <c r="I322" t="s">
        <v>15</v>
      </c>
      <c r="K322">
        <v>0</v>
      </c>
      <c r="L322">
        <v>0</v>
      </c>
      <c r="M322" t="s">
        <v>15</v>
      </c>
    </row>
    <row r="323" spans="1:13">
      <c r="A323">
        <v>322</v>
      </c>
      <c r="B323" t="s">
        <v>32</v>
      </c>
      <c r="D323" t="s">
        <v>13</v>
      </c>
      <c r="E323" t="s">
        <v>14</v>
      </c>
      <c r="F323" s="1">
        <v>40300</v>
      </c>
      <c r="G323" s="1">
        <v>6700</v>
      </c>
      <c r="H323" t="s">
        <v>15</v>
      </c>
      <c r="I323" t="s">
        <v>15</v>
      </c>
      <c r="K323">
        <v>0</v>
      </c>
      <c r="L323">
        <v>0</v>
      </c>
      <c r="M323" t="s">
        <v>15</v>
      </c>
    </row>
    <row r="324" spans="1:13">
      <c r="A324">
        <v>323</v>
      </c>
      <c r="B324" t="s">
        <v>32</v>
      </c>
      <c r="D324" t="s">
        <v>13</v>
      </c>
      <c r="E324" t="s">
        <v>14</v>
      </c>
      <c r="F324" s="1">
        <v>1000000</v>
      </c>
      <c r="G324" s="1">
        <v>191000</v>
      </c>
      <c r="H324" t="s">
        <v>15</v>
      </c>
      <c r="I324" t="s">
        <v>15</v>
      </c>
      <c r="K324">
        <v>0</v>
      </c>
      <c r="L324">
        <v>0</v>
      </c>
      <c r="M324" t="s">
        <v>15</v>
      </c>
    </row>
    <row r="325" spans="1:13">
      <c r="A325">
        <v>324</v>
      </c>
      <c r="B325" t="s">
        <v>32</v>
      </c>
      <c r="D325" t="s">
        <v>13</v>
      </c>
      <c r="E325" t="s">
        <v>14</v>
      </c>
      <c r="F325" s="1">
        <v>39700</v>
      </c>
      <c r="G325" s="1">
        <v>5600</v>
      </c>
      <c r="H325" t="s">
        <v>15</v>
      </c>
      <c r="I325" t="s">
        <v>15</v>
      </c>
      <c r="K325">
        <v>0</v>
      </c>
      <c r="L325">
        <v>0</v>
      </c>
      <c r="M325" t="s">
        <v>15</v>
      </c>
    </row>
    <row r="326" spans="1:13">
      <c r="A326">
        <v>325</v>
      </c>
      <c r="B326" t="s">
        <v>32</v>
      </c>
      <c r="D326" t="s">
        <v>13</v>
      </c>
      <c r="E326" t="s">
        <v>14</v>
      </c>
      <c r="F326" s="1">
        <v>183000</v>
      </c>
      <c r="G326" s="1">
        <v>35900</v>
      </c>
      <c r="H326" t="s">
        <v>15</v>
      </c>
      <c r="I326" t="s">
        <v>15</v>
      </c>
      <c r="K326">
        <v>0</v>
      </c>
      <c r="L326">
        <v>0</v>
      </c>
      <c r="M326" t="s">
        <v>15</v>
      </c>
    </row>
    <row r="327" spans="1:13">
      <c r="A327">
        <v>326</v>
      </c>
      <c r="B327" t="s">
        <v>32</v>
      </c>
      <c r="D327" t="s">
        <v>13</v>
      </c>
      <c r="E327" t="s">
        <v>14</v>
      </c>
      <c r="F327" s="1">
        <v>114000</v>
      </c>
      <c r="G327" s="1">
        <v>18900</v>
      </c>
      <c r="H327" t="s">
        <v>15</v>
      </c>
      <c r="I327" t="s">
        <v>15</v>
      </c>
      <c r="K327">
        <v>0</v>
      </c>
      <c r="L327">
        <v>0</v>
      </c>
      <c r="M327" t="s">
        <v>15</v>
      </c>
    </row>
    <row r="328" spans="1:13">
      <c r="A328">
        <v>327</v>
      </c>
      <c r="B328" t="s">
        <v>32</v>
      </c>
      <c r="D328" t="s">
        <v>13</v>
      </c>
      <c r="E328" t="s">
        <v>14</v>
      </c>
      <c r="F328" s="1">
        <v>186000</v>
      </c>
      <c r="G328" s="1">
        <v>29900</v>
      </c>
      <c r="H328" t="s">
        <v>15</v>
      </c>
      <c r="I328" t="s">
        <v>15</v>
      </c>
      <c r="K328">
        <v>0</v>
      </c>
      <c r="L328">
        <v>0</v>
      </c>
      <c r="M328" t="s">
        <v>15</v>
      </c>
    </row>
    <row r="329" spans="1:13">
      <c r="A329">
        <v>328</v>
      </c>
      <c r="B329" t="s">
        <v>32</v>
      </c>
      <c r="D329" t="s">
        <v>13</v>
      </c>
      <c r="E329" t="s">
        <v>14</v>
      </c>
      <c r="F329" s="1">
        <v>2180</v>
      </c>
      <c r="G329" s="1">
        <v>358</v>
      </c>
      <c r="H329" t="s">
        <v>15</v>
      </c>
      <c r="I329" t="s">
        <v>15</v>
      </c>
      <c r="K329">
        <v>1</v>
      </c>
      <c r="L329">
        <v>0</v>
      </c>
      <c r="M329" t="s">
        <v>15</v>
      </c>
    </row>
    <row r="330" spans="1:13">
      <c r="A330">
        <v>329</v>
      </c>
      <c r="B330" t="s">
        <v>32</v>
      </c>
      <c r="D330" t="s">
        <v>13</v>
      </c>
      <c r="E330" t="s">
        <v>14</v>
      </c>
      <c r="F330" s="1">
        <v>576</v>
      </c>
      <c r="G330" s="1">
        <v>87</v>
      </c>
      <c r="H330" t="s">
        <v>15</v>
      </c>
      <c r="I330" t="s">
        <v>15</v>
      </c>
      <c r="K330">
        <v>1</v>
      </c>
      <c r="L330">
        <v>0</v>
      </c>
      <c r="M330" t="s">
        <v>15</v>
      </c>
    </row>
    <row r="331" spans="1:13">
      <c r="A331">
        <v>330</v>
      </c>
      <c r="B331" t="s">
        <v>32</v>
      </c>
      <c r="D331" t="s">
        <v>13</v>
      </c>
      <c r="E331" t="s">
        <v>14</v>
      </c>
      <c r="F331" s="1">
        <v>2480</v>
      </c>
      <c r="G331" s="1">
        <v>493</v>
      </c>
      <c r="H331" t="s">
        <v>15</v>
      </c>
      <c r="I331" t="s">
        <v>15</v>
      </c>
      <c r="K331">
        <v>1</v>
      </c>
      <c r="L331">
        <v>0</v>
      </c>
      <c r="M331" t="s">
        <v>15</v>
      </c>
    </row>
    <row r="332" spans="1:13">
      <c r="A332">
        <v>331</v>
      </c>
      <c r="B332" t="s">
        <v>32</v>
      </c>
      <c r="D332" t="s">
        <v>13</v>
      </c>
      <c r="E332" t="s">
        <v>14</v>
      </c>
      <c r="F332" s="1">
        <v>1880</v>
      </c>
      <c r="G332" s="1">
        <v>280</v>
      </c>
      <c r="H332" t="s">
        <v>15</v>
      </c>
      <c r="I332" t="s">
        <v>15</v>
      </c>
      <c r="K332">
        <v>0</v>
      </c>
      <c r="L332">
        <v>0</v>
      </c>
      <c r="M332" t="s">
        <v>15</v>
      </c>
    </row>
    <row r="333" spans="1:13">
      <c r="A333">
        <v>332</v>
      </c>
      <c r="B333" t="s">
        <v>32</v>
      </c>
      <c r="D333" t="s">
        <v>13</v>
      </c>
      <c r="E333" t="s">
        <v>14</v>
      </c>
      <c r="F333" s="1">
        <v>89300</v>
      </c>
      <c r="G333" s="1">
        <v>13600</v>
      </c>
      <c r="H333" t="s">
        <v>15</v>
      </c>
      <c r="I333" t="s">
        <v>15</v>
      </c>
      <c r="K333">
        <v>0</v>
      </c>
      <c r="L333">
        <v>0</v>
      </c>
      <c r="M333" t="s">
        <v>15</v>
      </c>
    </row>
    <row r="334" spans="1:13">
      <c r="A334">
        <v>333</v>
      </c>
      <c r="B334" t="s">
        <v>32</v>
      </c>
      <c r="D334" t="s">
        <v>13</v>
      </c>
      <c r="E334" t="s">
        <v>14</v>
      </c>
      <c r="F334" s="1">
        <v>15600</v>
      </c>
      <c r="G334" s="1">
        <v>2610</v>
      </c>
      <c r="H334" t="s">
        <v>15</v>
      </c>
      <c r="I334" t="s">
        <v>15</v>
      </c>
      <c r="K334">
        <v>0</v>
      </c>
      <c r="L334">
        <v>0</v>
      </c>
      <c r="M334" t="s">
        <v>15</v>
      </c>
    </row>
    <row r="335" spans="1:13">
      <c r="A335">
        <v>334</v>
      </c>
      <c r="B335" t="s">
        <v>32</v>
      </c>
      <c r="D335" t="s">
        <v>13</v>
      </c>
      <c r="E335" t="s">
        <v>14</v>
      </c>
      <c r="F335" s="1">
        <v>13200</v>
      </c>
      <c r="G335" s="1">
        <v>2450</v>
      </c>
      <c r="H335" t="s">
        <v>15</v>
      </c>
      <c r="I335" t="s">
        <v>15</v>
      </c>
      <c r="K335">
        <v>0</v>
      </c>
      <c r="L335">
        <v>0</v>
      </c>
      <c r="M335" t="s">
        <v>15</v>
      </c>
    </row>
    <row r="336" spans="1:13">
      <c r="A336">
        <v>335</v>
      </c>
      <c r="B336" t="s">
        <v>32</v>
      </c>
      <c r="D336" t="s">
        <v>13</v>
      </c>
      <c r="E336" t="s">
        <v>14</v>
      </c>
      <c r="F336" s="1">
        <v>22100</v>
      </c>
      <c r="G336" s="1">
        <v>2740</v>
      </c>
      <c r="H336" t="s">
        <v>15</v>
      </c>
      <c r="I336" t="s">
        <v>15</v>
      </c>
      <c r="K336">
        <v>0</v>
      </c>
      <c r="L336">
        <v>0</v>
      </c>
      <c r="M336" t="s">
        <v>15</v>
      </c>
    </row>
    <row r="337" spans="1:13">
      <c r="A337">
        <v>336</v>
      </c>
      <c r="B337" t="s">
        <v>32</v>
      </c>
      <c r="D337" t="s">
        <v>13</v>
      </c>
      <c r="E337" t="s">
        <v>14</v>
      </c>
      <c r="F337" s="1">
        <v>37400</v>
      </c>
      <c r="G337" s="1">
        <v>4910</v>
      </c>
      <c r="H337" t="s">
        <v>15</v>
      </c>
      <c r="I337" t="s">
        <v>15</v>
      </c>
      <c r="K337">
        <v>0</v>
      </c>
      <c r="L337">
        <v>0</v>
      </c>
      <c r="M337" t="s">
        <v>15</v>
      </c>
    </row>
    <row r="338" spans="1:13">
      <c r="A338">
        <v>337</v>
      </c>
      <c r="B338" t="s">
        <v>33</v>
      </c>
      <c r="D338" t="s">
        <v>13</v>
      </c>
      <c r="E338" t="s">
        <v>14</v>
      </c>
      <c r="F338" s="1">
        <v>28300</v>
      </c>
      <c r="G338" s="1">
        <v>4630</v>
      </c>
      <c r="H338" t="s">
        <v>15</v>
      </c>
      <c r="I338" t="s">
        <v>15</v>
      </c>
      <c r="K338">
        <v>0</v>
      </c>
      <c r="L338">
        <v>0</v>
      </c>
      <c r="M338" t="s">
        <v>15</v>
      </c>
    </row>
    <row r="339" spans="1:13">
      <c r="A339">
        <v>338</v>
      </c>
      <c r="B339" t="s">
        <v>33</v>
      </c>
      <c r="D339" t="s">
        <v>13</v>
      </c>
      <c r="E339" t="s">
        <v>14</v>
      </c>
      <c r="F339" s="1">
        <v>35300</v>
      </c>
      <c r="G339" s="1">
        <v>5820</v>
      </c>
      <c r="H339" t="s">
        <v>15</v>
      </c>
      <c r="I339" t="s">
        <v>15</v>
      </c>
      <c r="K339">
        <v>0</v>
      </c>
      <c r="L339">
        <v>0</v>
      </c>
      <c r="M339" t="s">
        <v>15</v>
      </c>
    </row>
    <row r="340" spans="1:13">
      <c r="A340">
        <v>339</v>
      </c>
      <c r="B340" t="s">
        <v>33</v>
      </c>
      <c r="D340" t="s">
        <v>13</v>
      </c>
      <c r="E340" t="s">
        <v>14</v>
      </c>
      <c r="F340" s="1">
        <v>910000</v>
      </c>
      <c r="G340" s="1">
        <v>172000</v>
      </c>
      <c r="H340" t="s">
        <v>15</v>
      </c>
      <c r="I340" t="s">
        <v>15</v>
      </c>
      <c r="K340">
        <v>0</v>
      </c>
      <c r="L340">
        <v>0</v>
      </c>
      <c r="M340" t="s">
        <v>15</v>
      </c>
    </row>
    <row r="341" spans="1:13">
      <c r="A341">
        <v>340</v>
      </c>
      <c r="B341" t="s">
        <v>33</v>
      </c>
      <c r="D341" t="s">
        <v>13</v>
      </c>
      <c r="E341" t="s">
        <v>14</v>
      </c>
      <c r="F341" s="1">
        <v>38900</v>
      </c>
      <c r="G341" s="1">
        <v>5340</v>
      </c>
      <c r="H341" t="s">
        <v>15</v>
      </c>
      <c r="I341" t="s">
        <v>15</v>
      </c>
      <c r="K341">
        <v>0</v>
      </c>
      <c r="L341">
        <v>0</v>
      </c>
      <c r="M341" t="s">
        <v>15</v>
      </c>
    </row>
    <row r="342" spans="1:13">
      <c r="A342">
        <v>341</v>
      </c>
      <c r="B342" t="s">
        <v>33</v>
      </c>
      <c r="D342" t="s">
        <v>13</v>
      </c>
      <c r="E342" t="s">
        <v>14</v>
      </c>
      <c r="F342" s="1">
        <v>190000</v>
      </c>
      <c r="G342" s="1">
        <v>37400</v>
      </c>
      <c r="H342" t="s">
        <v>15</v>
      </c>
      <c r="I342" t="s">
        <v>15</v>
      </c>
      <c r="K342">
        <v>0</v>
      </c>
      <c r="L342">
        <v>0</v>
      </c>
      <c r="M342" t="s">
        <v>15</v>
      </c>
    </row>
    <row r="343" spans="1:13">
      <c r="A343">
        <v>342</v>
      </c>
      <c r="B343" t="s">
        <v>33</v>
      </c>
      <c r="D343" t="s">
        <v>13</v>
      </c>
      <c r="E343" t="s">
        <v>14</v>
      </c>
      <c r="F343" s="1">
        <v>115000</v>
      </c>
      <c r="G343" s="1">
        <v>19300</v>
      </c>
      <c r="H343" t="s">
        <v>15</v>
      </c>
      <c r="I343" t="s">
        <v>15</v>
      </c>
      <c r="K343">
        <v>0</v>
      </c>
      <c r="L343">
        <v>0</v>
      </c>
      <c r="M343" t="s">
        <v>15</v>
      </c>
    </row>
    <row r="344" spans="1:13">
      <c r="A344">
        <v>343</v>
      </c>
      <c r="B344" t="s">
        <v>33</v>
      </c>
      <c r="D344" t="s">
        <v>13</v>
      </c>
      <c r="E344" t="s">
        <v>14</v>
      </c>
      <c r="F344" s="1">
        <v>192000</v>
      </c>
      <c r="G344" s="1">
        <v>30800</v>
      </c>
      <c r="H344" t="s">
        <v>15</v>
      </c>
      <c r="I344" t="s">
        <v>15</v>
      </c>
      <c r="K344">
        <v>0</v>
      </c>
      <c r="L344">
        <v>0</v>
      </c>
      <c r="M344" t="s">
        <v>15</v>
      </c>
    </row>
    <row r="345" spans="1:13">
      <c r="A345">
        <v>344</v>
      </c>
      <c r="B345" t="s">
        <v>33</v>
      </c>
      <c r="D345" t="s">
        <v>13</v>
      </c>
      <c r="E345" t="s">
        <v>14</v>
      </c>
      <c r="F345" s="1">
        <v>2110</v>
      </c>
      <c r="G345" s="1">
        <v>358</v>
      </c>
      <c r="H345" t="s">
        <v>15</v>
      </c>
      <c r="I345" t="s">
        <v>15</v>
      </c>
      <c r="K345">
        <v>1</v>
      </c>
      <c r="L345">
        <v>0</v>
      </c>
      <c r="M345" t="s">
        <v>15</v>
      </c>
    </row>
    <row r="346" spans="1:13">
      <c r="A346">
        <v>345</v>
      </c>
      <c r="B346" t="s">
        <v>33</v>
      </c>
      <c r="D346" t="s">
        <v>13</v>
      </c>
      <c r="E346" t="s">
        <v>14</v>
      </c>
      <c r="F346" s="1">
        <v>571</v>
      </c>
      <c r="G346" s="1">
        <v>90.7</v>
      </c>
      <c r="H346" t="s">
        <v>15</v>
      </c>
      <c r="I346" t="s">
        <v>15</v>
      </c>
      <c r="K346">
        <v>1</v>
      </c>
      <c r="L346">
        <v>0</v>
      </c>
      <c r="M346" t="s">
        <v>15</v>
      </c>
    </row>
    <row r="347" spans="1:13">
      <c r="A347">
        <v>346</v>
      </c>
      <c r="B347" t="s">
        <v>33</v>
      </c>
      <c r="D347" t="s">
        <v>13</v>
      </c>
      <c r="E347" t="s">
        <v>14</v>
      </c>
      <c r="F347" s="1">
        <v>2540</v>
      </c>
      <c r="G347" s="1">
        <v>503</v>
      </c>
      <c r="H347" t="s">
        <v>15</v>
      </c>
      <c r="I347" t="s">
        <v>15</v>
      </c>
      <c r="K347">
        <v>1</v>
      </c>
      <c r="L347">
        <v>0</v>
      </c>
      <c r="M347" t="s">
        <v>15</v>
      </c>
    </row>
    <row r="348" spans="1:13">
      <c r="A348">
        <v>347</v>
      </c>
      <c r="B348" t="s">
        <v>33</v>
      </c>
      <c r="D348" t="s">
        <v>13</v>
      </c>
      <c r="E348" t="s">
        <v>14</v>
      </c>
      <c r="F348" s="1">
        <v>2030</v>
      </c>
      <c r="G348" s="1">
        <v>303</v>
      </c>
      <c r="H348" t="s">
        <v>15</v>
      </c>
      <c r="I348" t="s">
        <v>15</v>
      </c>
      <c r="K348">
        <v>0</v>
      </c>
      <c r="L348">
        <v>0</v>
      </c>
      <c r="M348" t="s">
        <v>15</v>
      </c>
    </row>
    <row r="349" spans="1:13">
      <c r="A349">
        <v>348</v>
      </c>
      <c r="B349" t="s">
        <v>33</v>
      </c>
      <c r="D349" t="s">
        <v>13</v>
      </c>
      <c r="E349" t="s">
        <v>14</v>
      </c>
      <c r="F349" s="1">
        <v>100000</v>
      </c>
      <c r="G349" s="1">
        <v>15100</v>
      </c>
      <c r="H349" t="s">
        <v>15</v>
      </c>
      <c r="I349" t="s">
        <v>15</v>
      </c>
      <c r="K349">
        <v>0</v>
      </c>
      <c r="L349">
        <v>0</v>
      </c>
      <c r="M349" t="s">
        <v>15</v>
      </c>
    </row>
    <row r="350" spans="1:13">
      <c r="A350">
        <v>349</v>
      </c>
      <c r="B350" t="s">
        <v>33</v>
      </c>
      <c r="D350" t="s">
        <v>13</v>
      </c>
      <c r="E350" t="s">
        <v>14</v>
      </c>
      <c r="F350" s="1">
        <v>15200</v>
      </c>
      <c r="G350" s="1">
        <v>2440</v>
      </c>
      <c r="H350" t="s">
        <v>15</v>
      </c>
      <c r="I350" t="s">
        <v>15</v>
      </c>
      <c r="K350">
        <v>0</v>
      </c>
      <c r="L350">
        <v>0</v>
      </c>
      <c r="M350" t="s">
        <v>15</v>
      </c>
    </row>
    <row r="351" spans="1:13">
      <c r="A351">
        <v>350</v>
      </c>
      <c r="B351" t="s">
        <v>33</v>
      </c>
      <c r="D351" t="s">
        <v>13</v>
      </c>
      <c r="E351" t="s">
        <v>14</v>
      </c>
      <c r="F351" s="1">
        <v>15400</v>
      </c>
      <c r="G351" s="1">
        <v>2880</v>
      </c>
      <c r="H351" t="s">
        <v>15</v>
      </c>
      <c r="I351" t="s">
        <v>15</v>
      </c>
      <c r="K351">
        <v>0</v>
      </c>
      <c r="L351">
        <v>0</v>
      </c>
      <c r="M351" t="s">
        <v>15</v>
      </c>
    </row>
    <row r="352" spans="1:13">
      <c r="A352">
        <v>351</v>
      </c>
      <c r="B352" t="s">
        <v>33</v>
      </c>
      <c r="D352" t="s">
        <v>13</v>
      </c>
      <c r="E352" t="s">
        <v>14</v>
      </c>
      <c r="F352" s="1">
        <v>21100</v>
      </c>
      <c r="G352" s="1">
        <v>2780</v>
      </c>
      <c r="H352" t="s">
        <v>15</v>
      </c>
      <c r="I352" t="s">
        <v>15</v>
      </c>
      <c r="K352">
        <v>0</v>
      </c>
      <c r="L352">
        <v>0</v>
      </c>
      <c r="M352" t="s">
        <v>15</v>
      </c>
    </row>
    <row r="353" spans="1:13">
      <c r="A353">
        <v>352</v>
      </c>
      <c r="B353" t="s">
        <v>33</v>
      </c>
      <c r="D353" t="s">
        <v>13</v>
      </c>
      <c r="E353" t="s">
        <v>14</v>
      </c>
      <c r="F353" s="1">
        <v>40100</v>
      </c>
      <c r="G353" s="1">
        <v>5350</v>
      </c>
      <c r="H353" t="s">
        <v>15</v>
      </c>
      <c r="I353" t="s">
        <v>15</v>
      </c>
      <c r="K353">
        <v>0</v>
      </c>
      <c r="L353">
        <v>0</v>
      </c>
      <c r="M353" t="s">
        <v>15</v>
      </c>
    </row>
    <row r="354" spans="1:13">
      <c r="A354">
        <v>353</v>
      </c>
      <c r="B354" t="s">
        <v>34</v>
      </c>
      <c r="D354" t="s">
        <v>13</v>
      </c>
      <c r="E354" t="s">
        <v>14</v>
      </c>
      <c r="F354" s="1">
        <v>26500</v>
      </c>
      <c r="G354" s="1">
        <v>4520</v>
      </c>
      <c r="H354" t="s">
        <v>15</v>
      </c>
      <c r="I354" t="s">
        <v>15</v>
      </c>
      <c r="K354">
        <v>0</v>
      </c>
      <c r="L354">
        <v>0</v>
      </c>
      <c r="M354" t="s">
        <v>15</v>
      </c>
    </row>
    <row r="355" spans="1:13">
      <c r="A355">
        <v>354</v>
      </c>
      <c r="B355" t="s">
        <v>34</v>
      </c>
      <c r="D355" t="s">
        <v>13</v>
      </c>
      <c r="E355" t="s">
        <v>14</v>
      </c>
      <c r="F355" s="1">
        <v>78300</v>
      </c>
      <c r="G355" s="1">
        <v>14300</v>
      </c>
      <c r="H355" t="s">
        <v>15</v>
      </c>
      <c r="I355" t="s">
        <v>15</v>
      </c>
      <c r="K355">
        <v>0</v>
      </c>
      <c r="L355">
        <v>0</v>
      </c>
      <c r="M355" t="s">
        <v>15</v>
      </c>
    </row>
    <row r="356" spans="1:13">
      <c r="A356">
        <v>355</v>
      </c>
      <c r="B356" t="s">
        <v>34</v>
      </c>
      <c r="D356" t="s">
        <v>13</v>
      </c>
      <c r="E356" t="s">
        <v>14</v>
      </c>
      <c r="F356" s="1">
        <v>1240000</v>
      </c>
      <c r="G356" s="1">
        <v>243000</v>
      </c>
      <c r="H356" t="s">
        <v>15</v>
      </c>
      <c r="I356" t="s">
        <v>15</v>
      </c>
      <c r="K356">
        <v>0</v>
      </c>
      <c r="L356">
        <v>0</v>
      </c>
      <c r="M356" t="s">
        <v>15</v>
      </c>
    </row>
    <row r="357" spans="1:13">
      <c r="A357">
        <v>356</v>
      </c>
      <c r="B357" t="s">
        <v>34</v>
      </c>
      <c r="D357" t="s">
        <v>13</v>
      </c>
      <c r="E357" t="s">
        <v>14</v>
      </c>
      <c r="F357" s="1">
        <v>51700</v>
      </c>
      <c r="G357" s="1">
        <v>7890</v>
      </c>
      <c r="H357" t="s">
        <v>15</v>
      </c>
      <c r="I357" t="s">
        <v>15</v>
      </c>
      <c r="K357">
        <v>0</v>
      </c>
      <c r="L357">
        <v>0</v>
      </c>
      <c r="M357" t="s">
        <v>15</v>
      </c>
    </row>
    <row r="358" spans="1:13">
      <c r="A358">
        <v>357</v>
      </c>
      <c r="B358" t="s">
        <v>34</v>
      </c>
      <c r="D358" t="s">
        <v>13</v>
      </c>
      <c r="E358" t="s">
        <v>14</v>
      </c>
      <c r="F358" s="1">
        <v>201000</v>
      </c>
      <c r="G358" s="1">
        <v>39200</v>
      </c>
      <c r="H358" t="s">
        <v>15</v>
      </c>
      <c r="I358" t="s">
        <v>15</v>
      </c>
      <c r="K358">
        <v>0</v>
      </c>
      <c r="L358">
        <v>0</v>
      </c>
      <c r="M358" t="s">
        <v>15</v>
      </c>
    </row>
    <row r="359" spans="1:13">
      <c r="A359">
        <v>358</v>
      </c>
      <c r="B359" t="s">
        <v>34</v>
      </c>
      <c r="D359" t="s">
        <v>13</v>
      </c>
      <c r="E359" t="s">
        <v>14</v>
      </c>
      <c r="F359" s="1">
        <v>240000</v>
      </c>
      <c r="G359" s="1">
        <v>46000</v>
      </c>
      <c r="H359" t="s">
        <v>15</v>
      </c>
      <c r="I359" t="s">
        <v>15</v>
      </c>
      <c r="K359">
        <v>0</v>
      </c>
      <c r="L359">
        <v>0</v>
      </c>
      <c r="M359" t="s">
        <v>15</v>
      </c>
    </row>
    <row r="360" spans="1:13">
      <c r="A360">
        <v>359</v>
      </c>
      <c r="B360" t="s">
        <v>34</v>
      </c>
      <c r="D360" t="s">
        <v>13</v>
      </c>
      <c r="E360" t="s">
        <v>14</v>
      </c>
      <c r="F360" s="1">
        <v>253000</v>
      </c>
      <c r="G360" s="1">
        <v>46200</v>
      </c>
      <c r="H360" t="s">
        <v>15</v>
      </c>
      <c r="I360" t="s">
        <v>15</v>
      </c>
      <c r="K360">
        <v>0</v>
      </c>
      <c r="L360">
        <v>0</v>
      </c>
      <c r="M360" t="s">
        <v>15</v>
      </c>
    </row>
    <row r="361" spans="1:13">
      <c r="A361">
        <v>360</v>
      </c>
      <c r="B361" t="s">
        <v>34</v>
      </c>
      <c r="D361" t="s">
        <v>13</v>
      </c>
      <c r="E361" t="s">
        <v>14</v>
      </c>
      <c r="F361" s="1">
        <v>5650</v>
      </c>
      <c r="G361" s="1">
        <v>981</v>
      </c>
      <c r="H361" t="s">
        <v>15</v>
      </c>
      <c r="I361" t="s">
        <v>15</v>
      </c>
      <c r="K361">
        <v>1</v>
      </c>
      <c r="L361">
        <v>0</v>
      </c>
      <c r="M361" t="s">
        <v>15</v>
      </c>
    </row>
    <row r="362" spans="1:13">
      <c r="A362">
        <v>361</v>
      </c>
      <c r="B362" t="s">
        <v>34</v>
      </c>
      <c r="D362" t="s">
        <v>13</v>
      </c>
      <c r="E362" t="s">
        <v>14</v>
      </c>
      <c r="F362" s="1">
        <v>1480</v>
      </c>
      <c r="G362" s="1">
        <v>229</v>
      </c>
      <c r="H362" t="s">
        <v>15</v>
      </c>
      <c r="I362" t="s">
        <v>15</v>
      </c>
      <c r="K362">
        <v>1</v>
      </c>
      <c r="L362">
        <v>0</v>
      </c>
      <c r="M362" t="s">
        <v>15</v>
      </c>
    </row>
    <row r="363" spans="1:13">
      <c r="A363">
        <v>362</v>
      </c>
      <c r="B363" t="s">
        <v>34</v>
      </c>
      <c r="D363" t="s">
        <v>13</v>
      </c>
      <c r="E363" t="s">
        <v>14</v>
      </c>
      <c r="F363" s="1">
        <v>9400</v>
      </c>
      <c r="G363" s="1">
        <v>1680</v>
      </c>
      <c r="H363" t="s">
        <v>15</v>
      </c>
      <c r="I363" t="s">
        <v>15</v>
      </c>
      <c r="K363">
        <v>0</v>
      </c>
      <c r="L363">
        <v>0</v>
      </c>
      <c r="M363" t="s">
        <v>15</v>
      </c>
    </row>
    <row r="364" spans="1:13">
      <c r="A364">
        <v>363</v>
      </c>
      <c r="B364" t="s">
        <v>34</v>
      </c>
      <c r="D364" t="s">
        <v>13</v>
      </c>
      <c r="E364" t="s">
        <v>14</v>
      </c>
      <c r="F364" s="1">
        <v>27000</v>
      </c>
      <c r="G364" s="1">
        <v>4250</v>
      </c>
      <c r="H364" t="s">
        <v>15</v>
      </c>
      <c r="I364" t="s">
        <v>15</v>
      </c>
      <c r="K364">
        <v>1</v>
      </c>
      <c r="L364">
        <v>0</v>
      </c>
      <c r="M364" t="s">
        <v>15</v>
      </c>
    </row>
    <row r="365" spans="1:13">
      <c r="A365">
        <v>364</v>
      </c>
      <c r="B365" t="s">
        <v>34</v>
      </c>
      <c r="D365" t="s">
        <v>13</v>
      </c>
      <c r="E365" t="s">
        <v>14</v>
      </c>
      <c r="F365" s="1">
        <v>141000</v>
      </c>
      <c r="G365" s="1">
        <v>25000</v>
      </c>
      <c r="H365" t="s">
        <v>15</v>
      </c>
      <c r="I365" t="s">
        <v>15</v>
      </c>
      <c r="K365">
        <v>1</v>
      </c>
      <c r="L365">
        <v>0</v>
      </c>
      <c r="M365" t="s">
        <v>15</v>
      </c>
    </row>
    <row r="366" spans="1:13">
      <c r="A366">
        <v>365</v>
      </c>
      <c r="B366" t="s">
        <v>34</v>
      </c>
      <c r="D366" t="s">
        <v>13</v>
      </c>
      <c r="E366" t="s">
        <v>14</v>
      </c>
      <c r="F366" s="1">
        <v>28000</v>
      </c>
      <c r="G366" s="1">
        <v>4570</v>
      </c>
      <c r="H366" t="s">
        <v>15</v>
      </c>
      <c r="I366" t="s">
        <v>15</v>
      </c>
      <c r="K366">
        <v>0</v>
      </c>
      <c r="L366">
        <v>0</v>
      </c>
      <c r="M366" t="s">
        <v>15</v>
      </c>
    </row>
    <row r="367" spans="1:13">
      <c r="A367">
        <v>366</v>
      </c>
      <c r="B367" t="s">
        <v>34</v>
      </c>
      <c r="D367" t="s">
        <v>13</v>
      </c>
      <c r="E367" t="s">
        <v>14</v>
      </c>
      <c r="F367" s="1">
        <v>13200</v>
      </c>
      <c r="G367" s="1">
        <v>2370</v>
      </c>
      <c r="H367" t="s">
        <v>15</v>
      </c>
      <c r="I367" t="s">
        <v>15</v>
      </c>
      <c r="K367">
        <v>0</v>
      </c>
      <c r="L367">
        <v>0</v>
      </c>
      <c r="M367" t="s">
        <v>15</v>
      </c>
    </row>
    <row r="368" spans="1:13">
      <c r="A368">
        <v>367</v>
      </c>
      <c r="B368" t="s">
        <v>34</v>
      </c>
      <c r="D368" t="s">
        <v>13</v>
      </c>
      <c r="E368" t="s">
        <v>14</v>
      </c>
      <c r="F368" s="1">
        <v>36200</v>
      </c>
      <c r="G368" s="1">
        <v>4750</v>
      </c>
      <c r="H368" t="s">
        <v>15</v>
      </c>
      <c r="I368" t="s">
        <v>15</v>
      </c>
      <c r="K368">
        <v>0</v>
      </c>
      <c r="L368">
        <v>0</v>
      </c>
      <c r="M368" t="s">
        <v>15</v>
      </c>
    </row>
    <row r="369" spans="1:13">
      <c r="A369">
        <v>368</v>
      </c>
      <c r="B369" t="s">
        <v>34</v>
      </c>
      <c r="D369" t="s">
        <v>13</v>
      </c>
      <c r="E369" t="s">
        <v>14</v>
      </c>
      <c r="F369" s="1">
        <v>60300</v>
      </c>
      <c r="G369" s="1">
        <v>8380</v>
      </c>
      <c r="H369" t="s">
        <v>15</v>
      </c>
      <c r="I369" t="s">
        <v>15</v>
      </c>
      <c r="K369">
        <v>0</v>
      </c>
      <c r="L369">
        <v>0</v>
      </c>
      <c r="M369" t="s">
        <v>15</v>
      </c>
    </row>
    <row r="370" spans="1:13">
      <c r="A370">
        <v>369</v>
      </c>
      <c r="B370" t="s">
        <v>35</v>
      </c>
      <c r="D370" t="s">
        <v>13</v>
      </c>
      <c r="E370" t="s">
        <v>14</v>
      </c>
      <c r="F370" s="1">
        <v>31100</v>
      </c>
      <c r="G370" s="1">
        <v>5510</v>
      </c>
      <c r="H370" t="s">
        <v>15</v>
      </c>
      <c r="I370" t="s">
        <v>15</v>
      </c>
      <c r="K370">
        <v>0</v>
      </c>
      <c r="L370">
        <v>0</v>
      </c>
      <c r="M370" t="s">
        <v>15</v>
      </c>
    </row>
    <row r="371" spans="1:13">
      <c r="A371">
        <v>370</v>
      </c>
      <c r="B371" t="s">
        <v>35</v>
      </c>
      <c r="D371" t="s">
        <v>13</v>
      </c>
      <c r="E371" t="s">
        <v>14</v>
      </c>
      <c r="F371" s="1">
        <v>104000</v>
      </c>
      <c r="G371" s="1">
        <v>19800</v>
      </c>
      <c r="H371" t="s">
        <v>15</v>
      </c>
      <c r="I371" t="s">
        <v>15</v>
      </c>
      <c r="K371">
        <v>0</v>
      </c>
      <c r="L371">
        <v>0</v>
      </c>
      <c r="M371" t="s">
        <v>15</v>
      </c>
    </row>
    <row r="372" spans="1:13">
      <c r="A372">
        <v>371</v>
      </c>
      <c r="B372" t="s">
        <v>35</v>
      </c>
      <c r="D372" t="s">
        <v>13</v>
      </c>
      <c r="E372" t="s">
        <v>14</v>
      </c>
      <c r="F372" s="1">
        <v>1160000</v>
      </c>
      <c r="G372" s="1">
        <v>229000</v>
      </c>
      <c r="H372" t="s">
        <v>15</v>
      </c>
      <c r="I372" t="s">
        <v>15</v>
      </c>
      <c r="K372">
        <v>0</v>
      </c>
      <c r="L372">
        <v>0</v>
      </c>
      <c r="M372" t="s">
        <v>15</v>
      </c>
    </row>
    <row r="373" spans="1:13">
      <c r="A373">
        <v>372</v>
      </c>
      <c r="B373" t="s">
        <v>35</v>
      </c>
      <c r="D373" t="s">
        <v>13</v>
      </c>
      <c r="E373" t="s">
        <v>14</v>
      </c>
      <c r="F373" s="1">
        <v>46300</v>
      </c>
      <c r="G373" s="1">
        <v>6310</v>
      </c>
      <c r="H373" t="s">
        <v>15</v>
      </c>
      <c r="I373" t="s">
        <v>15</v>
      </c>
      <c r="K373">
        <v>0</v>
      </c>
      <c r="L373">
        <v>0</v>
      </c>
      <c r="M373" t="s">
        <v>15</v>
      </c>
    </row>
    <row r="374" spans="1:13">
      <c r="A374">
        <v>373</v>
      </c>
      <c r="B374" t="s">
        <v>35</v>
      </c>
      <c r="D374" t="s">
        <v>13</v>
      </c>
      <c r="E374" t="s">
        <v>14</v>
      </c>
      <c r="F374" s="1">
        <v>155000</v>
      </c>
      <c r="G374" s="1">
        <v>30100</v>
      </c>
      <c r="H374" t="s">
        <v>15</v>
      </c>
      <c r="I374" t="s">
        <v>15</v>
      </c>
      <c r="K374">
        <v>0</v>
      </c>
      <c r="L374">
        <v>0</v>
      </c>
      <c r="M374" t="s">
        <v>15</v>
      </c>
    </row>
    <row r="375" spans="1:13">
      <c r="A375">
        <v>374</v>
      </c>
      <c r="B375" t="s">
        <v>35</v>
      </c>
      <c r="D375" t="s">
        <v>13</v>
      </c>
      <c r="E375" t="s">
        <v>14</v>
      </c>
      <c r="F375" s="1">
        <v>282000</v>
      </c>
      <c r="G375" s="1">
        <v>54700</v>
      </c>
      <c r="H375" t="s">
        <v>15</v>
      </c>
      <c r="I375" t="s">
        <v>15</v>
      </c>
      <c r="K375">
        <v>0</v>
      </c>
      <c r="L375">
        <v>0</v>
      </c>
      <c r="M375" t="s">
        <v>15</v>
      </c>
    </row>
    <row r="376" spans="1:13">
      <c r="A376">
        <v>375</v>
      </c>
      <c r="B376" t="s">
        <v>35</v>
      </c>
      <c r="D376" t="s">
        <v>13</v>
      </c>
      <c r="E376" t="s">
        <v>14</v>
      </c>
      <c r="F376" s="1">
        <v>319000</v>
      </c>
      <c r="G376" s="1">
        <v>60700</v>
      </c>
      <c r="H376" t="s">
        <v>15</v>
      </c>
      <c r="I376" t="s">
        <v>15</v>
      </c>
      <c r="K376">
        <v>0</v>
      </c>
      <c r="L376">
        <v>0</v>
      </c>
      <c r="M376" t="s">
        <v>15</v>
      </c>
    </row>
    <row r="377" spans="1:13">
      <c r="A377">
        <v>376</v>
      </c>
      <c r="B377" t="s">
        <v>35</v>
      </c>
      <c r="D377" t="s">
        <v>13</v>
      </c>
      <c r="E377" t="s">
        <v>14</v>
      </c>
      <c r="F377" s="1">
        <v>3080</v>
      </c>
      <c r="G377" s="1">
        <v>569</v>
      </c>
      <c r="H377" t="s">
        <v>15</v>
      </c>
      <c r="I377" t="s">
        <v>15</v>
      </c>
      <c r="K377">
        <v>1</v>
      </c>
      <c r="L377">
        <v>0</v>
      </c>
      <c r="M377" t="s">
        <v>15</v>
      </c>
    </row>
    <row r="378" spans="1:13">
      <c r="A378">
        <v>377</v>
      </c>
      <c r="B378" t="s">
        <v>35</v>
      </c>
      <c r="D378" t="s">
        <v>13</v>
      </c>
      <c r="E378" t="s">
        <v>14</v>
      </c>
      <c r="F378" s="1">
        <v>1040</v>
      </c>
      <c r="G378" s="1">
        <v>169</v>
      </c>
      <c r="H378" t="s">
        <v>15</v>
      </c>
      <c r="I378" t="s">
        <v>15</v>
      </c>
      <c r="K378">
        <v>1</v>
      </c>
      <c r="L378">
        <v>0</v>
      </c>
      <c r="M378" t="s">
        <v>15</v>
      </c>
    </row>
    <row r="379" spans="1:13">
      <c r="A379">
        <v>378</v>
      </c>
      <c r="B379" t="s">
        <v>35</v>
      </c>
      <c r="D379" t="s">
        <v>13</v>
      </c>
      <c r="E379" t="s">
        <v>14</v>
      </c>
      <c r="F379" s="1">
        <v>9850</v>
      </c>
      <c r="G379" s="1">
        <v>1730</v>
      </c>
      <c r="H379" t="s">
        <v>15</v>
      </c>
      <c r="I379" t="s">
        <v>15</v>
      </c>
      <c r="K379">
        <v>0</v>
      </c>
      <c r="L379">
        <v>0</v>
      </c>
      <c r="M379" t="s">
        <v>15</v>
      </c>
    </row>
    <row r="380" spans="1:13">
      <c r="A380">
        <v>379</v>
      </c>
      <c r="B380" t="s">
        <v>35</v>
      </c>
      <c r="D380" t="s">
        <v>13</v>
      </c>
      <c r="E380" t="s">
        <v>14</v>
      </c>
      <c r="F380" s="1">
        <v>23100</v>
      </c>
      <c r="G380" s="1">
        <v>3430</v>
      </c>
      <c r="H380" t="s">
        <v>15</v>
      </c>
      <c r="I380" t="s">
        <v>15</v>
      </c>
      <c r="K380">
        <v>0</v>
      </c>
      <c r="L380">
        <v>0</v>
      </c>
      <c r="M380" t="s">
        <v>15</v>
      </c>
    </row>
    <row r="381" spans="1:13">
      <c r="A381">
        <v>380</v>
      </c>
      <c r="B381" t="s">
        <v>35</v>
      </c>
      <c r="D381" t="s">
        <v>13</v>
      </c>
      <c r="E381" t="s">
        <v>14</v>
      </c>
      <c r="F381" s="1">
        <v>115000</v>
      </c>
      <c r="G381" s="1">
        <v>19900</v>
      </c>
      <c r="H381" t="s">
        <v>15</v>
      </c>
      <c r="I381" t="s">
        <v>15</v>
      </c>
      <c r="K381">
        <v>1</v>
      </c>
      <c r="L381">
        <v>0</v>
      </c>
      <c r="M381" t="s">
        <v>15</v>
      </c>
    </row>
    <row r="382" spans="1:13">
      <c r="A382">
        <v>381</v>
      </c>
      <c r="B382" t="s">
        <v>35</v>
      </c>
      <c r="D382" t="s">
        <v>13</v>
      </c>
      <c r="E382" t="s">
        <v>14</v>
      </c>
      <c r="F382" s="1">
        <v>21900</v>
      </c>
      <c r="G382" s="1">
        <v>3480</v>
      </c>
      <c r="H382" t="s">
        <v>15</v>
      </c>
      <c r="I382" t="s">
        <v>15</v>
      </c>
      <c r="K382">
        <v>0</v>
      </c>
      <c r="L382">
        <v>0</v>
      </c>
      <c r="M382" t="s">
        <v>15</v>
      </c>
    </row>
    <row r="383" spans="1:13">
      <c r="A383">
        <v>382</v>
      </c>
      <c r="B383" t="s">
        <v>35</v>
      </c>
      <c r="D383" t="s">
        <v>13</v>
      </c>
      <c r="E383" t="s">
        <v>14</v>
      </c>
      <c r="F383" s="1">
        <v>14100</v>
      </c>
      <c r="G383" s="1">
        <v>2720</v>
      </c>
      <c r="H383" t="s">
        <v>15</v>
      </c>
      <c r="I383" t="s">
        <v>15</v>
      </c>
      <c r="K383">
        <v>1</v>
      </c>
      <c r="L383">
        <v>0</v>
      </c>
      <c r="M383" t="s">
        <v>15</v>
      </c>
    </row>
    <row r="384" spans="1:13">
      <c r="A384">
        <v>383</v>
      </c>
      <c r="B384" t="s">
        <v>35</v>
      </c>
      <c r="D384" t="s">
        <v>13</v>
      </c>
      <c r="E384" t="s">
        <v>14</v>
      </c>
      <c r="F384" s="1">
        <v>37100</v>
      </c>
      <c r="G384" s="1">
        <v>4770</v>
      </c>
      <c r="H384" t="s">
        <v>15</v>
      </c>
      <c r="I384" t="s">
        <v>15</v>
      </c>
      <c r="K384">
        <v>0</v>
      </c>
      <c r="L384">
        <v>0</v>
      </c>
      <c r="M384" t="s">
        <v>15</v>
      </c>
    </row>
    <row r="385" spans="1:13">
      <c r="A385">
        <v>384</v>
      </c>
      <c r="B385" t="s">
        <v>35</v>
      </c>
      <c r="D385" t="s">
        <v>13</v>
      </c>
      <c r="E385" t="s">
        <v>14</v>
      </c>
      <c r="F385" s="1">
        <v>62500</v>
      </c>
      <c r="G385" s="1">
        <v>8420</v>
      </c>
      <c r="H385" t="s">
        <v>15</v>
      </c>
      <c r="I385" t="s">
        <v>15</v>
      </c>
      <c r="K385">
        <v>0</v>
      </c>
      <c r="L385">
        <v>0</v>
      </c>
      <c r="M385" t="s">
        <v>15</v>
      </c>
    </row>
    <row r="386" spans="1:13">
      <c r="A386">
        <v>385</v>
      </c>
      <c r="B386" t="s">
        <v>36</v>
      </c>
      <c r="D386" t="s">
        <v>13</v>
      </c>
      <c r="E386" t="s">
        <v>14</v>
      </c>
      <c r="F386" s="1">
        <v>36900</v>
      </c>
      <c r="G386" s="1">
        <v>6420</v>
      </c>
      <c r="H386" t="s">
        <v>15</v>
      </c>
      <c r="I386" t="s">
        <v>15</v>
      </c>
      <c r="K386">
        <v>0</v>
      </c>
      <c r="L386">
        <v>0</v>
      </c>
      <c r="M386" t="s">
        <v>15</v>
      </c>
    </row>
    <row r="387" spans="1:13">
      <c r="A387">
        <v>386</v>
      </c>
      <c r="B387" t="s">
        <v>36</v>
      </c>
      <c r="D387" t="s">
        <v>13</v>
      </c>
      <c r="E387" t="s">
        <v>14</v>
      </c>
      <c r="F387" s="1">
        <v>90200</v>
      </c>
      <c r="G387" s="1">
        <v>16800</v>
      </c>
      <c r="H387" t="s">
        <v>15</v>
      </c>
      <c r="I387" t="s">
        <v>15</v>
      </c>
      <c r="K387">
        <v>0</v>
      </c>
      <c r="L387">
        <v>0</v>
      </c>
      <c r="M387" t="s">
        <v>15</v>
      </c>
    </row>
    <row r="388" spans="1:13">
      <c r="A388">
        <v>387</v>
      </c>
      <c r="B388" t="s">
        <v>36</v>
      </c>
      <c r="D388" t="s">
        <v>13</v>
      </c>
      <c r="E388" t="s">
        <v>14</v>
      </c>
      <c r="F388" s="1">
        <v>1560000</v>
      </c>
      <c r="G388" s="1">
        <v>307000</v>
      </c>
      <c r="H388" t="s">
        <v>15</v>
      </c>
      <c r="I388" t="s">
        <v>15</v>
      </c>
      <c r="K388">
        <v>0</v>
      </c>
      <c r="L388">
        <v>0</v>
      </c>
      <c r="M388" t="s">
        <v>15</v>
      </c>
    </row>
    <row r="389" spans="1:13">
      <c r="A389">
        <v>388</v>
      </c>
      <c r="B389" t="s">
        <v>36</v>
      </c>
      <c r="D389" t="s">
        <v>13</v>
      </c>
      <c r="E389" t="s">
        <v>14</v>
      </c>
      <c r="F389" s="1">
        <v>63700</v>
      </c>
      <c r="G389" s="1">
        <v>8750</v>
      </c>
      <c r="H389" t="s">
        <v>15</v>
      </c>
      <c r="I389" t="s">
        <v>15</v>
      </c>
      <c r="K389">
        <v>0</v>
      </c>
      <c r="L389">
        <v>0</v>
      </c>
      <c r="M389" t="s">
        <v>15</v>
      </c>
    </row>
    <row r="390" spans="1:13">
      <c r="A390">
        <v>389</v>
      </c>
      <c r="B390" t="s">
        <v>36</v>
      </c>
      <c r="D390" t="s">
        <v>13</v>
      </c>
      <c r="E390" t="s">
        <v>14</v>
      </c>
      <c r="F390" s="1">
        <v>118000</v>
      </c>
      <c r="G390" s="1">
        <v>23200</v>
      </c>
      <c r="H390" t="s">
        <v>15</v>
      </c>
      <c r="I390" t="s">
        <v>15</v>
      </c>
      <c r="K390">
        <v>0</v>
      </c>
      <c r="L390">
        <v>0</v>
      </c>
      <c r="M390" t="s">
        <v>15</v>
      </c>
    </row>
    <row r="391" spans="1:13">
      <c r="A391">
        <v>390</v>
      </c>
      <c r="B391" t="s">
        <v>36</v>
      </c>
      <c r="D391" t="s">
        <v>13</v>
      </c>
      <c r="E391" t="s">
        <v>14</v>
      </c>
      <c r="F391" s="1">
        <v>214000</v>
      </c>
      <c r="G391" s="1">
        <v>41500</v>
      </c>
      <c r="H391" t="s">
        <v>15</v>
      </c>
      <c r="I391" t="s">
        <v>15</v>
      </c>
      <c r="K391">
        <v>0</v>
      </c>
      <c r="L391">
        <v>0</v>
      </c>
      <c r="M391" t="s">
        <v>15</v>
      </c>
    </row>
    <row r="392" spans="1:13">
      <c r="A392">
        <v>391</v>
      </c>
      <c r="B392" t="s">
        <v>36</v>
      </c>
      <c r="D392" t="s">
        <v>13</v>
      </c>
      <c r="E392" t="s">
        <v>14</v>
      </c>
      <c r="F392" s="1">
        <v>468000</v>
      </c>
      <c r="G392" s="1">
        <v>88200</v>
      </c>
      <c r="H392" t="s">
        <v>15</v>
      </c>
      <c r="I392" t="s">
        <v>15</v>
      </c>
      <c r="K392">
        <v>0</v>
      </c>
      <c r="L392">
        <v>0</v>
      </c>
      <c r="M392" t="s">
        <v>15</v>
      </c>
    </row>
    <row r="393" spans="1:13">
      <c r="A393">
        <v>392</v>
      </c>
      <c r="B393" t="s">
        <v>36</v>
      </c>
      <c r="D393" t="s">
        <v>13</v>
      </c>
      <c r="E393" t="s">
        <v>14</v>
      </c>
      <c r="F393" s="1">
        <v>5660</v>
      </c>
      <c r="G393" s="1">
        <v>991</v>
      </c>
      <c r="H393" t="s">
        <v>15</v>
      </c>
      <c r="I393" t="s">
        <v>15</v>
      </c>
      <c r="K393">
        <v>1</v>
      </c>
      <c r="L393">
        <v>0</v>
      </c>
      <c r="M393" t="s">
        <v>15</v>
      </c>
    </row>
    <row r="394" spans="1:13">
      <c r="A394">
        <v>393</v>
      </c>
      <c r="B394" t="s">
        <v>36</v>
      </c>
      <c r="D394" t="s">
        <v>13</v>
      </c>
      <c r="E394" t="s">
        <v>14</v>
      </c>
      <c r="F394" s="1">
        <v>2410</v>
      </c>
      <c r="G394" s="1">
        <v>359</v>
      </c>
      <c r="H394" t="s">
        <v>15</v>
      </c>
      <c r="I394" t="s">
        <v>15</v>
      </c>
      <c r="K394">
        <v>1</v>
      </c>
      <c r="L394">
        <v>0</v>
      </c>
      <c r="M394" t="s">
        <v>15</v>
      </c>
    </row>
    <row r="395" spans="1:13">
      <c r="A395">
        <v>394</v>
      </c>
      <c r="B395" t="s">
        <v>36</v>
      </c>
      <c r="D395" t="s">
        <v>13</v>
      </c>
      <c r="E395" t="s">
        <v>14</v>
      </c>
      <c r="F395" s="1">
        <v>14100</v>
      </c>
      <c r="G395" s="1">
        <v>2620</v>
      </c>
      <c r="H395" t="s">
        <v>15</v>
      </c>
      <c r="I395" t="s">
        <v>15</v>
      </c>
      <c r="K395">
        <v>0</v>
      </c>
      <c r="L395">
        <v>0</v>
      </c>
      <c r="M395" t="s">
        <v>15</v>
      </c>
    </row>
    <row r="396" spans="1:13">
      <c r="A396">
        <v>395</v>
      </c>
      <c r="B396" t="s">
        <v>36</v>
      </c>
      <c r="D396" t="s">
        <v>13</v>
      </c>
      <c r="E396" t="s">
        <v>14</v>
      </c>
      <c r="F396" s="1">
        <v>18000</v>
      </c>
      <c r="G396" s="1">
        <v>2840</v>
      </c>
      <c r="H396" t="s">
        <v>15</v>
      </c>
      <c r="I396" t="s">
        <v>15</v>
      </c>
      <c r="K396">
        <v>0</v>
      </c>
      <c r="L396">
        <v>0</v>
      </c>
      <c r="M396" t="s">
        <v>15</v>
      </c>
    </row>
    <row r="397" spans="1:13">
      <c r="A397">
        <v>396</v>
      </c>
      <c r="B397" t="s">
        <v>36</v>
      </c>
      <c r="D397" t="s">
        <v>13</v>
      </c>
      <c r="E397" t="s">
        <v>14</v>
      </c>
      <c r="F397" s="1">
        <v>95000</v>
      </c>
      <c r="G397" s="1">
        <v>15100</v>
      </c>
      <c r="H397" t="s">
        <v>15</v>
      </c>
      <c r="I397" t="s">
        <v>15</v>
      </c>
      <c r="K397">
        <v>1</v>
      </c>
      <c r="L397">
        <v>0</v>
      </c>
      <c r="M397" t="s">
        <v>15</v>
      </c>
    </row>
    <row r="398" spans="1:13">
      <c r="A398">
        <v>397</v>
      </c>
      <c r="B398" t="s">
        <v>36</v>
      </c>
      <c r="D398" t="s">
        <v>13</v>
      </c>
      <c r="E398" t="s">
        <v>14</v>
      </c>
      <c r="F398" s="1">
        <v>13500</v>
      </c>
      <c r="G398" s="1">
        <v>2130</v>
      </c>
      <c r="H398" t="s">
        <v>15</v>
      </c>
      <c r="I398" t="s">
        <v>15</v>
      </c>
      <c r="K398">
        <v>0</v>
      </c>
      <c r="L398">
        <v>0</v>
      </c>
      <c r="M398" t="s">
        <v>15</v>
      </c>
    </row>
    <row r="399" spans="1:13">
      <c r="A399">
        <v>398</v>
      </c>
      <c r="B399" t="s">
        <v>36</v>
      </c>
      <c r="D399" t="s">
        <v>13</v>
      </c>
      <c r="E399" t="s">
        <v>14</v>
      </c>
      <c r="F399" s="1">
        <v>9820</v>
      </c>
      <c r="G399" s="1">
        <v>1770</v>
      </c>
      <c r="H399" t="s">
        <v>15</v>
      </c>
      <c r="I399" t="s">
        <v>15</v>
      </c>
      <c r="K399">
        <v>0</v>
      </c>
      <c r="L399">
        <v>0</v>
      </c>
      <c r="M399" t="s">
        <v>15</v>
      </c>
    </row>
    <row r="400" spans="1:13">
      <c r="A400">
        <v>399</v>
      </c>
      <c r="B400" t="s">
        <v>36</v>
      </c>
      <c r="D400" t="s">
        <v>13</v>
      </c>
      <c r="E400" t="s">
        <v>14</v>
      </c>
      <c r="F400" s="1">
        <v>22600</v>
      </c>
      <c r="G400" s="1">
        <v>2920</v>
      </c>
      <c r="H400" t="s">
        <v>15</v>
      </c>
      <c r="I400" t="s">
        <v>15</v>
      </c>
      <c r="K400">
        <v>0</v>
      </c>
      <c r="L400">
        <v>0</v>
      </c>
      <c r="M400" t="s">
        <v>15</v>
      </c>
    </row>
    <row r="401" spans="1:13">
      <c r="A401">
        <v>400</v>
      </c>
      <c r="B401" t="s">
        <v>36</v>
      </c>
      <c r="D401" t="s">
        <v>13</v>
      </c>
      <c r="E401" t="s">
        <v>14</v>
      </c>
      <c r="F401" s="1">
        <v>36800</v>
      </c>
      <c r="G401" s="1">
        <v>4920</v>
      </c>
      <c r="H401" t="s">
        <v>15</v>
      </c>
      <c r="I401" t="s">
        <v>15</v>
      </c>
      <c r="K401">
        <v>0</v>
      </c>
      <c r="L401">
        <v>0</v>
      </c>
      <c r="M401" t="s">
        <v>15</v>
      </c>
    </row>
    <row r="402" spans="1:13">
      <c r="A402">
        <v>401</v>
      </c>
      <c r="B402" t="s">
        <v>37</v>
      </c>
      <c r="D402" t="s">
        <v>13</v>
      </c>
      <c r="E402" t="s">
        <v>14</v>
      </c>
      <c r="F402" s="1">
        <v>22400</v>
      </c>
      <c r="G402" s="1">
        <v>3760</v>
      </c>
      <c r="H402" t="s">
        <v>15</v>
      </c>
      <c r="I402" t="s">
        <v>15</v>
      </c>
      <c r="K402">
        <v>0</v>
      </c>
      <c r="L402">
        <v>0</v>
      </c>
      <c r="M402" t="s">
        <v>15</v>
      </c>
    </row>
    <row r="403" spans="1:13">
      <c r="A403">
        <v>402</v>
      </c>
      <c r="B403" t="s">
        <v>37</v>
      </c>
      <c r="D403" t="s">
        <v>13</v>
      </c>
      <c r="E403" t="s">
        <v>14</v>
      </c>
      <c r="F403" s="1">
        <v>59500</v>
      </c>
      <c r="G403" s="1">
        <v>10500</v>
      </c>
      <c r="H403" t="s">
        <v>15</v>
      </c>
      <c r="I403" t="s">
        <v>15</v>
      </c>
      <c r="K403">
        <v>0</v>
      </c>
      <c r="L403">
        <v>0</v>
      </c>
      <c r="M403" t="s">
        <v>15</v>
      </c>
    </row>
    <row r="404" spans="1:13">
      <c r="A404">
        <v>403</v>
      </c>
      <c r="B404" t="s">
        <v>37</v>
      </c>
      <c r="D404" t="s">
        <v>13</v>
      </c>
      <c r="E404" t="s">
        <v>14</v>
      </c>
      <c r="F404" s="1">
        <v>1310000</v>
      </c>
      <c r="G404" s="1">
        <v>258000</v>
      </c>
      <c r="H404" t="s">
        <v>15</v>
      </c>
      <c r="I404" t="s">
        <v>15</v>
      </c>
      <c r="K404">
        <v>0</v>
      </c>
      <c r="L404">
        <v>0</v>
      </c>
      <c r="M404" t="s">
        <v>15</v>
      </c>
    </row>
    <row r="405" spans="1:13">
      <c r="A405">
        <v>404</v>
      </c>
      <c r="B405" t="s">
        <v>37</v>
      </c>
      <c r="D405" t="s">
        <v>13</v>
      </c>
      <c r="E405" t="s">
        <v>14</v>
      </c>
      <c r="F405" s="1">
        <v>42900</v>
      </c>
      <c r="G405" s="1">
        <v>5690</v>
      </c>
      <c r="H405" t="s">
        <v>15</v>
      </c>
      <c r="I405" t="s">
        <v>15</v>
      </c>
      <c r="K405">
        <v>0</v>
      </c>
      <c r="L405">
        <v>0</v>
      </c>
      <c r="M405" t="s">
        <v>15</v>
      </c>
    </row>
    <row r="406" spans="1:13">
      <c r="A406">
        <v>405</v>
      </c>
      <c r="B406" t="s">
        <v>37</v>
      </c>
      <c r="D406" t="s">
        <v>13</v>
      </c>
      <c r="E406" t="s">
        <v>14</v>
      </c>
      <c r="F406" s="1">
        <v>105000</v>
      </c>
      <c r="G406" s="1">
        <v>20400</v>
      </c>
      <c r="H406" t="s">
        <v>15</v>
      </c>
      <c r="I406" t="s">
        <v>15</v>
      </c>
      <c r="K406">
        <v>0</v>
      </c>
      <c r="L406">
        <v>0</v>
      </c>
      <c r="M406" t="s">
        <v>15</v>
      </c>
    </row>
    <row r="407" spans="1:13">
      <c r="A407">
        <v>406</v>
      </c>
      <c r="B407" t="s">
        <v>37</v>
      </c>
      <c r="D407" t="s">
        <v>13</v>
      </c>
      <c r="E407" t="s">
        <v>14</v>
      </c>
      <c r="F407" s="1">
        <v>150000</v>
      </c>
      <c r="G407" s="1">
        <v>28700</v>
      </c>
      <c r="H407" t="s">
        <v>15</v>
      </c>
      <c r="I407" t="s">
        <v>15</v>
      </c>
      <c r="K407">
        <v>0</v>
      </c>
      <c r="L407">
        <v>0</v>
      </c>
      <c r="M407" t="s">
        <v>15</v>
      </c>
    </row>
    <row r="408" spans="1:13">
      <c r="A408">
        <v>407</v>
      </c>
      <c r="B408" t="s">
        <v>37</v>
      </c>
      <c r="D408" t="s">
        <v>13</v>
      </c>
      <c r="E408" t="s">
        <v>14</v>
      </c>
      <c r="F408" s="1">
        <v>287000</v>
      </c>
      <c r="G408" s="1">
        <v>52200</v>
      </c>
      <c r="H408" t="s">
        <v>15</v>
      </c>
      <c r="I408" t="s">
        <v>15</v>
      </c>
      <c r="K408">
        <v>0</v>
      </c>
      <c r="L408">
        <v>0</v>
      </c>
      <c r="M408" t="s">
        <v>15</v>
      </c>
    </row>
    <row r="409" spans="1:13">
      <c r="A409">
        <v>408</v>
      </c>
      <c r="B409" t="s">
        <v>37</v>
      </c>
      <c r="D409" t="s">
        <v>13</v>
      </c>
      <c r="E409" t="s">
        <v>14</v>
      </c>
      <c r="F409" s="1">
        <v>3760</v>
      </c>
      <c r="G409" s="1">
        <v>679</v>
      </c>
      <c r="H409" t="s">
        <v>15</v>
      </c>
      <c r="I409" t="s">
        <v>15</v>
      </c>
      <c r="K409">
        <v>1</v>
      </c>
      <c r="L409">
        <v>0</v>
      </c>
      <c r="M409" t="s">
        <v>15</v>
      </c>
    </row>
    <row r="410" spans="1:13">
      <c r="A410">
        <v>409</v>
      </c>
      <c r="B410" t="s">
        <v>37</v>
      </c>
      <c r="D410" t="s">
        <v>13</v>
      </c>
      <c r="E410" t="s">
        <v>14</v>
      </c>
      <c r="F410" s="1">
        <v>1460</v>
      </c>
      <c r="G410" s="1">
        <v>217</v>
      </c>
      <c r="H410" t="s">
        <v>15</v>
      </c>
      <c r="I410" t="s">
        <v>15</v>
      </c>
      <c r="K410">
        <v>1</v>
      </c>
      <c r="L410">
        <v>0</v>
      </c>
      <c r="M410" t="s">
        <v>15</v>
      </c>
    </row>
    <row r="411" spans="1:13">
      <c r="A411">
        <v>410</v>
      </c>
      <c r="B411" t="s">
        <v>37</v>
      </c>
      <c r="D411" t="s">
        <v>13</v>
      </c>
      <c r="E411" t="s">
        <v>14</v>
      </c>
      <c r="F411" s="1">
        <v>11900</v>
      </c>
      <c r="G411" s="1">
        <v>2230</v>
      </c>
      <c r="H411" t="s">
        <v>15</v>
      </c>
      <c r="I411" t="s">
        <v>15</v>
      </c>
      <c r="K411">
        <v>0</v>
      </c>
      <c r="L411">
        <v>0</v>
      </c>
      <c r="M411" t="s">
        <v>15</v>
      </c>
    </row>
    <row r="412" spans="1:13">
      <c r="A412">
        <v>411</v>
      </c>
      <c r="B412" t="s">
        <v>37</v>
      </c>
      <c r="D412" t="s">
        <v>13</v>
      </c>
      <c r="E412" t="s">
        <v>14</v>
      </c>
      <c r="F412" s="1">
        <v>15000</v>
      </c>
      <c r="G412" s="1">
        <v>2350</v>
      </c>
      <c r="H412" t="s">
        <v>15</v>
      </c>
      <c r="I412" t="s">
        <v>15</v>
      </c>
      <c r="K412">
        <v>0</v>
      </c>
      <c r="L412">
        <v>0</v>
      </c>
      <c r="M412" t="s">
        <v>15</v>
      </c>
    </row>
    <row r="413" spans="1:13">
      <c r="A413">
        <v>412</v>
      </c>
      <c r="B413" t="s">
        <v>37</v>
      </c>
      <c r="D413" t="s">
        <v>13</v>
      </c>
      <c r="E413" t="s">
        <v>14</v>
      </c>
      <c r="F413" s="1">
        <v>89900</v>
      </c>
      <c r="G413" s="1">
        <v>14500</v>
      </c>
      <c r="H413" t="s">
        <v>15</v>
      </c>
      <c r="I413" t="s">
        <v>15</v>
      </c>
      <c r="K413">
        <v>1</v>
      </c>
      <c r="L413">
        <v>0</v>
      </c>
      <c r="M413" t="s">
        <v>15</v>
      </c>
    </row>
    <row r="414" spans="1:13">
      <c r="A414">
        <v>413</v>
      </c>
      <c r="B414" t="s">
        <v>37</v>
      </c>
      <c r="D414" t="s">
        <v>13</v>
      </c>
      <c r="E414" t="s">
        <v>14</v>
      </c>
      <c r="F414" s="1">
        <v>12200</v>
      </c>
      <c r="G414" s="1">
        <v>1810</v>
      </c>
      <c r="H414" t="s">
        <v>15</v>
      </c>
      <c r="I414" t="s">
        <v>15</v>
      </c>
      <c r="K414">
        <v>0</v>
      </c>
      <c r="L414">
        <v>0</v>
      </c>
      <c r="M414" t="s">
        <v>15</v>
      </c>
    </row>
    <row r="415" spans="1:13">
      <c r="A415">
        <v>414</v>
      </c>
      <c r="B415" t="s">
        <v>37</v>
      </c>
      <c r="D415" t="s">
        <v>13</v>
      </c>
      <c r="E415" t="s">
        <v>14</v>
      </c>
      <c r="F415" s="1">
        <v>8840</v>
      </c>
      <c r="G415" s="1">
        <v>1640</v>
      </c>
      <c r="H415" t="s">
        <v>15</v>
      </c>
      <c r="I415" t="s">
        <v>15</v>
      </c>
      <c r="K415">
        <v>0</v>
      </c>
      <c r="L415">
        <v>0</v>
      </c>
      <c r="M415" t="s">
        <v>15</v>
      </c>
    </row>
    <row r="416" spans="1:13">
      <c r="A416">
        <v>415</v>
      </c>
      <c r="B416" t="s">
        <v>37</v>
      </c>
      <c r="D416" t="s">
        <v>13</v>
      </c>
      <c r="E416" t="s">
        <v>14</v>
      </c>
      <c r="F416" s="1">
        <v>20900</v>
      </c>
      <c r="G416" s="1">
        <v>2710</v>
      </c>
      <c r="H416" t="s">
        <v>15</v>
      </c>
      <c r="I416" t="s">
        <v>15</v>
      </c>
      <c r="K416">
        <v>0</v>
      </c>
      <c r="L416">
        <v>0</v>
      </c>
      <c r="M416" t="s">
        <v>15</v>
      </c>
    </row>
    <row r="417" spans="1:13">
      <c r="A417">
        <v>416</v>
      </c>
      <c r="B417" t="s">
        <v>37</v>
      </c>
      <c r="D417" t="s">
        <v>13</v>
      </c>
      <c r="E417" t="s">
        <v>14</v>
      </c>
      <c r="F417" s="1">
        <v>36100</v>
      </c>
      <c r="G417" s="1">
        <v>4750</v>
      </c>
      <c r="H417" t="s">
        <v>15</v>
      </c>
      <c r="I417" t="s">
        <v>15</v>
      </c>
      <c r="K417">
        <v>0</v>
      </c>
      <c r="L417">
        <v>0</v>
      </c>
      <c r="M417" t="s">
        <v>15</v>
      </c>
    </row>
    <row r="418" spans="1:13">
      <c r="A418">
        <v>417</v>
      </c>
      <c r="B418" t="s">
        <v>38</v>
      </c>
      <c r="D418" t="s">
        <v>13</v>
      </c>
      <c r="E418" t="s">
        <v>14</v>
      </c>
      <c r="F418" s="1">
        <v>16000</v>
      </c>
      <c r="G418" s="1">
        <v>2770</v>
      </c>
      <c r="H418" t="s">
        <v>15</v>
      </c>
      <c r="I418" t="s">
        <v>15</v>
      </c>
      <c r="K418">
        <v>0</v>
      </c>
      <c r="L418">
        <v>0</v>
      </c>
      <c r="M418" t="s">
        <v>15</v>
      </c>
    </row>
    <row r="419" spans="1:13">
      <c r="A419">
        <v>418</v>
      </c>
      <c r="B419" t="s">
        <v>38</v>
      </c>
      <c r="D419" t="s">
        <v>13</v>
      </c>
      <c r="E419" t="s">
        <v>14</v>
      </c>
      <c r="F419" s="1">
        <v>84100</v>
      </c>
      <c r="G419" s="1">
        <v>15500</v>
      </c>
      <c r="H419" t="s">
        <v>15</v>
      </c>
      <c r="I419" t="s">
        <v>15</v>
      </c>
      <c r="K419">
        <v>0</v>
      </c>
      <c r="L419">
        <v>0</v>
      </c>
      <c r="M419" t="s">
        <v>15</v>
      </c>
    </row>
    <row r="420" spans="1:13">
      <c r="A420">
        <v>419</v>
      </c>
      <c r="B420" t="s">
        <v>38</v>
      </c>
      <c r="D420" t="s">
        <v>13</v>
      </c>
      <c r="E420" t="s">
        <v>14</v>
      </c>
      <c r="F420" s="1">
        <v>589000</v>
      </c>
      <c r="G420" s="1">
        <v>116000</v>
      </c>
      <c r="H420" t="s">
        <v>15</v>
      </c>
      <c r="I420" t="s">
        <v>15</v>
      </c>
      <c r="K420">
        <v>0</v>
      </c>
      <c r="L420">
        <v>0</v>
      </c>
      <c r="M420" t="s">
        <v>15</v>
      </c>
    </row>
    <row r="421" spans="1:13">
      <c r="A421">
        <v>420</v>
      </c>
      <c r="B421" t="s">
        <v>38</v>
      </c>
      <c r="D421" t="s">
        <v>13</v>
      </c>
      <c r="E421" t="s">
        <v>14</v>
      </c>
      <c r="F421" s="1">
        <v>41300</v>
      </c>
      <c r="G421" s="1">
        <v>6050</v>
      </c>
      <c r="H421" t="s">
        <v>15</v>
      </c>
      <c r="I421" t="s">
        <v>15</v>
      </c>
      <c r="K421">
        <v>0</v>
      </c>
      <c r="L421">
        <v>0</v>
      </c>
      <c r="M421" t="s">
        <v>15</v>
      </c>
    </row>
    <row r="422" spans="1:13">
      <c r="A422">
        <v>421</v>
      </c>
      <c r="B422" t="s">
        <v>38</v>
      </c>
      <c r="D422" t="s">
        <v>13</v>
      </c>
      <c r="E422" t="s">
        <v>14</v>
      </c>
      <c r="F422" s="1">
        <v>54200</v>
      </c>
      <c r="G422" s="1">
        <v>10600</v>
      </c>
      <c r="H422" t="s">
        <v>15</v>
      </c>
      <c r="I422" t="s">
        <v>15</v>
      </c>
      <c r="K422">
        <v>0</v>
      </c>
      <c r="L422">
        <v>0</v>
      </c>
      <c r="M422" t="s">
        <v>15</v>
      </c>
    </row>
    <row r="423" spans="1:13">
      <c r="A423">
        <v>422</v>
      </c>
      <c r="B423" t="s">
        <v>38</v>
      </c>
      <c r="D423" t="s">
        <v>13</v>
      </c>
      <c r="E423" t="s">
        <v>14</v>
      </c>
      <c r="F423" s="1">
        <v>123000</v>
      </c>
      <c r="G423" s="1">
        <v>23600</v>
      </c>
      <c r="H423" t="s">
        <v>15</v>
      </c>
      <c r="I423" t="s">
        <v>15</v>
      </c>
      <c r="K423">
        <v>0</v>
      </c>
      <c r="L423">
        <v>0</v>
      </c>
      <c r="M423" t="s">
        <v>15</v>
      </c>
    </row>
    <row r="424" spans="1:13">
      <c r="A424">
        <v>423</v>
      </c>
      <c r="B424" t="s">
        <v>38</v>
      </c>
      <c r="D424" t="s">
        <v>13</v>
      </c>
      <c r="E424" t="s">
        <v>14</v>
      </c>
      <c r="F424" s="1">
        <v>128000</v>
      </c>
      <c r="G424" s="1">
        <v>23300</v>
      </c>
      <c r="H424" t="s">
        <v>15</v>
      </c>
      <c r="I424" t="s">
        <v>15</v>
      </c>
      <c r="K424">
        <v>0</v>
      </c>
      <c r="L424">
        <v>0</v>
      </c>
      <c r="M424" t="s">
        <v>15</v>
      </c>
    </row>
    <row r="425" spans="1:13">
      <c r="A425">
        <v>424</v>
      </c>
      <c r="B425" t="s">
        <v>38</v>
      </c>
      <c r="D425" t="s">
        <v>13</v>
      </c>
      <c r="E425" t="s">
        <v>14</v>
      </c>
      <c r="F425" s="1">
        <v>2500</v>
      </c>
      <c r="G425" s="1">
        <v>407</v>
      </c>
      <c r="H425" t="s">
        <v>15</v>
      </c>
      <c r="I425" t="s">
        <v>15</v>
      </c>
      <c r="K425">
        <v>1</v>
      </c>
      <c r="L425">
        <v>0</v>
      </c>
      <c r="M425" t="s">
        <v>15</v>
      </c>
    </row>
    <row r="426" spans="1:13">
      <c r="A426">
        <v>425</v>
      </c>
      <c r="B426" t="s">
        <v>38</v>
      </c>
      <c r="D426" t="s">
        <v>13</v>
      </c>
      <c r="E426" t="s">
        <v>14</v>
      </c>
      <c r="F426" s="1">
        <v>1290</v>
      </c>
      <c r="G426" s="1">
        <v>199</v>
      </c>
      <c r="H426" t="s">
        <v>15</v>
      </c>
      <c r="I426" t="s">
        <v>15</v>
      </c>
      <c r="K426">
        <v>1</v>
      </c>
      <c r="L426">
        <v>0</v>
      </c>
      <c r="M426" t="s">
        <v>15</v>
      </c>
    </row>
    <row r="427" spans="1:13">
      <c r="A427">
        <v>426</v>
      </c>
      <c r="B427" t="s">
        <v>38</v>
      </c>
      <c r="D427" t="s">
        <v>13</v>
      </c>
      <c r="E427" t="s">
        <v>14</v>
      </c>
      <c r="F427" s="1">
        <v>6630</v>
      </c>
      <c r="G427" s="1">
        <v>1160</v>
      </c>
      <c r="H427" t="s">
        <v>15</v>
      </c>
      <c r="I427" t="s">
        <v>15</v>
      </c>
      <c r="K427">
        <v>1</v>
      </c>
      <c r="L427">
        <v>0</v>
      </c>
      <c r="M427" t="s">
        <v>15</v>
      </c>
    </row>
    <row r="428" spans="1:13">
      <c r="A428">
        <v>427</v>
      </c>
      <c r="B428" t="s">
        <v>38</v>
      </c>
      <c r="D428" t="s">
        <v>13</v>
      </c>
      <c r="E428" t="s">
        <v>14</v>
      </c>
      <c r="F428" s="1">
        <v>6930</v>
      </c>
      <c r="G428" s="1">
        <v>1000</v>
      </c>
      <c r="H428" t="s">
        <v>15</v>
      </c>
      <c r="I428" t="s">
        <v>15</v>
      </c>
      <c r="K428">
        <v>1</v>
      </c>
      <c r="L428">
        <v>0</v>
      </c>
      <c r="M428" t="s">
        <v>15</v>
      </c>
    </row>
    <row r="429" spans="1:13">
      <c r="A429">
        <v>428</v>
      </c>
      <c r="B429" t="s">
        <v>38</v>
      </c>
      <c r="D429" t="s">
        <v>13</v>
      </c>
      <c r="E429" t="s">
        <v>14</v>
      </c>
      <c r="F429" s="1">
        <v>115000</v>
      </c>
      <c r="G429" s="1">
        <v>20100</v>
      </c>
      <c r="H429" t="s">
        <v>15</v>
      </c>
      <c r="I429" t="s">
        <v>15</v>
      </c>
      <c r="K429">
        <v>1</v>
      </c>
      <c r="L429">
        <v>0</v>
      </c>
      <c r="M429" t="s">
        <v>15</v>
      </c>
    </row>
    <row r="430" spans="1:13">
      <c r="A430">
        <v>429</v>
      </c>
      <c r="B430" t="s">
        <v>38</v>
      </c>
      <c r="D430" t="s">
        <v>13</v>
      </c>
      <c r="E430" t="s">
        <v>14</v>
      </c>
      <c r="F430" s="1">
        <v>9620</v>
      </c>
      <c r="G430" s="1">
        <v>1540</v>
      </c>
      <c r="H430" t="s">
        <v>15</v>
      </c>
      <c r="I430" t="s">
        <v>15</v>
      </c>
      <c r="K430">
        <v>0</v>
      </c>
      <c r="L430">
        <v>0</v>
      </c>
      <c r="M430" t="s">
        <v>15</v>
      </c>
    </row>
    <row r="431" spans="1:13">
      <c r="A431">
        <v>430</v>
      </c>
      <c r="B431" t="s">
        <v>38</v>
      </c>
      <c r="D431" t="s">
        <v>13</v>
      </c>
      <c r="E431" t="s">
        <v>14</v>
      </c>
      <c r="F431" s="1">
        <v>5840</v>
      </c>
      <c r="G431" s="1">
        <v>1140</v>
      </c>
      <c r="H431" t="s">
        <v>15</v>
      </c>
      <c r="I431" t="s">
        <v>15</v>
      </c>
      <c r="K431">
        <v>1</v>
      </c>
      <c r="L431">
        <v>0</v>
      </c>
      <c r="M431" t="s">
        <v>15</v>
      </c>
    </row>
    <row r="432" spans="1:13">
      <c r="A432">
        <v>431</v>
      </c>
      <c r="B432" t="s">
        <v>38</v>
      </c>
      <c r="D432" t="s">
        <v>13</v>
      </c>
      <c r="E432" t="s">
        <v>14</v>
      </c>
      <c r="F432" s="1">
        <v>10600</v>
      </c>
      <c r="G432" s="1">
        <v>1440</v>
      </c>
      <c r="H432" t="s">
        <v>15</v>
      </c>
      <c r="I432" t="s">
        <v>15</v>
      </c>
      <c r="K432">
        <v>1</v>
      </c>
      <c r="L432">
        <v>0</v>
      </c>
      <c r="M432" t="s">
        <v>15</v>
      </c>
    </row>
    <row r="433" spans="1:13">
      <c r="A433">
        <v>432</v>
      </c>
      <c r="B433" t="s">
        <v>38</v>
      </c>
      <c r="D433" t="s">
        <v>13</v>
      </c>
      <c r="E433" t="s">
        <v>14</v>
      </c>
      <c r="F433" s="1">
        <v>23700</v>
      </c>
      <c r="G433" s="1">
        <v>3100</v>
      </c>
      <c r="H433" t="s">
        <v>15</v>
      </c>
      <c r="I433" t="s">
        <v>15</v>
      </c>
      <c r="K433">
        <v>0</v>
      </c>
      <c r="L433">
        <v>0</v>
      </c>
      <c r="M433" t="s">
        <v>15</v>
      </c>
    </row>
    <row r="434" spans="1:13">
      <c r="A434">
        <v>433</v>
      </c>
      <c r="B434" t="s">
        <v>39</v>
      </c>
      <c r="D434" t="s">
        <v>13</v>
      </c>
      <c r="E434" t="s">
        <v>14</v>
      </c>
      <c r="F434" s="1">
        <v>20700</v>
      </c>
      <c r="G434" s="1">
        <v>3680</v>
      </c>
      <c r="H434" t="s">
        <v>15</v>
      </c>
      <c r="I434" t="s">
        <v>15</v>
      </c>
      <c r="K434">
        <v>0</v>
      </c>
      <c r="L434">
        <v>0</v>
      </c>
      <c r="M434" t="s">
        <v>15</v>
      </c>
    </row>
    <row r="435" spans="1:13">
      <c r="A435">
        <v>434</v>
      </c>
      <c r="B435" t="s">
        <v>39</v>
      </c>
      <c r="D435" t="s">
        <v>13</v>
      </c>
      <c r="E435" t="s">
        <v>14</v>
      </c>
      <c r="F435" s="1">
        <v>106000</v>
      </c>
      <c r="G435" s="1">
        <v>20000</v>
      </c>
      <c r="H435" t="s">
        <v>15</v>
      </c>
      <c r="I435" t="s">
        <v>15</v>
      </c>
      <c r="K435">
        <v>0</v>
      </c>
      <c r="L435">
        <v>0</v>
      </c>
      <c r="M435" t="s">
        <v>15</v>
      </c>
    </row>
    <row r="436" spans="1:13">
      <c r="A436">
        <v>435</v>
      </c>
      <c r="B436" t="s">
        <v>39</v>
      </c>
      <c r="D436" t="s">
        <v>13</v>
      </c>
      <c r="E436" t="s">
        <v>14</v>
      </c>
      <c r="F436" s="1">
        <v>660000</v>
      </c>
      <c r="G436" s="1">
        <v>130000</v>
      </c>
      <c r="H436" t="s">
        <v>15</v>
      </c>
      <c r="I436" t="s">
        <v>15</v>
      </c>
      <c r="K436">
        <v>0</v>
      </c>
      <c r="L436">
        <v>0</v>
      </c>
      <c r="M436" t="s">
        <v>15</v>
      </c>
    </row>
    <row r="437" spans="1:13">
      <c r="A437">
        <v>436</v>
      </c>
      <c r="B437" t="s">
        <v>39</v>
      </c>
      <c r="D437" t="s">
        <v>13</v>
      </c>
      <c r="E437" t="s">
        <v>14</v>
      </c>
      <c r="F437" s="1">
        <v>44000</v>
      </c>
      <c r="G437" s="1">
        <v>6030</v>
      </c>
      <c r="H437" t="s">
        <v>15</v>
      </c>
      <c r="I437" t="s">
        <v>15</v>
      </c>
      <c r="K437">
        <v>0</v>
      </c>
      <c r="L437">
        <v>0</v>
      </c>
      <c r="M437" t="s">
        <v>15</v>
      </c>
    </row>
    <row r="438" spans="1:13">
      <c r="A438">
        <v>437</v>
      </c>
      <c r="B438" t="s">
        <v>39</v>
      </c>
      <c r="D438" t="s">
        <v>13</v>
      </c>
      <c r="E438" t="s">
        <v>14</v>
      </c>
      <c r="F438" s="1">
        <v>45700</v>
      </c>
      <c r="G438" s="1">
        <v>8880</v>
      </c>
      <c r="H438" t="s">
        <v>15</v>
      </c>
      <c r="I438" t="s">
        <v>15</v>
      </c>
      <c r="K438">
        <v>0</v>
      </c>
      <c r="L438">
        <v>0</v>
      </c>
      <c r="M438" t="s">
        <v>15</v>
      </c>
    </row>
    <row r="439" spans="1:13">
      <c r="A439">
        <v>438</v>
      </c>
      <c r="B439" t="s">
        <v>39</v>
      </c>
      <c r="D439" t="s">
        <v>13</v>
      </c>
      <c r="E439" t="s">
        <v>14</v>
      </c>
      <c r="F439" s="1">
        <v>129000</v>
      </c>
      <c r="G439" s="1">
        <v>25000</v>
      </c>
      <c r="H439" t="s">
        <v>15</v>
      </c>
      <c r="I439" t="s">
        <v>15</v>
      </c>
      <c r="K439">
        <v>0</v>
      </c>
      <c r="L439">
        <v>0</v>
      </c>
      <c r="M439" t="s">
        <v>15</v>
      </c>
    </row>
    <row r="440" spans="1:13">
      <c r="A440">
        <v>439</v>
      </c>
      <c r="B440" t="s">
        <v>39</v>
      </c>
      <c r="D440" t="s">
        <v>13</v>
      </c>
      <c r="E440" t="s">
        <v>14</v>
      </c>
      <c r="F440" s="1">
        <v>166000</v>
      </c>
      <c r="G440" s="1">
        <v>31300</v>
      </c>
      <c r="H440" t="s">
        <v>15</v>
      </c>
      <c r="I440" t="s">
        <v>15</v>
      </c>
      <c r="K440">
        <v>0</v>
      </c>
      <c r="L440">
        <v>0</v>
      </c>
      <c r="M440" t="s">
        <v>15</v>
      </c>
    </row>
    <row r="441" spans="1:13">
      <c r="A441">
        <v>440</v>
      </c>
      <c r="B441" t="s">
        <v>39</v>
      </c>
      <c r="D441" t="s">
        <v>13</v>
      </c>
      <c r="E441" t="s">
        <v>14</v>
      </c>
      <c r="F441" s="1">
        <v>2520</v>
      </c>
      <c r="G441" s="1">
        <v>449</v>
      </c>
      <c r="H441" t="s">
        <v>15</v>
      </c>
      <c r="I441" t="s">
        <v>15</v>
      </c>
      <c r="K441">
        <v>1</v>
      </c>
      <c r="L441">
        <v>0</v>
      </c>
      <c r="M441" t="s">
        <v>15</v>
      </c>
    </row>
    <row r="442" spans="1:13">
      <c r="A442">
        <v>441</v>
      </c>
      <c r="B442" t="s">
        <v>39</v>
      </c>
      <c r="D442" t="s">
        <v>13</v>
      </c>
      <c r="E442" t="s">
        <v>14</v>
      </c>
      <c r="F442" s="1">
        <v>1630</v>
      </c>
      <c r="G442" s="1">
        <v>257</v>
      </c>
      <c r="H442" t="s">
        <v>15</v>
      </c>
      <c r="I442" t="s">
        <v>15</v>
      </c>
      <c r="K442">
        <v>1</v>
      </c>
      <c r="L442">
        <v>0</v>
      </c>
      <c r="M442" t="s">
        <v>15</v>
      </c>
    </row>
    <row r="443" spans="1:13">
      <c r="A443">
        <v>442</v>
      </c>
      <c r="B443" t="s">
        <v>39</v>
      </c>
      <c r="D443" t="s">
        <v>13</v>
      </c>
      <c r="E443" t="s">
        <v>14</v>
      </c>
      <c r="F443" s="1">
        <v>5910</v>
      </c>
      <c r="G443" s="1">
        <v>897</v>
      </c>
      <c r="H443" t="s">
        <v>15</v>
      </c>
      <c r="I443" t="s">
        <v>15</v>
      </c>
      <c r="K443">
        <v>1</v>
      </c>
      <c r="L443">
        <v>0</v>
      </c>
      <c r="M443" t="s">
        <v>15</v>
      </c>
    </row>
    <row r="444" spans="1:13">
      <c r="A444">
        <v>443</v>
      </c>
      <c r="B444" t="s">
        <v>39</v>
      </c>
      <c r="D444" t="s">
        <v>13</v>
      </c>
      <c r="E444" t="s">
        <v>14</v>
      </c>
      <c r="F444" s="1">
        <v>7980</v>
      </c>
      <c r="G444" s="1">
        <v>1220</v>
      </c>
      <c r="H444" t="s">
        <v>15</v>
      </c>
      <c r="I444" t="s">
        <v>15</v>
      </c>
      <c r="K444">
        <v>1</v>
      </c>
      <c r="L444">
        <v>0</v>
      </c>
      <c r="M444" t="s">
        <v>15</v>
      </c>
    </row>
    <row r="445" spans="1:13">
      <c r="A445">
        <v>444</v>
      </c>
      <c r="B445" t="s">
        <v>39</v>
      </c>
      <c r="D445" t="s">
        <v>13</v>
      </c>
      <c r="E445" t="s">
        <v>14</v>
      </c>
      <c r="F445" s="1">
        <v>127000</v>
      </c>
      <c r="G445" s="1">
        <v>23100</v>
      </c>
      <c r="H445" t="s">
        <v>15</v>
      </c>
      <c r="I445" t="s">
        <v>15</v>
      </c>
      <c r="K445">
        <v>1</v>
      </c>
      <c r="L445">
        <v>0</v>
      </c>
      <c r="M445" t="s">
        <v>15</v>
      </c>
    </row>
    <row r="446" spans="1:13">
      <c r="A446">
        <v>445</v>
      </c>
      <c r="B446" t="s">
        <v>39</v>
      </c>
      <c r="D446" t="s">
        <v>13</v>
      </c>
      <c r="E446" t="s">
        <v>14</v>
      </c>
      <c r="F446" s="1">
        <v>9120</v>
      </c>
      <c r="G446" s="1">
        <v>1400</v>
      </c>
      <c r="H446" t="s">
        <v>15</v>
      </c>
      <c r="I446" t="s">
        <v>15</v>
      </c>
      <c r="K446">
        <v>0</v>
      </c>
      <c r="L446">
        <v>0</v>
      </c>
      <c r="M446" t="s">
        <v>15</v>
      </c>
    </row>
    <row r="447" spans="1:13">
      <c r="A447">
        <v>446</v>
      </c>
      <c r="B447" t="s">
        <v>39</v>
      </c>
      <c r="D447" t="s">
        <v>13</v>
      </c>
      <c r="E447" t="s">
        <v>14</v>
      </c>
      <c r="F447" s="1">
        <v>4880</v>
      </c>
      <c r="G447" s="1">
        <v>957</v>
      </c>
      <c r="H447" t="s">
        <v>15</v>
      </c>
      <c r="I447" t="s">
        <v>15</v>
      </c>
      <c r="K447">
        <v>1</v>
      </c>
      <c r="L447">
        <v>0</v>
      </c>
      <c r="M447" t="s">
        <v>15</v>
      </c>
    </row>
    <row r="448" spans="1:13">
      <c r="A448">
        <v>447</v>
      </c>
      <c r="B448" t="s">
        <v>39</v>
      </c>
      <c r="D448" t="s">
        <v>13</v>
      </c>
      <c r="E448" t="s">
        <v>14</v>
      </c>
      <c r="F448" s="1">
        <v>12200</v>
      </c>
      <c r="G448" s="1">
        <v>1530</v>
      </c>
      <c r="H448" t="s">
        <v>15</v>
      </c>
      <c r="I448" t="s">
        <v>15</v>
      </c>
      <c r="K448">
        <v>0</v>
      </c>
      <c r="L448">
        <v>0</v>
      </c>
      <c r="M448" t="s">
        <v>15</v>
      </c>
    </row>
    <row r="449" spans="1:13">
      <c r="A449">
        <v>448</v>
      </c>
      <c r="B449" t="s">
        <v>39</v>
      </c>
      <c r="D449" t="s">
        <v>13</v>
      </c>
      <c r="E449" t="s">
        <v>14</v>
      </c>
      <c r="F449" s="1">
        <v>23500</v>
      </c>
      <c r="G449" s="1">
        <v>3060</v>
      </c>
      <c r="H449" t="s">
        <v>15</v>
      </c>
      <c r="I449" t="s">
        <v>15</v>
      </c>
      <c r="K449">
        <v>0</v>
      </c>
      <c r="L449">
        <v>0</v>
      </c>
      <c r="M449" t="s">
        <v>15</v>
      </c>
    </row>
    <row r="450" spans="1:13">
      <c r="A450">
        <v>449</v>
      </c>
      <c r="B450" t="s">
        <v>40</v>
      </c>
      <c r="D450" t="s">
        <v>13</v>
      </c>
      <c r="E450" t="s">
        <v>14</v>
      </c>
      <c r="F450" s="1">
        <v>32</v>
      </c>
      <c r="G450" s="1">
        <v>5.33</v>
      </c>
      <c r="H450" t="s">
        <v>15</v>
      </c>
      <c r="I450" t="s">
        <v>15</v>
      </c>
      <c r="K450">
        <v>1</v>
      </c>
      <c r="L450">
        <v>0</v>
      </c>
      <c r="M450" t="s">
        <v>15</v>
      </c>
    </row>
    <row r="451" spans="1:13">
      <c r="A451">
        <v>450</v>
      </c>
      <c r="B451" t="s">
        <v>40</v>
      </c>
      <c r="D451" t="s">
        <v>13</v>
      </c>
      <c r="E451" t="s">
        <v>14</v>
      </c>
      <c r="F451" s="1">
        <v>53900</v>
      </c>
      <c r="G451" s="1">
        <v>9390</v>
      </c>
      <c r="H451" t="s">
        <v>15</v>
      </c>
      <c r="I451" t="s">
        <v>15</v>
      </c>
      <c r="K451">
        <v>0</v>
      </c>
      <c r="L451">
        <v>0</v>
      </c>
      <c r="M451" t="s">
        <v>15</v>
      </c>
    </row>
    <row r="452" spans="1:13">
      <c r="A452">
        <v>451</v>
      </c>
      <c r="B452" t="s">
        <v>40</v>
      </c>
      <c r="D452" t="s">
        <v>13</v>
      </c>
      <c r="E452" t="s">
        <v>14</v>
      </c>
      <c r="F452" s="1">
        <v>457</v>
      </c>
      <c r="G452" s="1">
        <v>59.5</v>
      </c>
      <c r="H452" t="s">
        <v>15</v>
      </c>
      <c r="I452" t="s">
        <v>15</v>
      </c>
      <c r="K452">
        <v>0</v>
      </c>
      <c r="L452">
        <v>0</v>
      </c>
      <c r="M452" t="s">
        <v>15</v>
      </c>
    </row>
    <row r="453" spans="1:13">
      <c r="A453">
        <v>452</v>
      </c>
      <c r="B453" t="s">
        <v>40</v>
      </c>
      <c r="D453" t="s">
        <v>13</v>
      </c>
      <c r="E453" t="s">
        <v>14</v>
      </c>
      <c r="F453" s="1">
        <v>843</v>
      </c>
      <c r="G453" s="1">
        <v>126</v>
      </c>
      <c r="H453" t="s">
        <v>15</v>
      </c>
      <c r="I453" t="s">
        <v>15</v>
      </c>
      <c r="K453">
        <v>0</v>
      </c>
      <c r="L453">
        <v>0</v>
      </c>
      <c r="M453" t="s">
        <v>15</v>
      </c>
    </row>
    <row r="454" spans="1:13">
      <c r="A454">
        <v>453</v>
      </c>
      <c r="B454" t="s">
        <v>40</v>
      </c>
      <c r="D454" t="s">
        <v>13</v>
      </c>
      <c r="E454" t="s">
        <v>14</v>
      </c>
      <c r="F454" s="1">
        <v>49.6</v>
      </c>
      <c r="G454" s="1">
        <v>8.5399999999999991</v>
      </c>
      <c r="H454" t="s">
        <v>15</v>
      </c>
      <c r="I454" t="s">
        <v>15</v>
      </c>
      <c r="K454">
        <v>0</v>
      </c>
      <c r="L454">
        <v>0</v>
      </c>
      <c r="M454" t="s">
        <v>15</v>
      </c>
    </row>
    <row r="455" spans="1:13">
      <c r="A455">
        <v>454</v>
      </c>
      <c r="B455" t="s">
        <v>40</v>
      </c>
      <c r="D455" t="s">
        <v>13</v>
      </c>
      <c r="E455" t="s">
        <v>14</v>
      </c>
      <c r="F455" s="1">
        <v>49.6</v>
      </c>
      <c r="G455" s="1">
        <v>5.21</v>
      </c>
      <c r="H455" t="s">
        <v>15</v>
      </c>
      <c r="I455" t="s">
        <v>15</v>
      </c>
      <c r="K455">
        <v>0</v>
      </c>
      <c r="L455">
        <v>0</v>
      </c>
      <c r="M455" t="s">
        <v>15</v>
      </c>
    </row>
    <row r="456" spans="1:13">
      <c r="A456">
        <v>455</v>
      </c>
      <c r="B456" t="s">
        <v>40</v>
      </c>
      <c r="D456" t="s">
        <v>13</v>
      </c>
      <c r="E456" t="s">
        <v>14</v>
      </c>
      <c r="F456" s="1">
        <v>120</v>
      </c>
      <c r="G456" s="1">
        <v>17.399999999999999</v>
      </c>
      <c r="H456" t="s">
        <v>15</v>
      </c>
      <c r="I456" t="s">
        <v>15</v>
      </c>
      <c r="K456">
        <v>0</v>
      </c>
      <c r="L456">
        <v>0</v>
      </c>
      <c r="M456" t="s">
        <v>15</v>
      </c>
    </row>
    <row r="457" spans="1:13">
      <c r="A457">
        <v>456</v>
      </c>
      <c r="B457" t="s">
        <v>40</v>
      </c>
      <c r="D457" t="s">
        <v>13</v>
      </c>
      <c r="E457" t="s">
        <v>14</v>
      </c>
      <c r="F457" s="1">
        <v>49.6</v>
      </c>
      <c r="G457" s="1">
        <v>6.67</v>
      </c>
      <c r="H457" t="s">
        <v>15</v>
      </c>
      <c r="I457" t="s">
        <v>15</v>
      </c>
      <c r="K457">
        <v>0</v>
      </c>
      <c r="L457">
        <v>0</v>
      </c>
      <c r="M457" t="s">
        <v>15</v>
      </c>
    </row>
    <row r="458" spans="1:13">
      <c r="A458">
        <v>457</v>
      </c>
      <c r="B458" t="s">
        <v>40</v>
      </c>
      <c r="D458" t="s">
        <v>13</v>
      </c>
      <c r="E458" t="s">
        <v>14</v>
      </c>
      <c r="F458" s="1">
        <v>49.6</v>
      </c>
      <c r="G458" s="1">
        <v>5.21</v>
      </c>
      <c r="H458" t="s">
        <v>15</v>
      </c>
      <c r="I458" t="s">
        <v>15</v>
      </c>
      <c r="K458">
        <v>0</v>
      </c>
      <c r="L458">
        <v>0</v>
      </c>
      <c r="M458" t="s">
        <v>15</v>
      </c>
    </row>
    <row r="459" spans="1:13">
      <c r="A459">
        <v>458</v>
      </c>
      <c r="B459" t="s">
        <v>40</v>
      </c>
      <c r="D459" t="s">
        <v>13</v>
      </c>
      <c r="E459" t="s">
        <v>14</v>
      </c>
      <c r="F459" s="1">
        <v>49.6</v>
      </c>
      <c r="G459" s="1">
        <v>8.5399999999999991</v>
      </c>
      <c r="H459" t="s">
        <v>15</v>
      </c>
      <c r="I459" t="s">
        <v>15</v>
      </c>
      <c r="K459">
        <v>0</v>
      </c>
      <c r="L459">
        <v>0</v>
      </c>
      <c r="M459" t="s">
        <v>15</v>
      </c>
    </row>
    <row r="460" spans="1:13">
      <c r="A460">
        <v>459</v>
      </c>
      <c r="B460" t="s">
        <v>40</v>
      </c>
      <c r="D460" t="s">
        <v>13</v>
      </c>
      <c r="E460" t="s">
        <v>14</v>
      </c>
      <c r="F460" s="1">
        <v>75.099999999999994</v>
      </c>
      <c r="G460" s="1">
        <v>12.8</v>
      </c>
      <c r="H460" t="s">
        <v>15</v>
      </c>
      <c r="I460" t="s">
        <v>15</v>
      </c>
      <c r="K460">
        <v>1</v>
      </c>
      <c r="L460">
        <v>0</v>
      </c>
      <c r="M460" t="s">
        <v>15</v>
      </c>
    </row>
    <row r="461" spans="1:13">
      <c r="A461">
        <v>460</v>
      </c>
      <c r="B461" t="s">
        <v>40</v>
      </c>
      <c r="D461" t="s">
        <v>13</v>
      </c>
      <c r="E461" t="s">
        <v>14</v>
      </c>
      <c r="F461" s="1">
        <v>39200</v>
      </c>
      <c r="G461" s="1">
        <v>6340</v>
      </c>
      <c r="H461" t="s">
        <v>15</v>
      </c>
      <c r="I461" t="s">
        <v>15</v>
      </c>
      <c r="K461">
        <v>0</v>
      </c>
      <c r="L461">
        <v>0</v>
      </c>
      <c r="M461" t="s">
        <v>15</v>
      </c>
    </row>
    <row r="462" spans="1:13">
      <c r="A462">
        <v>461</v>
      </c>
      <c r="B462" t="s">
        <v>40</v>
      </c>
      <c r="D462" t="s">
        <v>13</v>
      </c>
      <c r="E462" t="s">
        <v>14</v>
      </c>
      <c r="F462" s="1">
        <v>0</v>
      </c>
      <c r="G462" s="1">
        <v>0</v>
      </c>
      <c r="H462" t="s">
        <v>15</v>
      </c>
      <c r="I462" t="s">
        <v>15</v>
      </c>
      <c r="K462">
        <v>0</v>
      </c>
      <c r="L462" t="s">
        <v>16</v>
      </c>
      <c r="M462" t="s">
        <v>15</v>
      </c>
    </row>
    <row r="463" spans="1:13">
      <c r="A463">
        <v>462</v>
      </c>
      <c r="B463" t="s">
        <v>40</v>
      </c>
      <c r="D463" t="s">
        <v>13</v>
      </c>
      <c r="E463" t="s">
        <v>14</v>
      </c>
      <c r="F463" s="1">
        <v>116</v>
      </c>
      <c r="G463" s="1">
        <v>8.5399999999999991</v>
      </c>
      <c r="H463" t="s">
        <v>15</v>
      </c>
      <c r="I463" t="s">
        <v>15</v>
      </c>
      <c r="K463">
        <v>0</v>
      </c>
      <c r="L463">
        <v>0</v>
      </c>
      <c r="M463" t="s">
        <v>15</v>
      </c>
    </row>
    <row r="464" spans="1:13">
      <c r="A464">
        <v>463</v>
      </c>
      <c r="B464" t="s">
        <v>40</v>
      </c>
      <c r="D464" t="s">
        <v>13</v>
      </c>
      <c r="E464" t="s">
        <v>14</v>
      </c>
      <c r="F464" s="1">
        <v>0</v>
      </c>
      <c r="G464" s="1">
        <v>0</v>
      </c>
      <c r="H464" t="s">
        <v>15</v>
      </c>
      <c r="I464" t="s">
        <v>15</v>
      </c>
      <c r="K464">
        <v>0</v>
      </c>
      <c r="L464" t="s">
        <v>16</v>
      </c>
      <c r="M464" t="s">
        <v>15</v>
      </c>
    </row>
    <row r="465" spans="1:13">
      <c r="A465">
        <v>464</v>
      </c>
      <c r="B465" t="s">
        <v>40</v>
      </c>
      <c r="D465" t="s">
        <v>13</v>
      </c>
      <c r="E465" t="s">
        <v>14</v>
      </c>
      <c r="F465" s="1">
        <v>389</v>
      </c>
      <c r="G465" s="1">
        <v>38.200000000000003</v>
      </c>
      <c r="H465" t="s">
        <v>15</v>
      </c>
      <c r="I465" t="s">
        <v>15</v>
      </c>
      <c r="K465">
        <v>0</v>
      </c>
      <c r="L465">
        <v>0</v>
      </c>
      <c r="M465" t="s">
        <v>15</v>
      </c>
    </row>
    <row r="466" spans="1:13">
      <c r="A466">
        <v>465</v>
      </c>
      <c r="B466" t="s">
        <v>41</v>
      </c>
      <c r="D466" t="s">
        <v>13</v>
      </c>
      <c r="E466" t="s">
        <v>14</v>
      </c>
      <c r="F466" s="1">
        <v>11500</v>
      </c>
      <c r="G466" s="1">
        <v>2120</v>
      </c>
      <c r="H466" t="s">
        <v>15</v>
      </c>
      <c r="I466" t="s">
        <v>15</v>
      </c>
      <c r="K466">
        <v>0</v>
      </c>
      <c r="L466">
        <v>0</v>
      </c>
      <c r="M466" t="s">
        <v>15</v>
      </c>
    </row>
    <row r="467" spans="1:13">
      <c r="A467">
        <v>466</v>
      </c>
      <c r="B467" t="s">
        <v>41</v>
      </c>
      <c r="D467" t="s">
        <v>13</v>
      </c>
      <c r="E467" t="s">
        <v>14</v>
      </c>
      <c r="F467" s="1">
        <v>125000</v>
      </c>
      <c r="G467" s="1">
        <v>24300</v>
      </c>
      <c r="H467" t="s">
        <v>15</v>
      </c>
      <c r="I467" t="s">
        <v>15</v>
      </c>
      <c r="K467">
        <v>1</v>
      </c>
      <c r="L467">
        <v>0</v>
      </c>
      <c r="M467" t="s">
        <v>15</v>
      </c>
    </row>
    <row r="468" spans="1:13">
      <c r="A468">
        <v>467</v>
      </c>
      <c r="B468" t="s">
        <v>41</v>
      </c>
      <c r="D468" t="s">
        <v>13</v>
      </c>
      <c r="E468" t="s">
        <v>14</v>
      </c>
      <c r="F468" s="1">
        <v>169000</v>
      </c>
      <c r="G468" s="1">
        <v>33300</v>
      </c>
      <c r="H468" t="s">
        <v>15</v>
      </c>
      <c r="I468" t="s">
        <v>15</v>
      </c>
      <c r="K468">
        <v>0</v>
      </c>
      <c r="L468">
        <v>0</v>
      </c>
      <c r="M468" t="s">
        <v>15</v>
      </c>
    </row>
    <row r="469" spans="1:13">
      <c r="A469">
        <v>468</v>
      </c>
      <c r="B469" t="s">
        <v>41</v>
      </c>
      <c r="D469" t="s">
        <v>13</v>
      </c>
      <c r="E469" t="s">
        <v>14</v>
      </c>
      <c r="F469" s="1">
        <v>23100</v>
      </c>
      <c r="G469" s="1">
        <v>2720</v>
      </c>
      <c r="H469" t="s">
        <v>15</v>
      </c>
      <c r="I469" t="s">
        <v>15</v>
      </c>
      <c r="K469">
        <v>0</v>
      </c>
      <c r="L469">
        <v>0</v>
      </c>
      <c r="M469" t="s">
        <v>15</v>
      </c>
    </row>
    <row r="470" spans="1:13">
      <c r="A470">
        <v>469</v>
      </c>
      <c r="B470" t="s">
        <v>41</v>
      </c>
      <c r="D470" t="s">
        <v>13</v>
      </c>
      <c r="E470" t="s">
        <v>14</v>
      </c>
      <c r="F470" s="1">
        <v>1070</v>
      </c>
      <c r="G470" s="1">
        <v>173</v>
      </c>
      <c r="H470" t="s">
        <v>15</v>
      </c>
      <c r="I470" t="s">
        <v>15</v>
      </c>
      <c r="K470">
        <v>0</v>
      </c>
      <c r="L470">
        <v>0</v>
      </c>
      <c r="M470" t="s">
        <v>15</v>
      </c>
    </row>
    <row r="471" spans="1:13">
      <c r="A471">
        <v>470</v>
      </c>
      <c r="B471" t="s">
        <v>41</v>
      </c>
      <c r="D471" t="s">
        <v>13</v>
      </c>
      <c r="E471" t="s">
        <v>14</v>
      </c>
      <c r="F471" s="1">
        <v>45800</v>
      </c>
      <c r="G471" s="1">
        <v>8890</v>
      </c>
      <c r="H471" t="s">
        <v>15</v>
      </c>
      <c r="I471" t="s">
        <v>15</v>
      </c>
      <c r="K471">
        <v>0</v>
      </c>
      <c r="L471">
        <v>0</v>
      </c>
      <c r="M471" t="s">
        <v>15</v>
      </c>
    </row>
    <row r="472" spans="1:13">
      <c r="A472">
        <v>471</v>
      </c>
      <c r="B472" t="s">
        <v>41</v>
      </c>
      <c r="D472" t="s">
        <v>13</v>
      </c>
      <c r="E472" t="s">
        <v>14</v>
      </c>
      <c r="F472" s="1">
        <v>154000</v>
      </c>
      <c r="G472" s="1">
        <v>28900</v>
      </c>
      <c r="H472" t="s">
        <v>15</v>
      </c>
      <c r="I472" t="s">
        <v>15</v>
      </c>
      <c r="K472">
        <v>0</v>
      </c>
      <c r="L472">
        <v>0</v>
      </c>
      <c r="M472" t="s">
        <v>15</v>
      </c>
    </row>
    <row r="473" spans="1:13">
      <c r="A473">
        <v>472</v>
      </c>
      <c r="B473" t="s">
        <v>41</v>
      </c>
      <c r="D473" t="s">
        <v>13</v>
      </c>
      <c r="E473" t="s">
        <v>14</v>
      </c>
      <c r="F473" s="1">
        <v>2120</v>
      </c>
      <c r="G473" s="1">
        <v>310</v>
      </c>
      <c r="H473" t="s">
        <v>15</v>
      </c>
      <c r="I473" t="s">
        <v>15</v>
      </c>
      <c r="K473">
        <v>0</v>
      </c>
      <c r="L473">
        <v>0</v>
      </c>
      <c r="M473" t="s">
        <v>15</v>
      </c>
    </row>
    <row r="474" spans="1:13">
      <c r="A474">
        <v>473</v>
      </c>
      <c r="B474" t="s">
        <v>41</v>
      </c>
      <c r="D474" t="s">
        <v>13</v>
      </c>
      <c r="E474" t="s">
        <v>14</v>
      </c>
      <c r="F474" s="1">
        <v>1980</v>
      </c>
      <c r="G474" s="1">
        <v>301</v>
      </c>
      <c r="H474" t="s">
        <v>15</v>
      </c>
      <c r="I474" t="s">
        <v>15</v>
      </c>
      <c r="K474">
        <v>1</v>
      </c>
      <c r="L474">
        <v>0</v>
      </c>
      <c r="M474" t="s">
        <v>15</v>
      </c>
    </row>
    <row r="475" spans="1:13">
      <c r="A475">
        <v>474</v>
      </c>
      <c r="B475" t="s">
        <v>41</v>
      </c>
      <c r="D475" t="s">
        <v>13</v>
      </c>
      <c r="E475" t="s">
        <v>14</v>
      </c>
      <c r="F475" s="1">
        <v>7150</v>
      </c>
      <c r="G475" s="1">
        <v>1110</v>
      </c>
      <c r="H475" t="s">
        <v>15</v>
      </c>
      <c r="I475" t="s">
        <v>15</v>
      </c>
      <c r="K475">
        <v>1</v>
      </c>
      <c r="L475">
        <v>0</v>
      </c>
      <c r="M475" t="s">
        <v>15</v>
      </c>
    </row>
    <row r="476" spans="1:13">
      <c r="A476">
        <v>475</v>
      </c>
      <c r="B476" t="s">
        <v>41</v>
      </c>
      <c r="D476" t="s">
        <v>13</v>
      </c>
      <c r="E476" t="s">
        <v>14</v>
      </c>
      <c r="F476" s="1">
        <v>4980</v>
      </c>
      <c r="G476" s="1">
        <v>743</v>
      </c>
      <c r="H476" t="s">
        <v>15</v>
      </c>
      <c r="I476" t="s">
        <v>15</v>
      </c>
      <c r="K476">
        <v>1</v>
      </c>
      <c r="L476">
        <v>0</v>
      </c>
      <c r="M476" t="s">
        <v>15</v>
      </c>
    </row>
    <row r="477" spans="1:13">
      <c r="A477">
        <v>476</v>
      </c>
      <c r="B477" t="s">
        <v>41</v>
      </c>
      <c r="D477" t="s">
        <v>13</v>
      </c>
      <c r="E477" t="s">
        <v>14</v>
      </c>
      <c r="F477" s="1">
        <v>94800</v>
      </c>
      <c r="G477" s="1">
        <v>15600</v>
      </c>
      <c r="H477" t="s">
        <v>15</v>
      </c>
      <c r="I477" t="s">
        <v>15</v>
      </c>
      <c r="K477">
        <v>1</v>
      </c>
      <c r="L477">
        <v>0</v>
      </c>
      <c r="M477" t="s">
        <v>15</v>
      </c>
    </row>
    <row r="478" spans="1:13">
      <c r="A478">
        <v>477</v>
      </c>
      <c r="B478" t="s">
        <v>41</v>
      </c>
      <c r="D478" t="s">
        <v>13</v>
      </c>
      <c r="E478" t="s">
        <v>14</v>
      </c>
      <c r="F478" s="1">
        <v>331000</v>
      </c>
      <c r="G478" s="1">
        <v>56200</v>
      </c>
      <c r="H478" t="s">
        <v>15</v>
      </c>
      <c r="I478" t="s">
        <v>15</v>
      </c>
      <c r="K478">
        <v>0</v>
      </c>
      <c r="L478">
        <v>0</v>
      </c>
      <c r="M478" t="s">
        <v>15</v>
      </c>
    </row>
    <row r="479" spans="1:13">
      <c r="A479">
        <v>478</v>
      </c>
      <c r="B479" t="s">
        <v>41</v>
      </c>
      <c r="D479" t="s">
        <v>13</v>
      </c>
      <c r="E479" t="s">
        <v>14</v>
      </c>
      <c r="F479" s="1">
        <v>220000</v>
      </c>
      <c r="G479" s="1">
        <v>43000</v>
      </c>
      <c r="H479" t="s">
        <v>15</v>
      </c>
      <c r="I479" t="s">
        <v>15</v>
      </c>
      <c r="K479">
        <v>0</v>
      </c>
      <c r="L479">
        <v>0</v>
      </c>
      <c r="M479" t="s">
        <v>15</v>
      </c>
    </row>
    <row r="480" spans="1:13">
      <c r="A480">
        <v>479</v>
      </c>
      <c r="B480" t="s">
        <v>41</v>
      </c>
      <c r="D480" t="s">
        <v>13</v>
      </c>
      <c r="E480" t="s">
        <v>14</v>
      </c>
      <c r="F480" s="1">
        <v>304000</v>
      </c>
      <c r="G480" s="1">
        <v>42200</v>
      </c>
      <c r="H480" t="s">
        <v>15</v>
      </c>
      <c r="I480" t="s">
        <v>15</v>
      </c>
      <c r="K480">
        <v>1</v>
      </c>
      <c r="L480">
        <v>0</v>
      </c>
      <c r="M480" t="s">
        <v>15</v>
      </c>
    </row>
    <row r="481" spans="1:13">
      <c r="A481">
        <v>480</v>
      </c>
      <c r="B481" t="s">
        <v>41</v>
      </c>
      <c r="D481" t="s">
        <v>13</v>
      </c>
      <c r="E481" t="s">
        <v>14</v>
      </c>
      <c r="F481" s="1">
        <v>390000</v>
      </c>
      <c r="G481" s="1">
        <v>56100</v>
      </c>
      <c r="H481" t="s">
        <v>15</v>
      </c>
      <c r="I481" t="s">
        <v>15</v>
      </c>
      <c r="K481">
        <v>0</v>
      </c>
      <c r="L481">
        <v>0</v>
      </c>
      <c r="M481" t="s">
        <v>15</v>
      </c>
    </row>
    <row r="482" spans="1:13">
      <c r="A482">
        <v>481</v>
      </c>
      <c r="B482" t="s">
        <v>42</v>
      </c>
      <c r="D482" t="s">
        <v>13</v>
      </c>
      <c r="E482" t="s">
        <v>14</v>
      </c>
      <c r="F482" s="1">
        <v>4300</v>
      </c>
      <c r="G482" s="1">
        <v>774</v>
      </c>
      <c r="H482" t="s">
        <v>15</v>
      </c>
      <c r="I482" t="s">
        <v>15</v>
      </c>
      <c r="K482">
        <v>0</v>
      </c>
      <c r="L482">
        <v>0</v>
      </c>
      <c r="M482" t="s">
        <v>15</v>
      </c>
    </row>
    <row r="483" spans="1:13">
      <c r="A483">
        <v>482</v>
      </c>
      <c r="B483" t="s">
        <v>42</v>
      </c>
      <c r="D483" t="s">
        <v>13</v>
      </c>
      <c r="E483" t="s">
        <v>14</v>
      </c>
      <c r="F483" s="1">
        <v>93100</v>
      </c>
      <c r="G483" s="1">
        <v>17200</v>
      </c>
      <c r="H483" t="s">
        <v>15</v>
      </c>
      <c r="I483" t="s">
        <v>15</v>
      </c>
      <c r="K483">
        <v>0</v>
      </c>
      <c r="L483">
        <v>0</v>
      </c>
      <c r="M483" t="s">
        <v>15</v>
      </c>
    </row>
    <row r="484" spans="1:13">
      <c r="A484">
        <v>483</v>
      </c>
      <c r="B484" t="s">
        <v>42</v>
      </c>
      <c r="D484" t="s">
        <v>13</v>
      </c>
      <c r="E484" t="s">
        <v>14</v>
      </c>
      <c r="F484" s="1">
        <v>155000</v>
      </c>
      <c r="G484" s="1">
        <v>30600</v>
      </c>
      <c r="H484" t="s">
        <v>15</v>
      </c>
      <c r="I484" t="s">
        <v>15</v>
      </c>
      <c r="K484">
        <v>0</v>
      </c>
      <c r="L484">
        <v>0</v>
      </c>
      <c r="M484" t="s">
        <v>15</v>
      </c>
    </row>
    <row r="485" spans="1:13">
      <c r="A485">
        <v>484</v>
      </c>
      <c r="B485" t="s">
        <v>42</v>
      </c>
      <c r="D485" t="s">
        <v>13</v>
      </c>
      <c r="E485" t="s">
        <v>14</v>
      </c>
      <c r="F485" s="1">
        <v>12100</v>
      </c>
      <c r="G485" s="1">
        <v>1470</v>
      </c>
      <c r="H485" t="s">
        <v>15</v>
      </c>
      <c r="I485" t="s">
        <v>15</v>
      </c>
      <c r="K485">
        <v>0</v>
      </c>
      <c r="L485">
        <v>0</v>
      </c>
      <c r="M485" t="s">
        <v>15</v>
      </c>
    </row>
    <row r="486" spans="1:13">
      <c r="A486">
        <v>485</v>
      </c>
      <c r="B486" t="s">
        <v>42</v>
      </c>
      <c r="D486" t="s">
        <v>13</v>
      </c>
      <c r="E486" t="s">
        <v>14</v>
      </c>
      <c r="F486" s="1">
        <v>1600</v>
      </c>
      <c r="G486" s="1">
        <v>268</v>
      </c>
      <c r="H486" t="s">
        <v>15</v>
      </c>
      <c r="I486" t="s">
        <v>15</v>
      </c>
      <c r="K486">
        <v>0</v>
      </c>
      <c r="L486">
        <v>0</v>
      </c>
      <c r="M486" t="s">
        <v>15</v>
      </c>
    </row>
    <row r="487" spans="1:13">
      <c r="A487">
        <v>486</v>
      </c>
      <c r="B487" t="s">
        <v>42</v>
      </c>
      <c r="D487" t="s">
        <v>13</v>
      </c>
      <c r="E487" t="s">
        <v>14</v>
      </c>
      <c r="F487" s="1">
        <v>60000</v>
      </c>
      <c r="G487" s="1">
        <v>11400</v>
      </c>
      <c r="H487" t="s">
        <v>15</v>
      </c>
      <c r="I487" t="s">
        <v>15</v>
      </c>
      <c r="K487">
        <v>0</v>
      </c>
      <c r="L487">
        <v>0</v>
      </c>
      <c r="M487" t="s">
        <v>15</v>
      </c>
    </row>
    <row r="488" spans="1:13">
      <c r="A488">
        <v>487</v>
      </c>
      <c r="B488" t="s">
        <v>42</v>
      </c>
      <c r="D488" t="s">
        <v>13</v>
      </c>
      <c r="E488" t="s">
        <v>14</v>
      </c>
      <c r="F488" s="1">
        <v>96400</v>
      </c>
      <c r="G488" s="1">
        <v>17200</v>
      </c>
      <c r="H488" t="s">
        <v>15</v>
      </c>
      <c r="I488" t="s">
        <v>15</v>
      </c>
      <c r="K488">
        <v>0</v>
      </c>
      <c r="L488">
        <v>0</v>
      </c>
      <c r="M488" t="s">
        <v>15</v>
      </c>
    </row>
    <row r="489" spans="1:13">
      <c r="A489">
        <v>488</v>
      </c>
      <c r="B489" t="s">
        <v>42</v>
      </c>
      <c r="D489" t="s">
        <v>13</v>
      </c>
      <c r="E489" t="s">
        <v>14</v>
      </c>
      <c r="F489" s="1">
        <v>2960</v>
      </c>
      <c r="G489" s="1">
        <v>474</v>
      </c>
      <c r="H489" t="s">
        <v>15</v>
      </c>
      <c r="I489" t="s">
        <v>15</v>
      </c>
      <c r="K489">
        <v>1</v>
      </c>
      <c r="L489">
        <v>0</v>
      </c>
      <c r="M489" t="s">
        <v>15</v>
      </c>
    </row>
    <row r="490" spans="1:13">
      <c r="A490">
        <v>489</v>
      </c>
      <c r="B490" t="s">
        <v>42</v>
      </c>
      <c r="D490" t="s">
        <v>13</v>
      </c>
      <c r="E490" t="s">
        <v>14</v>
      </c>
      <c r="F490" s="1">
        <v>7580</v>
      </c>
      <c r="G490" s="1">
        <v>1240</v>
      </c>
      <c r="H490" t="s">
        <v>15</v>
      </c>
      <c r="I490" t="s">
        <v>15</v>
      </c>
      <c r="K490">
        <v>0</v>
      </c>
      <c r="L490">
        <v>0</v>
      </c>
      <c r="M490" t="s">
        <v>15</v>
      </c>
    </row>
    <row r="491" spans="1:13">
      <c r="A491">
        <v>490</v>
      </c>
      <c r="B491" t="s">
        <v>42</v>
      </c>
      <c r="D491" t="s">
        <v>13</v>
      </c>
      <c r="E491" t="s">
        <v>14</v>
      </c>
      <c r="F491" s="1">
        <v>60100</v>
      </c>
      <c r="G491" s="1">
        <v>10300</v>
      </c>
      <c r="H491" t="s">
        <v>15</v>
      </c>
      <c r="I491" t="s">
        <v>15</v>
      </c>
      <c r="K491">
        <v>0</v>
      </c>
      <c r="L491">
        <v>0</v>
      </c>
      <c r="M491" t="s">
        <v>15</v>
      </c>
    </row>
    <row r="492" spans="1:13">
      <c r="A492">
        <v>491</v>
      </c>
      <c r="B492" t="s">
        <v>42</v>
      </c>
      <c r="D492" t="s">
        <v>13</v>
      </c>
      <c r="E492" t="s">
        <v>14</v>
      </c>
      <c r="F492" s="1">
        <v>148000</v>
      </c>
      <c r="G492" s="1">
        <v>24100</v>
      </c>
      <c r="H492" t="s">
        <v>15</v>
      </c>
      <c r="I492" t="s">
        <v>15</v>
      </c>
      <c r="K492">
        <v>0</v>
      </c>
      <c r="L492">
        <v>0</v>
      </c>
      <c r="M492" t="s">
        <v>15</v>
      </c>
    </row>
    <row r="493" spans="1:13">
      <c r="A493">
        <v>492</v>
      </c>
      <c r="B493" t="s">
        <v>42</v>
      </c>
      <c r="D493" t="s">
        <v>13</v>
      </c>
      <c r="E493" t="s">
        <v>14</v>
      </c>
      <c r="F493" s="1">
        <v>77700</v>
      </c>
      <c r="G493" s="1">
        <v>12000</v>
      </c>
      <c r="H493" t="s">
        <v>15</v>
      </c>
      <c r="I493" t="s">
        <v>15</v>
      </c>
      <c r="K493">
        <v>0</v>
      </c>
      <c r="L493">
        <v>0</v>
      </c>
      <c r="M493" t="s">
        <v>15</v>
      </c>
    </row>
    <row r="494" spans="1:13">
      <c r="A494">
        <v>493</v>
      </c>
      <c r="B494" t="s">
        <v>42</v>
      </c>
      <c r="D494" t="s">
        <v>13</v>
      </c>
      <c r="E494" t="s">
        <v>14</v>
      </c>
      <c r="F494" s="1">
        <v>49900</v>
      </c>
      <c r="G494" s="1">
        <v>8310</v>
      </c>
      <c r="H494" t="s">
        <v>15</v>
      </c>
      <c r="I494" t="s">
        <v>15</v>
      </c>
      <c r="K494">
        <v>0</v>
      </c>
      <c r="L494">
        <v>0</v>
      </c>
      <c r="M494" t="s">
        <v>15</v>
      </c>
    </row>
    <row r="495" spans="1:13">
      <c r="A495">
        <v>494</v>
      </c>
      <c r="B495" t="s">
        <v>42</v>
      </c>
      <c r="D495" t="s">
        <v>13</v>
      </c>
      <c r="E495" t="s">
        <v>14</v>
      </c>
      <c r="F495" s="1">
        <v>44700</v>
      </c>
      <c r="G495" s="1">
        <v>8870</v>
      </c>
      <c r="H495" t="s">
        <v>15</v>
      </c>
      <c r="I495" t="s">
        <v>15</v>
      </c>
      <c r="K495">
        <v>1</v>
      </c>
      <c r="L495">
        <v>0</v>
      </c>
      <c r="M495" t="s">
        <v>15</v>
      </c>
    </row>
    <row r="496" spans="1:13">
      <c r="A496">
        <v>495</v>
      </c>
      <c r="B496" t="s">
        <v>42</v>
      </c>
      <c r="D496" t="s">
        <v>13</v>
      </c>
      <c r="E496" t="s">
        <v>14</v>
      </c>
      <c r="F496" s="1">
        <v>43300</v>
      </c>
      <c r="G496" s="1">
        <v>5470</v>
      </c>
      <c r="H496" t="s">
        <v>15</v>
      </c>
      <c r="I496" t="s">
        <v>15</v>
      </c>
      <c r="K496">
        <v>0</v>
      </c>
      <c r="L496">
        <v>0</v>
      </c>
      <c r="M496" t="s">
        <v>15</v>
      </c>
    </row>
    <row r="497" spans="1:13">
      <c r="A497">
        <v>496</v>
      </c>
      <c r="B497" t="s">
        <v>42</v>
      </c>
      <c r="D497" t="s">
        <v>13</v>
      </c>
      <c r="E497" t="s">
        <v>14</v>
      </c>
      <c r="F497" s="1">
        <v>29200</v>
      </c>
      <c r="G497" s="1">
        <v>3460</v>
      </c>
      <c r="H497" t="s">
        <v>15</v>
      </c>
      <c r="I497" t="s">
        <v>15</v>
      </c>
      <c r="K497">
        <v>0</v>
      </c>
      <c r="L497">
        <v>0</v>
      </c>
      <c r="M497" t="s">
        <v>15</v>
      </c>
    </row>
    <row r="498" spans="1:13">
      <c r="A498">
        <v>497</v>
      </c>
      <c r="B498" t="s">
        <v>43</v>
      </c>
      <c r="D498" t="s">
        <v>13</v>
      </c>
      <c r="E498" t="s">
        <v>14</v>
      </c>
      <c r="F498" s="1">
        <v>2780</v>
      </c>
      <c r="G498" s="1">
        <v>537</v>
      </c>
      <c r="H498" t="s">
        <v>15</v>
      </c>
      <c r="I498" t="s">
        <v>15</v>
      </c>
      <c r="K498">
        <v>0</v>
      </c>
      <c r="L498">
        <v>0</v>
      </c>
      <c r="M498" t="s">
        <v>15</v>
      </c>
    </row>
    <row r="499" spans="1:13">
      <c r="A499">
        <v>498</v>
      </c>
      <c r="B499" t="s">
        <v>43</v>
      </c>
      <c r="D499" t="s">
        <v>13</v>
      </c>
      <c r="E499" t="s">
        <v>14</v>
      </c>
      <c r="F499" s="1">
        <v>132000</v>
      </c>
      <c r="G499" s="1">
        <v>25800</v>
      </c>
      <c r="H499" t="s">
        <v>15</v>
      </c>
      <c r="I499" t="s">
        <v>15</v>
      </c>
      <c r="K499">
        <v>0</v>
      </c>
      <c r="L499">
        <v>0</v>
      </c>
      <c r="M499" t="s">
        <v>15</v>
      </c>
    </row>
    <row r="500" spans="1:13">
      <c r="A500">
        <v>499</v>
      </c>
      <c r="B500" t="s">
        <v>43</v>
      </c>
      <c r="D500" t="s">
        <v>13</v>
      </c>
      <c r="E500" t="s">
        <v>14</v>
      </c>
      <c r="F500" s="1">
        <v>75100</v>
      </c>
      <c r="G500" s="1">
        <v>14900</v>
      </c>
      <c r="H500" t="s">
        <v>15</v>
      </c>
      <c r="I500" t="s">
        <v>15</v>
      </c>
      <c r="K500">
        <v>0</v>
      </c>
      <c r="L500">
        <v>0</v>
      </c>
      <c r="M500" t="s">
        <v>15</v>
      </c>
    </row>
    <row r="501" spans="1:13">
      <c r="A501">
        <v>500</v>
      </c>
      <c r="B501" t="s">
        <v>43</v>
      </c>
      <c r="D501" t="s">
        <v>13</v>
      </c>
      <c r="E501" t="s">
        <v>14</v>
      </c>
      <c r="F501" s="1">
        <v>6910</v>
      </c>
      <c r="G501" s="1">
        <v>761</v>
      </c>
      <c r="H501" t="s">
        <v>15</v>
      </c>
      <c r="I501" t="s">
        <v>15</v>
      </c>
      <c r="K501">
        <v>0</v>
      </c>
      <c r="L501">
        <v>0</v>
      </c>
      <c r="M501" t="s">
        <v>15</v>
      </c>
    </row>
    <row r="502" spans="1:13">
      <c r="A502">
        <v>501</v>
      </c>
      <c r="B502" t="s">
        <v>43</v>
      </c>
      <c r="D502" t="s">
        <v>13</v>
      </c>
      <c r="E502" t="s">
        <v>14</v>
      </c>
      <c r="F502" s="1">
        <v>248</v>
      </c>
      <c r="G502" s="1">
        <v>45</v>
      </c>
      <c r="H502" t="s">
        <v>15</v>
      </c>
      <c r="I502" t="s">
        <v>15</v>
      </c>
      <c r="K502">
        <v>0</v>
      </c>
      <c r="L502">
        <v>0</v>
      </c>
      <c r="M502" t="s">
        <v>15</v>
      </c>
    </row>
    <row r="503" spans="1:13">
      <c r="A503">
        <v>502</v>
      </c>
      <c r="B503" t="s">
        <v>43</v>
      </c>
      <c r="D503" t="s">
        <v>13</v>
      </c>
      <c r="E503" t="s">
        <v>14</v>
      </c>
      <c r="F503" s="1">
        <v>13800</v>
      </c>
      <c r="G503" s="1">
        <v>2660</v>
      </c>
      <c r="H503" t="s">
        <v>15</v>
      </c>
      <c r="I503" t="s">
        <v>15</v>
      </c>
      <c r="K503">
        <v>0</v>
      </c>
      <c r="L503">
        <v>0</v>
      </c>
      <c r="M503" t="s">
        <v>15</v>
      </c>
    </row>
    <row r="504" spans="1:13">
      <c r="A504">
        <v>503</v>
      </c>
      <c r="B504" t="s">
        <v>43</v>
      </c>
      <c r="D504" t="s">
        <v>13</v>
      </c>
      <c r="E504" t="s">
        <v>14</v>
      </c>
      <c r="F504" s="1">
        <v>30400</v>
      </c>
      <c r="G504" s="1">
        <v>5670</v>
      </c>
      <c r="H504" t="s">
        <v>15</v>
      </c>
      <c r="I504" t="s">
        <v>15</v>
      </c>
      <c r="K504">
        <v>0</v>
      </c>
      <c r="L504">
        <v>0</v>
      </c>
      <c r="M504" t="s">
        <v>15</v>
      </c>
    </row>
    <row r="505" spans="1:13">
      <c r="A505">
        <v>504</v>
      </c>
      <c r="B505" t="s">
        <v>43</v>
      </c>
      <c r="D505" t="s">
        <v>13</v>
      </c>
      <c r="E505" t="s">
        <v>14</v>
      </c>
      <c r="F505" s="1">
        <v>235</v>
      </c>
      <c r="G505" s="1">
        <v>40.299999999999997</v>
      </c>
      <c r="H505" t="s">
        <v>15</v>
      </c>
      <c r="I505" t="s">
        <v>15</v>
      </c>
      <c r="K505">
        <v>1</v>
      </c>
      <c r="L505">
        <v>0</v>
      </c>
      <c r="M505" t="s">
        <v>15</v>
      </c>
    </row>
    <row r="506" spans="1:13">
      <c r="A506">
        <v>505</v>
      </c>
      <c r="B506" t="s">
        <v>43</v>
      </c>
      <c r="D506" t="s">
        <v>13</v>
      </c>
      <c r="E506" t="s">
        <v>14</v>
      </c>
      <c r="F506" s="1">
        <v>720</v>
      </c>
      <c r="G506" s="1">
        <v>116</v>
      </c>
      <c r="H506" t="s">
        <v>15</v>
      </c>
      <c r="I506" t="s">
        <v>15</v>
      </c>
      <c r="K506">
        <v>0</v>
      </c>
      <c r="L506">
        <v>0</v>
      </c>
      <c r="M506" t="s">
        <v>15</v>
      </c>
    </row>
    <row r="507" spans="1:13">
      <c r="A507">
        <v>506</v>
      </c>
      <c r="B507" t="s">
        <v>43</v>
      </c>
      <c r="D507" t="s">
        <v>13</v>
      </c>
      <c r="E507" t="s">
        <v>14</v>
      </c>
      <c r="F507" s="1">
        <v>2570</v>
      </c>
      <c r="G507" s="1">
        <v>412</v>
      </c>
      <c r="H507" t="s">
        <v>15</v>
      </c>
      <c r="I507" t="s">
        <v>15</v>
      </c>
      <c r="K507">
        <v>1</v>
      </c>
      <c r="L507">
        <v>0</v>
      </c>
      <c r="M507" t="s">
        <v>15</v>
      </c>
    </row>
    <row r="508" spans="1:13">
      <c r="A508">
        <v>507</v>
      </c>
      <c r="B508" t="s">
        <v>43</v>
      </c>
      <c r="D508" t="s">
        <v>13</v>
      </c>
      <c r="E508" t="s">
        <v>14</v>
      </c>
      <c r="F508" s="1">
        <v>3030</v>
      </c>
      <c r="G508" s="1">
        <v>437</v>
      </c>
      <c r="H508" t="s">
        <v>15</v>
      </c>
      <c r="I508" t="s">
        <v>15</v>
      </c>
      <c r="K508">
        <v>1</v>
      </c>
      <c r="L508">
        <v>0</v>
      </c>
      <c r="M508" t="s">
        <v>15</v>
      </c>
    </row>
    <row r="509" spans="1:13">
      <c r="A509">
        <v>508</v>
      </c>
      <c r="B509" t="s">
        <v>43</v>
      </c>
      <c r="D509" t="s">
        <v>13</v>
      </c>
      <c r="E509" t="s">
        <v>14</v>
      </c>
      <c r="F509" s="1">
        <v>86800</v>
      </c>
      <c r="G509" s="1">
        <v>14700</v>
      </c>
      <c r="H509" t="s">
        <v>15</v>
      </c>
      <c r="I509" t="s">
        <v>15</v>
      </c>
      <c r="K509">
        <v>1</v>
      </c>
      <c r="L509">
        <v>0</v>
      </c>
      <c r="M509" t="s">
        <v>15</v>
      </c>
    </row>
    <row r="510" spans="1:13">
      <c r="A510">
        <v>509</v>
      </c>
      <c r="B510" t="s">
        <v>43</v>
      </c>
      <c r="D510" t="s">
        <v>13</v>
      </c>
      <c r="E510" t="s">
        <v>14</v>
      </c>
      <c r="F510" s="1">
        <v>320000</v>
      </c>
      <c r="G510" s="1">
        <v>56100</v>
      </c>
      <c r="H510" t="s">
        <v>15</v>
      </c>
      <c r="I510" t="s">
        <v>15</v>
      </c>
      <c r="K510">
        <v>0</v>
      </c>
      <c r="L510">
        <v>0</v>
      </c>
      <c r="M510" t="s">
        <v>15</v>
      </c>
    </row>
    <row r="511" spans="1:13">
      <c r="A511">
        <v>510</v>
      </c>
      <c r="B511" t="s">
        <v>43</v>
      </c>
      <c r="D511" t="s">
        <v>13</v>
      </c>
      <c r="E511" t="s">
        <v>14</v>
      </c>
      <c r="F511" s="1">
        <v>184000</v>
      </c>
      <c r="G511" s="1">
        <v>36300</v>
      </c>
      <c r="H511" t="s">
        <v>15</v>
      </c>
      <c r="I511" t="s">
        <v>15</v>
      </c>
      <c r="K511">
        <v>1</v>
      </c>
      <c r="L511">
        <v>0</v>
      </c>
      <c r="M511" t="s">
        <v>15</v>
      </c>
    </row>
    <row r="512" spans="1:13">
      <c r="A512">
        <v>511</v>
      </c>
      <c r="B512" t="s">
        <v>43</v>
      </c>
      <c r="D512" t="s">
        <v>13</v>
      </c>
      <c r="E512" t="s">
        <v>14</v>
      </c>
      <c r="F512" s="1">
        <v>106000</v>
      </c>
      <c r="G512" s="1">
        <v>14100</v>
      </c>
      <c r="H512" t="s">
        <v>15</v>
      </c>
      <c r="I512" t="s">
        <v>15</v>
      </c>
      <c r="K512">
        <v>1</v>
      </c>
      <c r="L512">
        <v>0</v>
      </c>
      <c r="M512" t="s">
        <v>15</v>
      </c>
    </row>
    <row r="513" spans="1:13">
      <c r="A513">
        <v>512</v>
      </c>
      <c r="B513" t="s">
        <v>43</v>
      </c>
      <c r="D513" t="s">
        <v>13</v>
      </c>
      <c r="E513" t="s">
        <v>14</v>
      </c>
      <c r="F513" s="1">
        <v>403000</v>
      </c>
      <c r="G513" s="1">
        <v>56500</v>
      </c>
      <c r="H513" t="s">
        <v>15</v>
      </c>
      <c r="I513" t="s">
        <v>15</v>
      </c>
      <c r="K513">
        <v>0</v>
      </c>
      <c r="L513">
        <v>0</v>
      </c>
      <c r="M513" t="s">
        <v>15</v>
      </c>
    </row>
    <row r="514" spans="1:13">
      <c r="A514">
        <v>513</v>
      </c>
      <c r="B514" t="s">
        <v>44</v>
      </c>
      <c r="D514" t="s">
        <v>13</v>
      </c>
      <c r="E514" t="s">
        <v>14</v>
      </c>
      <c r="F514" s="1">
        <v>2460</v>
      </c>
      <c r="G514" s="1">
        <v>444</v>
      </c>
      <c r="H514" t="s">
        <v>15</v>
      </c>
      <c r="I514" t="s">
        <v>15</v>
      </c>
      <c r="K514">
        <v>0</v>
      </c>
      <c r="L514">
        <v>0</v>
      </c>
      <c r="M514" t="s">
        <v>15</v>
      </c>
    </row>
    <row r="515" spans="1:13">
      <c r="A515">
        <v>514</v>
      </c>
      <c r="B515" t="s">
        <v>44</v>
      </c>
      <c r="D515" t="s">
        <v>13</v>
      </c>
      <c r="E515" t="s">
        <v>14</v>
      </c>
      <c r="F515" s="1">
        <v>92100</v>
      </c>
      <c r="G515" s="1">
        <v>17500</v>
      </c>
      <c r="H515" t="s">
        <v>15</v>
      </c>
      <c r="I515" t="s">
        <v>15</v>
      </c>
      <c r="K515">
        <v>0</v>
      </c>
      <c r="L515">
        <v>0</v>
      </c>
      <c r="M515" t="s">
        <v>15</v>
      </c>
    </row>
    <row r="516" spans="1:13">
      <c r="A516">
        <v>515</v>
      </c>
      <c r="B516" t="s">
        <v>44</v>
      </c>
      <c r="D516" t="s">
        <v>13</v>
      </c>
      <c r="E516" t="s">
        <v>14</v>
      </c>
      <c r="F516" s="1">
        <v>68300</v>
      </c>
      <c r="G516" s="1">
        <v>13500</v>
      </c>
      <c r="H516" t="s">
        <v>15</v>
      </c>
      <c r="I516" t="s">
        <v>15</v>
      </c>
      <c r="K516">
        <v>0</v>
      </c>
      <c r="L516">
        <v>0</v>
      </c>
      <c r="M516" t="s">
        <v>15</v>
      </c>
    </row>
    <row r="517" spans="1:13">
      <c r="A517">
        <v>516</v>
      </c>
      <c r="B517" t="s">
        <v>44</v>
      </c>
      <c r="D517" t="s">
        <v>13</v>
      </c>
      <c r="E517" t="s">
        <v>14</v>
      </c>
      <c r="F517" s="1">
        <v>5590</v>
      </c>
      <c r="G517" s="1">
        <v>698</v>
      </c>
      <c r="H517" t="s">
        <v>15</v>
      </c>
      <c r="I517" t="s">
        <v>15</v>
      </c>
      <c r="K517">
        <v>0</v>
      </c>
      <c r="L517">
        <v>0</v>
      </c>
      <c r="M517" t="s">
        <v>15</v>
      </c>
    </row>
    <row r="518" spans="1:13">
      <c r="A518">
        <v>517</v>
      </c>
      <c r="B518" t="s">
        <v>44</v>
      </c>
      <c r="D518" t="s">
        <v>13</v>
      </c>
      <c r="E518" t="s">
        <v>14</v>
      </c>
      <c r="F518" s="1">
        <v>480</v>
      </c>
      <c r="G518" s="1">
        <v>83.3</v>
      </c>
      <c r="H518" t="s">
        <v>15</v>
      </c>
      <c r="I518" t="s">
        <v>15</v>
      </c>
      <c r="K518">
        <v>0</v>
      </c>
      <c r="L518">
        <v>0</v>
      </c>
      <c r="M518" t="s">
        <v>15</v>
      </c>
    </row>
    <row r="519" spans="1:13">
      <c r="A519">
        <v>518</v>
      </c>
      <c r="B519" t="s">
        <v>44</v>
      </c>
      <c r="D519" t="s">
        <v>13</v>
      </c>
      <c r="E519" t="s">
        <v>14</v>
      </c>
      <c r="F519" s="1">
        <v>13500</v>
      </c>
      <c r="G519" s="1">
        <v>2620</v>
      </c>
      <c r="H519" t="s">
        <v>15</v>
      </c>
      <c r="I519" t="s">
        <v>15</v>
      </c>
      <c r="K519">
        <v>0</v>
      </c>
      <c r="L519">
        <v>0</v>
      </c>
      <c r="M519" t="s">
        <v>15</v>
      </c>
    </row>
    <row r="520" spans="1:13">
      <c r="A520">
        <v>519</v>
      </c>
      <c r="B520" t="s">
        <v>44</v>
      </c>
      <c r="D520" t="s">
        <v>13</v>
      </c>
      <c r="E520" t="s">
        <v>14</v>
      </c>
      <c r="F520" s="1">
        <v>19400</v>
      </c>
      <c r="G520" s="1">
        <v>3500</v>
      </c>
      <c r="H520" t="s">
        <v>15</v>
      </c>
      <c r="I520" t="s">
        <v>15</v>
      </c>
      <c r="K520">
        <v>0</v>
      </c>
      <c r="L520">
        <v>0</v>
      </c>
      <c r="M520" t="s">
        <v>15</v>
      </c>
    </row>
    <row r="521" spans="1:13">
      <c r="A521">
        <v>520</v>
      </c>
      <c r="B521" t="s">
        <v>44</v>
      </c>
      <c r="D521" t="s">
        <v>13</v>
      </c>
      <c r="E521" t="s">
        <v>14</v>
      </c>
      <c r="F521" s="1">
        <v>810</v>
      </c>
      <c r="G521" s="1">
        <v>118</v>
      </c>
      <c r="H521" t="s">
        <v>15</v>
      </c>
      <c r="I521" t="s">
        <v>15</v>
      </c>
      <c r="K521">
        <v>0</v>
      </c>
      <c r="L521">
        <v>0</v>
      </c>
      <c r="M521" t="s">
        <v>15</v>
      </c>
    </row>
    <row r="522" spans="1:13">
      <c r="A522">
        <v>521</v>
      </c>
      <c r="B522" t="s">
        <v>44</v>
      </c>
      <c r="D522" t="s">
        <v>13</v>
      </c>
      <c r="E522" t="s">
        <v>14</v>
      </c>
      <c r="F522" s="1">
        <v>711</v>
      </c>
      <c r="G522" s="1">
        <v>111</v>
      </c>
      <c r="H522" t="s">
        <v>15</v>
      </c>
      <c r="I522" t="s">
        <v>15</v>
      </c>
      <c r="K522">
        <v>0</v>
      </c>
      <c r="L522">
        <v>0</v>
      </c>
      <c r="M522" t="s">
        <v>15</v>
      </c>
    </row>
    <row r="523" spans="1:13">
      <c r="A523">
        <v>522</v>
      </c>
      <c r="B523" t="s">
        <v>44</v>
      </c>
      <c r="D523" t="s">
        <v>13</v>
      </c>
      <c r="E523" t="s">
        <v>14</v>
      </c>
      <c r="F523" s="1">
        <v>3060</v>
      </c>
      <c r="G523" s="1">
        <v>518</v>
      </c>
      <c r="H523" t="s">
        <v>15</v>
      </c>
      <c r="I523" t="s">
        <v>15</v>
      </c>
      <c r="K523">
        <v>0</v>
      </c>
      <c r="L523">
        <v>0</v>
      </c>
      <c r="M523" t="s">
        <v>15</v>
      </c>
    </row>
    <row r="524" spans="1:13">
      <c r="A524">
        <v>523</v>
      </c>
      <c r="B524" t="s">
        <v>44</v>
      </c>
      <c r="D524" t="s">
        <v>13</v>
      </c>
      <c r="E524" t="s">
        <v>14</v>
      </c>
      <c r="F524" s="1">
        <v>2100</v>
      </c>
      <c r="G524" s="1">
        <v>310</v>
      </c>
      <c r="H524" t="s">
        <v>15</v>
      </c>
      <c r="I524" t="s">
        <v>15</v>
      </c>
      <c r="K524">
        <v>1</v>
      </c>
      <c r="L524">
        <v>0</v>
      </c>
      <c r="M524" t="s">
        <v>15</v>
      </c>
    </row>
    <row r="525" spans="1:13">
      <c r="A525">
        <v>524</v>
      </c>
      <c r="B525" t="s">
        <v>44</v>
      </c>
      <c r="D525" t="s">
        <v>13</v>
      </c>
      <c r="E525" t="s">
        <v>14</v>
      </c>
      <c r="F525" s="1">
        <v>68600</v>
      </c>
      <c r="G525" s="1">
        <v>10500</v>
      </c>
      <c r="H525" t="s">
        <v>15</v>
      </c>
      <c r="I525" t="s">
        <v>15</v>
      </c>
      <c r="K525">
        <v>1</v>
      </c>
      <c r="L525">
        <v>0</v>
      </c>
      <c r="M525" t="s">
        <v>15</v>
      </c>
    </row>
    <row r="526" spans="1:13">
      <c r="A526">
        <v>525</v>
      </c>
      <c r="B526" t="s">
        <v>44</v>
      </c>
      <c r="D526" t="s">
        <v>13</v>
      </c>
      <c r="E526" t="s">
        <v>14</v>
      </c>
      <c r="F526" s="1">
        <v>322000</v>
      </c>
      <c r="G526" s="1">
        <v>56000</v>
      </c>
      <c r="H526" t="s">
        <v>15</v>
      </c>
      <c r="I526" t="s">
        <v>15</v>
      </c>
      <c r="K526">
        <v>0</v>
      </c>
      <c r="L526">
        <v>0</v>
      </c>
      <c r="M526" t="s">
        <v>15</v>
      </c>
    </row>
    <row r="527" spans="1:13">
      <c r="A527">
        <v>526</v>
      </c>
      <c r="B527" t="s">
        <v>44</v>
      </c>
      <c r="D527" t="s">
        <v>13</v>
      </c>
      <c r="E527" t="s">
        <v>14</v>
      </c>
      <c r="F527" s="1">
        <v>211000</v>
      </c>
      <c r="G527" s="1">
        <v>40200</v>
      </c>
      <c r="H527" t="s">
        <v>15</v>
      </c>
      <c r="I527" t="s">
        <v>15</v>
      </c>
      <c r="K527">
        <v>0</v>
      </c>
      <c r="L527">
        <v>0</v>
      </c>
      <c r="M527" t="s">
        <v>15</v>
      </c>
    </row>
    <row r="528" spans="1:13">
      <c r="A528">
        <v>527</v>
      </c>
      <c r="B528" t="s">
        <v>44</v>
      </c>
      <c r="D528" t="s">
        <v>13</v>
      </c>
      <c r="E528" t="s">
        <v>14</v>
      </c>
      <c r="F528" s="1">
        <v>105000</v>
      </c>
      <c r="G528" s="1">
        <v>14200</v>
      </c>
      <c r="H528" t="s">
        <v>15</v>
      </c>
      <c r="I528" t="s">
        <v>15</v>
      </c>
      <c r="K528">
        <v>1</v>
      </c>
      <c r="L528">
        <v>0</v>
      </c>
      <c r="M528" t="s">
        <v>15</v>
      </c>
    </row>
    <row r="529" spans="1:13">
      <c r="A529">
        <v>528</v>
      </c>
      <c r="B529" t="s">
        <v>44</v>
      </c>
      <c r="D529" t="s">
        <v>13</v>
      </c>
      <c r="E529" t="s">
        <v>14</v>
      </c>
      <c r="F529" s="1">
        <v>397000</v>
      </c>
      <c r="G529" s="1">
        <v>54500</v>
      </c>
      <c r="H529" t="s">
        <v>15</v>
      </c>
      <c r="I529" t="s">
        <v>15</v>
      </c>
      <c r="K529">
        <v>0</v>
      </c>
      <c r="L529">
        <v>0</v>
      </c>
      <c r="M529" t="s">
        <v>15</v>
      </c>
    </row>
    <row r="530" spans="1:13">
      <c r="A530">
        <v>529</v>
      </c>
      <c r="B530" t="s">
        <v>45</v>
      </c>
      <c r="D530" t="s">
        <v>13</v>
      </c>
      <c r="E530" t="s">
        <v>14</v>
      </c>
      <c r="F530" s="1">
        <v>17500</v>
      </c>
      <c r="G530" s="1">
        <v>3090</v>
      </c>
      <c r="H530" t="s">
        <v>15</v>
      </c>
      <c r="I530" t="s">
        <v>15</v>
      </c>
      <c r="K530">
        <v>0</v>
      </c>
      <c r="L530">
        <v>0</v>
      </c>
      <c r="M530" t="s">
        <v>15</v>
      </c>
    </row>
    <row r="531" spans="1:13">
      <c r="A531">
        <v>530</v>
      </c>
      <c r="B531" t="s">
        <v>45</v>
      </c>
      <c r="D531" t="s">
        <v>13</v>
      </c>
      <c r="E531" t="s">
        <v>14</v>
      </c>
      <c r="F531" s="1">
        <v>95000</v>
      </c>
      <c r="G531" s="1">
        <v>17700</v>
      </c>
      <c r="H531" t="s">
        <v>15</v>
      </c>
      <c r="I531" t="s">
        <v>15</v>
      </c>
      <c r="K531">
        <v>0</v>
      </c>
      <c r="L531">
        <v>0</v>
      </c>
      <c r="M531" t="s">
        <v>15</v>
      </c>
    </row>
    <row r="532" spans="1:13">
      <c r="A532">
        <v>531</v>
      </c>
      <c r="B532" t="s">
        <v>45</v>
      </c>
      <c r="D532" t="s">
        <v>13</v>
      </c>
      <c r="E532" t="s">
        <v>14</v>
      </c>
      <c r="F532" s="1">
        <v>224000</v>
      </c>
      <c r="G532" s="1">
        <v>44000</v>
      </c>
      <c r="H532" t="s">
        <v>15</v>
      </c>
      <c r="I532" t="s">
        <v>15</v>
      </c>
      <c r="K532">
        <v>0</v>
      </c>
      <c r="L532">
        <v>0</v>
      </c>
      <c r="M532" t="s">
        <v>15</v>
      </c>
    </row>
    <row r="533" spans="1:13">
      <c r="A533">
        <v>532</v>
      </c>
      <c r="B533" t="s">
        <v>45</v>
      </c>
      <c r="D533" t="s">
        <v>13</v>
      </c>
      <c r="E533" t="s">
        <v>14</v>
      </c>
      <c r="F533" s="1">
        <v>28000</v>
      </c>
      <c r="G533" s="1">
        <v>3720</v>
      </c>
      <c r="H533" t="s">
        <v>15</v>
      </c>
      <c r="I533" t="s">
        <v>15</v>
      </c>
      <c r="K533">
        <v>0</v>
      </c>
      <c r="L533">
        <v>0</v>
      </c>
      <c r="M533" t="s">
        <v>15</v>
      </c>
    </row>
    <row r="534" spans="1:13">
      <c r="A534">
        <v>533</v>
      </c>
      <c r="B534" t="s">
        <v>45</v>
      </c>
      <c r="D534" t="s">
        <v>13</v>
      </c>
      <c r="E534" t="s">
        <v>14</v>
      </c>
      <c r="F534" s="1">
        <v>1790</v>
      </c>
      <c r="G534" s="1">
        <v>307</v>
      </c>
      <c r="H534" t="s">
        <v>15</v>
      </c>
      <c r="I534" t="s">
        <v>15</v>
      </c>
      <c r="K534">
        <v>0</v>
      </c>
      <c r="L534">
        <v>0</v>
      </c>
      <c r="M534" t="s">
        <v>15</v>
      </c>
    </row>
    <row r="535" spans="1:13">
      <c r="A535">
        <v>534</v>
      </c>
      <c r="B535" t="s">
        <v>45</v>
      </c>
      <c r="D535" t="s">
        <v>13</v>
      </c>
      <c r="E535" t="s">
        <v>14</v>
      </c>
      <c r="F535" s="1">
        <v>73800</v>
      </c>
      <c r="G535" s="1">
        <v>14200</v>
      </c>
      <c r="H535" t="s">
        <v>15</v>
      </c>
      <c r="I535" t="s">
        <v>15</v>
      </c>
      <c r="K535">
        <v>0</v>
      </c>
      <c r="L535">
        <v>0</v>
      </c>
      <c r="M535" t="s">
        <v>15</v>
      </c>
    </row>
    <row r="536" spans="1:13">
      <c r="A536">
        <v>535</v>
      </c>
      <c r="B536" t="s">
        <v>45</v>
      </c>
      <c r="D536" t="s">
        <v>13</v>
      </c>
      <c r="E536" t="s">
        <v>14</v>
      </c>
      <c r="F536" s="1">
        <v>117000</v>
      </c>
      <c r="G536" s="1">
        <v>21400</v>
      </c>
      <c r="H536" t="s">
        <v>15</v>
      </c>
      <c r="I536" t="s">
        <v>15</v>
      </c>
      <c r="K536">
        <v>0</v>
      </c>
      <c r="L536">
        <v>0</v>
      </c>
      <c r="M536" t="s">
        <v>15</v>
      </c>
    </row>
    <row r="537" spans="1:13">
      <c r="A537">
        <v>536</v>
      </c>
      <c r="B537" t="s">
        <v>45</v>
      </c>
      <c r="D537" t="s">
        <v>13</v>
      </c>
      <c r="E537" t="s">
        <v>14</v>
      </c>
      <c r="F537" s="1">
        <v>4360</v>
      </c>
      <c r="G537" s="1">
        <v>579</v>
      </c>
      <c r="H537" t="s">
        <v>15</v>
      </c>
      <c r="I537" t="s">
        <v>15</v>
      </c>
      <c r="K537">
        <v>0</v>
      </c>
      <c r="L537">
        <v>0</v>
      </c>
      <c r="M537" t="s">
        <v>15</v>
      </c>
    </row>
    <row r="538" spans="1:13">
      <c r="A538">
        <v>537</v>
      </c>
      <c r="B538" t="s">
        <v>45</v>
      </c>
      <c r="D538" t="s">
        <v>13</v>
      </c>
      <c r="E538" t="s">
        <v>14</v>
      </c>
      <c r="F538" s="1">
        <v>2540</v>
      </c>
      <c r="G538" s="1">
        <v>371</v>
      </c>
      <c r="H538" t="s">
        <v>15</v>
      </c>
      <c r="I538" t="s">
        <v>15</v>
      </c>
      <c r="K538">
        <v>0</v>
      </c>
      <c r="L538">
        <v>0</v>
      </c>
      <c r="M538" t="s">
        <v>15</v>
      </c>
    </row>
    <row r="539" spans="1:13">
      <c r="A539">
        <v>538</v>
      </c>
      <c r="B539" t="s">
        <v>45</v>
      </c>
      <c r="D539" t="s">
        <v>13</v>
      </c>
      <c r="E539" t="s">
        <v>14</v>
      </c>
      <c r="F539" s="1">
        <v>7390</v>
      </c>
      <c r="G539" s="1">
        <v>1140</v>
      </c>
      <c r="H539" t="s">
        <v>15</v>
      </c>
      <c r="I539" t="s">
        <v>15</v>
      </c>
      <c r="K539">
        <v>0</v>
      </c>
      <c r="L539">
        <v>0</v>
      </c>
      <c r="M539" t="s">
        <v>15</v>
      </c>
    </row>
    <row r="540" spans="1:13">
      <c r="A540">
        <v>539</v>
      </c>
      <c r="B540" t="s">
        <v>45</v>
      </c>
      <c r="D540" t="s">
        <v>13</v>
      </c>
      <c r="E540" t="s">
        <v>14</v>
      </c>
      <c r="F540" s="1">
        <v>8450</v>
      </c>
      <c r="G540" s="1">
        <v>1230</v>
      </c>
      <c r="H540" t="s">
        <v>15</v>
      </c>
      <c r="I540" t="s">
        <v>15</v>
      </c>
      <c r="K540">
        <v>0</v>
      </c>
      <c r="L540">
        <v>0</v>
      </c>
      <c r="M540" t="s">
        <v>15</v>
      </c>
    </row>
    <row r="541" spans="1:13">
      <c r="A541">
        <v>540</v>
      </c>
      <c r="B541" t="s">
        <v>45</v>
      </c>
      <c r="D541" t="s">
        <v>13</v>
      </c>
      <c r="E541" t="s">
        <v>14</v>
      </c>
      <c r="F541" s="1">
        <v>103000</v>
      </c>
      <c r="G541" s="1">
        <v>15500</v>
      </c>
      <c r="H541" t="s">
        <v>15</v>
      </c>
      <c r="I541" t="s">
        <v>15</v>
      </c>
      <c r="K541">
        <v>0</v>
      </c>
      <c r="L541">
        <v>0</v>
      </c>
      <c r="M541" t="s">
        <v>15</v>
      </c>
    </row>
    <row r="542" spans="1:13">
      <c r="A542">
        <v>541</v>
      </c>
      <c r="B542" t="s">
        <v>45</v>
      </c>
      <c r="D542" t="s">
        <v>13</v>
      </c>
      <c r="E542" t="s">
        <v>14</v>
      </c>
      <c r="F542" s="1">
        <v>183000</v>
      </c>
      <c r="G542" s="1">
        <v>30800</v>
      </c>
      <c r="H542" t="s">
        <v>15</v>
      </c>
      <c r="I542" t="s">
        <v>15</v>
      </c>
      <c r="K542">
        <v>0</v>
      </c>
      <c r="L542">
        <v>0</v>
      </c>
      <c r="M542" t="s">
        <v>15</v>
      </c>
    </row>
    <row r="543" spans="1:13">
      <c r="A543">
        <v>542</v>
      </c>
      <c r="B543" t="s">
        <v>45</v>
      </c>
      <c r="D543" t="s">
        <v>13</v>
      </c>
      <c r="E543" t="s">
        <v>14</v>
      </c>
      <c r="F543" s="1">
        <v>177000</v>
      </c>
      <c r="G543" s="1">
        <v>35000</v>
      </c>
      <c r="H543" t="s">
        <v>15</v>
      </c>
      <c r="I543" t="s">
        <v>15</v>
      </c>
      <c r="K543">
        <v>1</v>
      </c>
      <c r="L543">
        <v>0</v>
      </c>
      <c r="M543" t="s">
        <v>15</v>
      </c>
    </row>
    <row r="544" spans="1:13">
      <c r="A544">
        <v>543</v>
      </c>
      <c r="B544" t="s">
        <v>45</v>
      </c>
      <c r="D544" t="s">
        <v>13</v>
      </c>
      <c r="E544" t="s">
        <v>14</v>
      </c>
      <c r="F544" s="1">
        <v>271000</v>
      </c>
      <c r="G544" s="1">
        <v>33700</v>
      </c>
      <c r="H544" t="s">
        <v>15</v>
      </c>
      <c r="I544" t="s">
        <v>15</v>
      </c>
      <c r="K544">
        <v>0</v>
      </c>
      <c r="L544">
        <v>0</v>
      </c>
      <c r="M544" t="s">
        <v>15</v>
      </c>
    </row>
    <row r="545" spans="1:13">
      <c r="A545">
        <v>544</v>
      </c>
      <c r="B545" t="s">
        <v>45</v>
      </c>
      <c r="D545" t="s">
        <v>13</v>
      </c>
      <c r="E545" t="s">
        <v>14</v>
      </c>
      <c r="F545" s="1">
        <v>237000</v>
      </c>
      <c r="G545" s="1">
        <v>30000</v>
      </c>
      <c r="H545" t="s">
        <v>15</v>
      </c>
      <c r="I545" t="s">
        <v>15</v>
      </c>
      <c r="K545">
        <v>0</v>
      </c>
      <c r="L545">
        <v>0</v>
      </c>
      <c r="M545" t="s">
        <v>15</v>
      </c>
    </row>
    <row r="546" spans="1:13">
      <c r="A546">
        <v>545</v>
      </c>
      <c r="B546" t="s">
        <v>45</v>
      </c>
      <c r="D546" t="s">
        <v>13</v>
      </c>
      <c r="E546" t="s">
        <v>14</v>
      </c>
      <c r="F546" s="1">
        <v>15700</v>
      </c>
      <c r="G546" s="1">
        <v>2840</v>
      </c>
      <c r="H546" t="s">
        <v>15</v>
      </c>
      <c r="I546" t="s">
        <v>15</v>
      </c>
      <c r="K546">
        <v>0</v>
      </c>
      <c r="L546">
        <v>0</v>
      </c>
      <c r="M546" t="s">
        <v>15</v>
      </c>
    </row>
    <row r="547" spans="1:13">
      <c r="A547">
        <v>546</v>
      </c>
      <c r="B547" t="s">
        <v>45</v>
      </c>
      <c r="D547" t="s">
        <v>13</v>
      </c>
      <c r="E547" t="s">
        <v>14</v>
      </c>
      <c r="F547" s="1">
        <v>142000</v>
      </c>
      <c r="G547" s="1">
        <v>27500</v>
      </c>
      <c r="H547" t="s">
        <v>15</v>
      </c>
      <c r="I547" t="s">
        <v>15</v>
      </c>
      <c r="K547">
        <v>0</v>
      </c>
      <c r="L547">
        <v>0</v>
      </c>
      <c r="M547" t="s">
        <v>15</v>
      </c>
    </row>
    <row r="548" spans="1:13">
      <c r="A548">
        <v>547</v>
      </c>
      <c r="B548" t="s">
        <v>45</v>
      </c>
      <c r="D548" t="s">
        <v>13</v>
      </c>
      <c r="E548" t="s">
        <v>14</v>
      </c>
      <c r="F548" s="1">
        <v>168000</v>
      </c>
      <c r="G548" s="1">
        <v>33200</v>
      </c>
      <c r="H548" t="s">
        <v>15</v>
      </c>
      <c r="I548" t="s">
        <v>15</v>
      </c>
      <c r="K548">
        <v>0</v>
      </c>
      <c r="L548">
        <v>0</v>
      </c>
      <c r="M548" t="s">
        <v>15</v>
      </c>
    </row>
    <row r="549" spans="1:13">
      <c r="A549">
        <v>548</v>
      </c>
      <c r="B549" t="s">
        <v>45</v>
      </c>
      <c r="D549" t="s">
        <v>13</v>
      </c>
      <c r="E549" t="s">
        <v>14</v>
      </c>
      <c r="F549" s="1">
        <v>23200</v>
      </c>
      <c r="G549" s="1">
        <v>3010</v>
      </c>
      <c r="H549" t="s">
        <v>15</v>
      </c>
      <c r="I549" t="s">
        <v>15</v>
      </c>
      <c r="K549">
        <v>0</v>
      </c>
      <c r="L549">
        <v>0</v>
      </c>
      <c r="M549" t="s">
        <v>15</v>
      </c>
    </row>
    <row r="550" spans="1:13">
      <c r="A550">
        <v>549</v>
      </c>
      <c r="B550" t="s">
        <v>45</v>
      </c>
      <c r="D550" t="s">
        <v>13</v>
      </c>
      <c r="E550" t="s">
        <v>14</v>
      </c>
      <c r="F550" s="1">
        <v>1110</v>
      </c>
      <c r="G550" s="1">
        <v>203</v>
      </c>
      <c r="H550" t="s">
        <v>15</v>
      </c>
      <c r="I550" t="s">
        <v>15</v>
      </c>
      <c r="K550">
        <v>0</v>
      </c>
      <c r="L550">
        <v>0</v>
      </c>
      <c r="M550" t="s">
        <v>15</v>
      </c>
    </row>
    <row r="551" spans="1:13">
      <c r="A551">
        <v>550</v>
      </c>
      <c r="B551" t="s">
        <v>45</v>
      </c>
      <c r="D551" t="s">
        <v>13</v>
      </c>
      <c r="E551" t="s">
        <v>14</v>
      </c>
      <c r="F551" s="1">
        <v>66500</v>
      </c>
      <c r="G551" s="1">
        <v>13000</v>
      </c>
      <c r="H551" t="s">
        <v>15</v>
      </c>
      <c r="I551" t="s">
        <v>15</v>
      </c>
      <c r="K551">
        <v>0</v>
      </c>
      <c r="L551">
        <v>0</v>
      </c>
      <c r="M551" t="s">
        <v>15</v>
      </c>
    </row>
    <row r="552" spans="1:13">
      <c r="A552">
        <v>551</v>
      </c>
      <c r="B552" t="s">
        <v>45</v>
      </c>
      <c r="D552" t="s">
        <v>13</v>
      </c>
      <c r="E552" t="s">
        <v>14</v>
      </c>
      <c r="F552" s="1">
        <v>114000</v>
      </c>
      <c r="G552" s="1">
        <v>21300</v>
      </c>
      <c r="H552" t="s">
        <v>15</v>
      </c>
      <c r="I552" t="s">
        <v>15</v>
      </c>
      <c r="K552">
        <v>0</v>
      </c>
      <c r="L552">
        <v>0</v>
      </c>
      <c r="M552" t="s">
        <v>15</v>
      </c>
    </row>
    <row r="553" spans="1:13">
      <c r="A553">
        <v>552</v>
      </c>
      <c r="B553" t="s">
        <v>45</v>
      </c>
      <c r="D553" t="s">
        <v>13</v>
      </c>
      <c r="E553" t="s">
        <v>14</v>
      </c>
      <c r="F553" s="1">
        <v>2640</v>
      </c>
      <c r="G553" s="1">
        <v>474</v>
      </c>
      <c r="H553" t="s">
        <v>15</v>
      </c>
      <c r="I553" t="s">
        <v>15</v>
      </c>
      <c r="K553">
        <v>1</v>
      </c>
      <c r="L553">
        <v>0</v>
      </c>
      <c r="M553" t="s">
        <v>15</v>
      </c>
    </row>
    <row r="554" spans="1:13">
      <c r="A554">
        <v>553</v>
      </c>
      <c r="B554" t="s">
        <v>45</v>
      </c>
      <c r="D554" t="s">
        <v>13</v>
      </c>
      <c r="E554" t="s">
        <v>14</v>
      </c>
      <c r="F554" s="1">
        <v>2520</v>
      </c>
      <c r="G554" s="1">
        <v>402</v>
      </c>
      <c r="H554" t="s">
        <v>15</v>
      </c>
      <c r="I554" t="s">
        <v>15</v>
      </c>
      <c r="K554">
        <v>0</v>
      </c>
      <c r="L554">
        <v>0</v>
      </c>
      <c r="M554" t="s">
        <v>15</v>
      </c>
    </row>
    <row r="555" spans="1:13">
      <c r="A555">
        <v>554</v>
      </c>
      <c r="B555" t="s">
        <v>45</v>
      </c>
      <c r="D555" t="s">
        <v>13</v>
      </c>
      <c r="E555" t="s">
        <v>14</v>
      </c>
      <c r="F555" s="1">
        <v>5330</v>
      </c>
      <c r="G555" s="1">
        <v>924</v>
      </c>
      <c r="H555" t="s">
        <v>15</v>
      </c>
      <c r="I555" t="s">
        <v>15</v>
      </c>
      <c r="K555">
        <v>1</v>
      </c>
      <c r="L555">
        <v>0</v>
      </c>
      <c r="M555" t="s">
        <v>15</v>
      </c>
    </row>
    <row r="556" spans="1:13">
      <c r="A556">
        <v>555</v>
      </c>
      <c r="B556" t="s">
        <v>45</v>
      </c>
      <c r="D556" t="s">
        <v>13</v>
      </c>
      <c r="E556" t="s">
        <v>14</v>
      </c>
      <c r="F556" s="1">
        <v>5260</v>
      </c>
      <c r="G556" s="1">
        <v>892</v>
      </c>
      <c r="H556" t="s">
        <v>15</v>
      </c>
      <c r="I556" t="s">
        <v>15</v>
      </c>
      <c r="K556">
        <v>1</v>
      </c>
      <c r="L556">
        <v>0</v>
      </c>
      <c r="M556" t="s">
        <v>15</v>
      </c>
    </row>
    <row r="557" spans="1:13">
      <c r="A557">
        <v>556</v>
      </c>
      <c r="B557" t="s">
        <v>45</v>
      </c>
      <c r="D557" t="s">
        <v>13</v>
      </c>
      <c r="E557" t="s">
        <v>14</v>
      </c>
      <c r="F557" s="1">
        <v>94100</v>
      </c>
      <c r="G557" s="1">
        <v>14200</v>
      </c>
      <c r="H557" t="s">
        <v>15</v>
      </c>
      <c r="I557" t="s">
        <v>15</v>
      </c>
      <c r="K557">
        <v>0</v>
      </c>
      <c r="L557">
        <v>0</v>
      </c>
      <c r="M557" t="s">
        <v>15</v>
      </c>
    </row>
    <row r="558" spans="1:13">
      <c r="A558">
        <v>557</v>
      </c>
      <c r="B558" t="s">
        <v>45</v>
      </c>
      <c r="D558" t="s">
        <v>13</v>
      </c>
      <c r="E558" t="s">
        <v>14</v>
      </c>
      <c r="F558" s="1">
        <v>172000</v>
      </c>
      <c r="G558" s="1">
        <v>28600</v>
      </c>
      <c r="H558" t="s">
        <v>15</v>
      </c>
      <c r="I558" t="s">
        <v>15</v>
      </c>
      <c r="K558">
        <v>0</v>
      </c>
      <c r="L558">
        <v>0</v>
      </c>
      <c r="M558" t="s">
        <v>15</v>
      </c>
    </row>
    <row r="559" spans="1:13">
      <c r="A559">
        <v>558</v>
      </c>
      <c r="B559" t="s">
        <v>45</v>
      </c>
      <c r="D559" t="s">
        <v>13</v>
      </c>
      <c r="E559" t="s">
        <v>14</v>
      </c>
      <c r="F559" s="1">
        <v>163000</v>
      </c>
      <c r="G559" s="1">
        <v>32300</v>
      </c>
      <c r="H559" t="s">
        <v>15</v>
      </c>
      <c r="I559" t="s">
        <v>15</v>
      </c>
      <c r="K559">
        <v>1</v>
      </c>
      <c r="L559">
        <v>0</v>
      </c>
      <c r="M559" t="s">
        <v>15</v>
      </c>
    </row>
    <row r="560" spans="1:13">
      <c r="A560">
        <v>559</v>
      </c>
      <c r="B560" t="s">
        <v>45</v>
      </c>
      <c r="D560" t="s">
        <v>13</v>
      </c>
      <c r="E560" t="s">
        <v>14</v>
      </c>
      <c r="F560" s="1">
        <v>251000</v>
      </c>
      <c r="G560" s="1">
        <v>32100</v>
      </c>
      <c r="H560" t="s">
        <v>15</v>
      </c>
      <c r="I560" t="s">
        <v>15</v>
      </c>
      <c r="K560">
        <v>0</v>
      </c>
      <c r="L560">
        <v>0</v>
      </c>
      <c r="M560" t="s">
        <v>15</v>
      </c>
    </row>
    <row r="561" spans="1:13">
      <c r="A561">
        <v>560</v>
      </c>
      <c r="B561" t="s">
        <v>45</v>
      </c>
      <c r="D561" t="s">
        <v>13</v>
      </c>
      <c r="E561" t="s">
        <v>14</v>
      </c>
      <c r="F561" s="1">
        <v>222000</v>
      </c>
      <c r="G561" s="1">
        <v>28100</v>
      </c>
      <c r="H561" t="s">
        <v>15</v>
      </c>
      <c r="I561" t="s">
        <v>15</v>
      </c>
      <c r="K561">
        <v>0</v>
      </c>
      <c r="L561">
        <v>0</v>
      </c>
      <c r="M561" t="s">
        <v>15</v>
      </c>
    </row>
    <row r="562" spans="1:13">
      <c r="A562">
        <v>561</v>
      </c>
      <c r="B562" t="s">
        <v>46</v>
      </c>
      <c r="D562" t="s">
        <v>13</v>
      </c>
      <c r="E562" t="s">
        <v>14</v>
      </c>
      <c r="F562" s="1">
        <v>7290</v>
      </c>
      <c r="G562" s="1">
        <v>1190</v>
      </c>
      <c r="H562" t="s">
        <v>15</v>
      </c>
      <c r="I562" t="s">
        <v>15</v>
      </c>
      <c r="K562">
        <v>0</v>
      </c>
      <c r="L562">
        <v>0</v>
      </c>
      <c r="M562" t="s">
        <v>15</v>
      </c>
    </row>
    <row r="563" spans="1:13">
      <c r="A563">
        <v>562</v>
      </c>
      <c r="B563" t="s">
        <v>46</v>
      </c>
      <c r="D563" t="s">
        <v>13</v>
      </c>
      <c r="E563" t="s">
        <v>14</v>
      </c>
      <c r="F563" s="1">
        <v>73200</v>
      </c>
      <c r="G563" s="1">
        <v>13100</v>
      </c>
      <c r="H563" t="s">
        <v>15</v>
      </c>
      <c r="I563" t="s">
        <v>15</v>
      </c>
      <c r="K563">
        <v>0</v>
      </c>
      <c r="L563">
        <v>0</v>
      </c>
      <c r="M563" t="s">
        <v>15</v>
      </c>
    </row>
    <row r="564" spans="1:13">
      <c r="A564">
        <v>563</v>
      </c>
      <c r="B564" t="s">
        <v>46</v>
      </c>
      <c r="D564" t="s">
        <v>13</v>
      </c>
      <c r="E564" t="s">
        <v>14</v>
      </c>
      <c r="F564" s="1">
        <v>100000</v>
      </c>
      <c r="G564" s="1">
        <v>19500</v>
      </c>
      <c r="H564" t="s">
        <v>15</v>
      </c>
      <c r="I564" t="s">
        <v>15</v>
      </c>
      <c r="K564">
        <v>0</v>
      </c>
      <c r="L564">
        <v>0</v>
      </c>
      <c r="M564" t="s">
        <v>15</v>
      </c>
    </row>
    <row r="565" spans="1:13">
      <c r="A565">
        <v>564</v>
      </c>
      <c r="B565" t="s">
        <v>46</v>
      </c>
      <c r="D565" t="s">
        <v>13</v>
      </c>
      <c r="E565" t="s">
        <v>14</v>
      </c>
      <c r="F565" s="1">
        <v>13500</v>
      </c>
      <c r="G565" s="1">
        <v>2080</v>
      </c>
      <c r="H565" t="s">
        <v>15</v>
      </c>
      <c r="I565" t="s">
        <v>15</v>
      </c>
      <c r="K565">
        <v>0</v>
      </c>
      <c r="L565">
        <v>0</v>
      </c>
      <c r="M565" t="s">
        <v>15</v>
      </c>
    </row>
    <row r="566" spans="1:13">
      <c r="A566">
        <v>565</v>
      </c>
      <c r="B566" t="s">
        <v>46</v>
      </c>
      <c r="D566" t="s">
        <v>13</v>
      </c>
      <c r="E566" t="s">
        <v>14</v>
      </c>
      <c r="F566" s="1">
        <v>2580</v>
      </c>
      <c r="G566" s="1">
        <v>523</v>
      </c>
      <c r="H566" t="s">
        <v>15</v>
      </c>
      <c r="I566" t="s">
        <v>15</v>
      </c>
      <c r="K566">
        <v>1</v>
      </c>
      <c r="L566">
        <v>0</v>
      </c>
      <c r="M566" t="s">
        <v>15</v>
      </c>
    </row>
    <row r="567" spans="1:13">
      <c r="A567">
        <v>566</v>
      </c>
      <c r="B567" t="s">
        <v>46</v>
      </c>
      <c r="D567" t="s">
        <v>13</v>
      </c>
      <c r="E567" t="s">
        <v>14</v>
      </c>
      <c r="F567" s="1">
        <v>43300</v>
      </c>
      <c r="G567" s="1">
        <v>8240</v>
      </c>
      <c r="H567" t="s">
        <v>15</v>
      </c>
      <c r="I567" t="s">
        <v>15</v>
      </c>
      <c r="K567">
        <v>0</v>
      </c>
      <c r="L567">
        <v>0</v>
      </c>
      <c r="M567" t="s">
        <v>15</v>
      </c>
    </row>
    <row r="568" spans="1:13">
      <c r="A568">
        <v>567</v>
      </c>
      <c r="B568" t="s">
        <v>46</v>
      </c>
      <c r="D568" t="s">
        <v>13</v>
      </c>
      <c r="E568" t="s">
        <v>14</v>
      </c>
      <c r="F568" s="1">
        <v>39500</v>
      </c>
      <c r="G568" s="1">
        <v>7040</v>
      </c>
      <c r="H568" t="s">
        <v>15</v>
      </c>
      <c r="I568" t="s">
        <v>15</v>
      </c>
      <c r="K568">
        <v>0</v>
      </c>
      <c r="L568">
        <v>0</v>
      </c>
      <c r="M568" t="s">
        <v>15</v>
      </c>
    </row>
    <row r="569" spans="1:13">
      <c r="A569">
        <v>568</v>
      </c>
      <c r="B569" t="s">
        <v>46</v>
      </c>
      <c r="D569" t="s">
        <v>13</v>
      </c>
      <c r="E569" t="s">
        <v>14</v>
      </c>
      <c r="F569" s="1">
        <v>1110</v>
      </c>
      <c r="G569" s="1">
        <v>203</v>
      </c>
      <c r="H569" t="s">
        <v>15</v>
      </c>
      <c r="I569" t="s">
        <v>15</v>
      </c>
      <c r="K569">
        <v>1</v>
      </c>
      <c r="L569">
        <v>0</v>
      </c>
      <c r="M569" t="s">
        <v>15</v>
      </c>
    </row>
    <row r="570" spans="1:13">
      <c r="A570">
        <v>569</v>
      </c>
      <c r="B570" t="s">
        <v>46</v>
      </c>
      <c r="D570" t="s">
        <v>13</v>
      </c>
      <c r="E570" t="s">
        <v>14</v>
      </c>
      <c r="F570" s="1">
        <v>768</v>
      </c>
      <c r="G570" s="1">
        <v>106</v>
      </c>
      <c r="H570" t="s">
        <v>15</v>
      </c>
      <c r="I570" t="s">
        <v>15</v>
      </c>
      <c r="K570">
        <v>1</v>
      </c>
      <c r="L570">
        <v>0</v>
      </c>
      <c r="M570" t="s">
        <v>15</v>
      </c>
    </row>
    <row r="571" spans="1:13">
      <c r="A571">
        <v>570</v>
      </c>
      <c r="B571" t="s">
        <v>46</v>
      </c>
      <c r="D571" t="s">
        <v>13</v>
      </c>
      <c r="E571" t="s">
        <v>14</v>
      </c>
      <c r="F571" s="1">
        <v>5270</v>
      </c>
      <c r="G571" s="1">
        <v>976</v>
      </c>
      <c r="H571" t="s">
        <v>15</v>
      </c>
      <c r="I571" t="s">
        <v>15</v>
      </c>
      <c r="K571">
        <v>0</v>
      </c>
      <c r="L571">
        <v>0</v>
      </c>
      <c r="M571" t="s">
        <v>15</v>
      </c>
    </row>
    <row r="572" spans="1:13">
      <c r="A572">
        <v>571</v>
      </c>
      <c r="B572" t="s">
        <v>46</v>
      </c>
      <c r="D572" t="s">
        <v>13</v>
      </c>
      <c r="E572" t="s">
        <v>14</v>
      </c>
      <c r="F572" s="1">
        <v>22300</v>
      </c>
      <c r="G572" s="1">
        <v>3550</v>
      </c>
      <c r="H572" t="s">
        <v>15</v>
      </c>
      <c r="I572" t="s">
        <v>15</v>
      </c>
      <c r="K572">
        <v>0</v>
      </c>
      <c r="L572">
        <v>0</v>
      </c>
      <c r="M572" t="s">
        <v>15</v>
      </c>
    </row>
    <row r="573" spans="1:13">
      <c r="A573">
        <v>572</v>
      </c>
      <c r="B573" t="s">
        <v>46</v>
      </c>
      <c r="D573" t="s">
        <v>13</v>
      </c>
      <c r="E573" t="s">
        <v>14</v>
      </c>
      <c r="F573" s="1">
        <v>92200</v>
      </c>
      <c r="G573" s="1">
        <v>14000</v>
      </c>
      <c r="H573" t="s">
        <v>15</v>
      </c>
      <c r="I573" t="s">
        <v>15</v>
      </c>
      <c r="K573">
        <v>0</v>
      </c>
      <c r="L573">
        <v>0</v>
      </c>
      <c r="M573" t="s">
        <v>15</v>
      </c>
    </row>
    <row r="574" spans="1:13">
      <c r="A574">
        <v>573</v>
      </c>
      <c r="B574" t="s">
        <v>46</v>
      </c>
      <c r="D574" t="s">
        <v>13</v>
      </c>
      <c r="E574" t="s">
        <v>14</v>
      </c>
      <c r="F574" s="1">
        <v>276000</v>
      </c>
      <c r="G574" s="1">
        <v>50200</v>
      </c>
      <c r="H574" t="s">
        <v>15</v>
      </c>
      <c r="I574" t="s">
        <v>15</v>
      </c>
      <c r="K574">
        <v>0</v>
      </c>
      <c r="L574">
        <v>0</v>
      </c>
      <c r="M574" t="s">
        <v>15</v>
      </c>
    </row>
    <row r="575" spans="1:13">
      <c r="A575">
        <v>574</v>
      </c>
      <c r="B575" t="s">
        <v>46</v>
      </c>
      <c r="D575" t="s">
        <v>13</v>
      </c>
      <c r="E575" t="s">
        <v>14</v>
      </c>
      <c r="F575" s="1">
        <v>179000</v>
      </c>
      <c r="G575" s="1">
        <v>33600</v>
      </c>
      <c r="H575" t="s">
        <v>15</v>
      </c>
      <c r="I575" t="s">
        <v>15</v>
      </c>
      <c r="K575">
        <v>0</v>
      </c>
      <c r="L575">
        <v>0</v>
      </c>
      <c r="M575" t="s">
        <v>15</v>
      </c>
    </row>
    <row r="576" spans="1:13">
      <c r="A576">
        <v>575</v>
      </c>
      <c r="B576" t="s">
        <v>46</v>
      </c>
      <c r="D576" t="s">
        <v>13</v>
      </c>
      <c r="E576" t="s">
        <v>14</v>
      </c>
      <c r="F576" s="1">
        <v>342000</v>
      </c>
      <c r="G576" s="1">
        <v>40700</v>
      </c>
      <c r="H576" t="s">
        <v>15</v>
      </c>
      <c r="I576" t="s">
        <v>15</v>
      </c>
      <c r="K576">
        <v>0</v>
      </c>
      <c r="L576">
        <v>0</v>
      </c>
      <c r="M576" t="s">
        <v>15</v>
      </c>
    </row>
    <row r="577" spans="1:13">
      <c r="A577">
        <v>576</v>
      </c>
      <c r="B577" t="s">
        <v>46</v>
      </c>
      <c r="D577" t="s">
        <v>13</v>
      </c>
      <c r="E577" t="s">
        <v>14</v>
      </c>
      <c r="F577" s="1">
        <v>284000</v>
      </c>
      <c r="G577" s="1">
        <v>35800</v>
      </c>
      <c r="H577" t="s">
        <v>15</v>
      </c>
      <c r="I577" t="s">
        <v>15</v>
      </c>
      <c r="K577">
        <v>0</v>
      </c>
      <c r="L577">
        <v>0</v>
      </c>
      <c r="M577" t="s">
        <v>15</v>
      </c>
    </row>
    <row r="578" spans="1:13">
      <c r="A578">
        <v>577</v>
      </c>
      <c r="B578" t="s">
        <v>47</v>
      </c>
      <c r="D578" t="s">
        <v>13</v>
      </c>
      <c r="E578" t="s">
        <v>14</v>
      </c>
      <c r="F578" s="1">
        <v>6660</v>
      </c>
      <c r="G578" s="1">
        <v>1010</v>
      </c>
      <c r="H578" t="s">
        <v>15</v>
      </c>
      <c r="I578" t="s">
        <v>15</v>
      </c>
      <c r="K578">
        <v>0</v>
      </c>
      <c r="L578">
        <v>0</v>
      </c>
      <c r="M578" t="s">
        <v>15</v>
      </c>
    </row>
    <row r="579" spans="1:13">
      <c r="A579">
        <v>578</v>
      </c>
      <c r="B579" t="s">
        <v>47</v>
      </c>
      <c r="D579" t="s">
        <v>13</v>
      </c>
      <c r="E579" t="s">
        <v>14</v>
      </c>
      <c r="F579" s="1">
        <v>53300</v>
      </c>
      <c r="G579" s="1">
        <v>8880</v>
      </c>
      <c r="H579" t="s">
        <v>15</v>
      </c>
      <c r="I579" t="s">
        <v>15</v>
      </c>
      <c r="K579">
        <v>0</v>
      </c>
      <c r="L579">
        <v>0</v>
      </c>
      <c r="M579" t="s">
        <v>15</v>
      </c>
    </row>
    <row r="580" spans="1:13">
      <c r="A580">
        <v>579</v>
      </c>
      <c r="B580" t="s">
        <v>47</v>
      </c>
      <c r="D580" t="s">
        <v>13</v>
      </c>
      <c r="E580" t="s">
        <v>14</v>
      </c>
      <c r="F580" s="1">
        <v>111000</v>
      </c>
      <c r="G580" s="1">
        <v>21600</v>
      </c>
      <c r="H580" t="s">
        <v>15</v>
      </c>
      <c r="I580" t="s">
        <v>15</v>
      </c>
      <c r="K580">
        <v>0</v>
      </c>
      <c r="L580">
        <v>0</v>
      </c>
      <c r="M580" t="s">
        <v>15</v>
      </c>
    </row>
    <row r="581" spans="1:13">
      <c r="A581">
        <v>580</v>
      </c>
      <c r="B581" t="s">
        <v>47</v>
      </c>
      <c r="D581" t="s">
        <v>13</v>
      </c>
      <c r="E581" t="s">
        <v>14</v>
      </c>
      <c r="F581" s="1">
        <v>15200</v>
      </c>
      <c r="G581" s="1">
        <v>2360</v>
      </c>
      <c r="H581" t="s">
        <v>15</v>
      </c>
      <c r="I581" t="s">
        <v>15</v>
      </c>
      <c r="K581">
        <v>0</v>
      </c>
      <c r="L581">
        <v>0</v>
      </c>
      <c r="M581" t="s">
        <v>15</v>
      </c>
    </row>
    <row r="582" spans="1:13">
      <c r="A582">
        <v>581</v>
      </c>
      <c r="B582" t="s">
        <v>47</v>
      </c>
      <c r="D582" t="s">
        <v>13</v>
      </c>
      <c r="E582" t="s">
        <v>14</v>
      </c>
      <c r="F582" s="1">
        <v>3160</v>
      </c>
      <c r="G582" s="1">
        <v>620</v>
      </c>
      <c r="H582" t="s">
        <v>15</v>
      </c>
      <c r="I582" t="s">
        <v>15</v>
      </c>
      <c r="K582">
        <v>0</v>
      </c>
      <c r="L582">
        <v>0</v>
      </c>
      <c r="M582" t="s">
        <v>15</v>
      </c>
    </row>
    <row r="583" spans="1:13">
      <c r="A583">
        <v>582</v>
      </c>
      <c r="B583" t="s">
        <v>47</v>
      </c>
      <c r="D583" t="s">
        <v>13</v>
      </c>
      <c r="E583" t="s">
        <v>14</v>
      </c>
      <c r="F583" s="1">
        <v>35100</v>
      </c>
      <c r="G583" s="1">
        <v>6530</v>
      </c>
      <c r="H583" t="s">
        <v>15</v>
      </c>
      <c r="I583" t="s">
        <v>15</v>
      </c>
      <c r="K583">
        <v>0</v>
      </c>
      <c r="L583">
        <v>0</v>
      </c>
      <c r="M583" t="s">
        <v>15</v>
      </c>
    </row>
    <row r="584" spans="1:13">
      <c r="A584">
        <v>583</v>
      </c>
      <c r="B584" t="s">
        <v>47</v>
      </c>
      <c r="D584" t="s">
        <v>13</v>
      </c>
      <c r="E584" t="s">
        <v>14</v>
      </c>
      <c r="F584" s="1">
        <v>38800</v>
      </c>
      <c r="G584" s="1">
        <v>6400</v>
      </c>
      <c r="H584" t="s">
        <v>15</v>
      </c>
      <c r="I584" t="s">
        <v>15</v>
      </c>
      <c r="K584">
        <v>0</v>
      </c>
      <c r="L584">
        <v>0</v>
      </c>
      <c r="M584" t="s">
        <v>15</v>
      </c>
    </row>
    <row r="585" spans="1:13">
      <c r="A585">
        <v>584</v>
      </c>
      <c r="B585" t="s">
        <v>47</v>
      </c>
      <c r="D585" t="s">
        <v>13</v>
      </c>
      <c r="E585" t="s">
        <v>14</v>
      </c>
      <c r="F585" s="1">
        <v>809</v>
      </c>
      <c r="G585" s="1">
        <v>127</v>
      </c>
      <c r="H585" t="s">
        <v>15</v>
      </c>
      <c r="I585" t="s">
        <v>15</v>
      </c>
      <c r="K585">
        <v>1</v>
      </c>
      <c r="L585">
        <v>0</v>
      </c>
      <c r="M585" t="s">
        <v>15</v>
      </c>
    </row>
    <row r="586" spans="1:13">
      <c r="A586">
        <v>585</v>
      </c>
      <c r="B586" t="s">
        <v>47</v>
      </c>
      <c r="D586" t="s">
        <v>13</v>
      </c>
      <c r="E586" t="s">
        <v>14</v>
      </c>
      <c r="F586" s="1">
        <v>1090</v>
      </c>
      <c r="G586" s="1">
        <v>169</v>
      </c>
      <c r="H586" t="s">
        <v>15</v>
      </c>
      <c r="I586" t="s">
        <v>15</v>
      </c>
      <c r="K586">
        <v>1</v>
      </c>
      <c r="L586">
        <v>0</v>
      </c>
      <c r="M586" t="s">
        <v>15</v>
      </c>
    </row>
    <row r="587" spans="1:13">
      <c r="A587">
        <v>586</v>
      </c>
      <c r="B587" t="s">
        <v>47</v>
      </c>
      <c r="D587" t="s">
        <v>13</v>
      </c>
      <c r="E587" t="s">
        <v>14</v>
      </c>
      <c r="F587" s="1">
        <v>10000</v>
      </c>
      <c r="G587" s="1">
        <v>1920</v>
      </c>
      <c r="H587" t="s">
        <v>15</v>
      </c>
      <c r="I587" t="s">
        <v>15</v>
      </c>
      <c r="K587">
        <v>0</v>
      </c>
      <c r="L587">
        <v>0</v>
      </c>
      <c r="M587" t="s">
        <v>15</v>
      </c>
    </row>
    <row r="588" spans="1:13">
      <c r="A588">
        <v>587</v>
      </c>
      <c r="B588" t="s">
        <v>47</v>
      </c>
      <c r="D588" t="s">
        <v>13</v>
      </c>
      <c r="E588" t="s">
        <v>14</v>
      </c>
      <c r="F588" s="1">
        <v>39500</v>
      </c>
      <c r="G588" s="1">
        <v>6520</v>
      </c>
      <c r="H588" t="s">
        <v>15</v>
      </c>
      <c r="I588" t="s">
        <v>15</v>
      </c>
      <c r="K588">
        <v>0</v>
      </c>
      <c r="L588">
        <v>0</v>
      </c>
      <c r="M588" t="s">
        <v>15</v>
      </c>
    </row>
    <row r="589" spans="1:13">
      <c r="A589">
        <v>588</v>
      </c>
      <c r="B589" t="s">
        <v>47</v>
      </c>
      <c r="D589" t="s">
        <v>13</v>
      </c>
      <c r="E589" t="s">
        <v>14</v>
      </c>
      <c r="F589" s="1">
        <v>97300</v>
      </c>
      <c r="G589" s="1">
        <v>15700</v>
      </c>
      <c r="H589" t="s">
        <v>15</v>
      </c>
      <c r="I589" t="s">
        <v>15</v>
      </c>
      <c r="K589">
        <v>0</v>
      </c>
      <c r="L589">
        <v>0</v>
      </c>
      <c r="M589" t="s">
        <v>15</v>
      </c>
    </row>
    <row r="590" spans="1:13">
      <c r="A590">
        <v>589</v>
      </c>
      <c r="B590" t="s">
        <v>47</v>
      </c>
      <c r="D590" t="s">
        <v>13</v>
      </c>
      <c r="E590" t="s">
        <v>14</v>
      </c>
      <c r="F590" s="1">
        <v>342000</v>
      </c>
      <c r="G590" s="1">
        <v>62300</v>
      </c>
      <c r="H590" t="s">
        <v>15</v>
      </c>
      <c r="I590" t="s">
        <v>15</v>
      </c>
      <c r="K590">
        <v>0</v>
      </c>
      <c r="L590">
        <v>0</v>
      </c>
      <c r="M590" t="s">
        <v>15</v>
      </c>
    </row>
    <row r="591" spans="1:13">
      <c r="A591">
        <v>590</v>
      </c>
      <c r="B591" t="s">
        <v>47</v>
      </c>
      <c r="D591" t="s">
        <v>13</v>
      </c>
      <c r="E591" t="s">
        <v>14</v>
      </c>
      <c r="F591" s="1">
        <v>208000</v>
      </c>
      <c r="G591" s="1">
        <v>39100</v>
      </c>
      <c r="H591" t="s">
        <v>15</v>
      </c>
      <c r="I591" t="s">
        <v>15</v>
      </c>
      <c r="K591">
        <v>0</v>
      </c>
      <c r="L591">
        <v>0</v>
      </c>
      <c r="M591" t="s">
        <v>15</v>
      </c>
    </row>
    <row r="592" spans="1:13">
      <c r="A592">
        <v>591</v>
      </c>
      <c r="B592" t="s">
        <v>47</v>
      </c>
      <c r="D592" t="s">
        <v>13</v>
      </c>
      <c r="E592" t="s">
        <v>14</v>
      </c>
      <c r="F592" s="1">
        <v>408000</v>
      </c>
      <c r="G592" s="1">
        <v>48000</v>
      </c>
      <c r="H592" t="s">
        <v>15</v>
      </c>
      <c r="I592" t="s">
        <v>15</v>
      </c>
      <c r="K592">
        <v>0</v>
      </c>
      <c r="L592">
        <v>0</v>
      </c>
      <c r="M592" t="s">
        <v>15</v>
      </c>
    </row>
    <row r="593" spans="1:13">
      <c r="A593">
        <v>592</v>
      </c>
      <c r="B593" t="s">
        <v>47</v>
      </c>
      <c r="D593" t="s">
        <v>13</v>
      </c>
      <c r="E593" t="s">
        <v>14</v>
      </c>
      <c r="F593" s="1">
        <v>335000</v>
      </c>
      <c r="G593" s="1">
        <v>41300</v>
      </c>
      <c r="H593" t="s">
        <v>15</v>
      </c>
      <c r="I593" t="s">
        <v>15</v>
      </c>
      <c r="K593">
        <v>0</v>
      </c>
      <c r="L593">
        <v>0</v>
      </c>
      <c r="M593" t="s">
        <v>15</v>
      </c>
    </row>
    <row r="594" spans="1:13">
      <c r="A594">
        <v>593</v>
      </c>
      <c r="B594" t="s">
        <v>48</v>
      </c>
      <c r="D594" t="s">
        <v>13</v>
      </c>
      <c r="E594" t="s">
        <v>14</v>
      </c>
      <c r="F594" s="1">
        <v>7470</v>
      </c>
      <c r="G594" s="1">
        <v>1180</v>
      </c>
      <c r="H594" t="s">
        <v>15</v>
      </c>
      <c r="I594" t="s">
        <v>15</v>
      </c>
      <c r="K594">
        <v>0</v>
      </c>
      <c r="L594">
        <v>0</v>
      </c>
      <c r="M594" t="s">
        <v>15</v>
      </c>
    </row>
    <row r="595" spans="1:13">
      <c r="A595">
        <v>594</v>
      </c>
      <c r="B595" t="s">
        <v>48</v>
      </c>
      <c r="D595" t="s">
        <v>13</v>
      </c>
      <c r="E595" t="s">
        <v>14</v>
      </c>
      <c r="F595" s="1">
        <v>56500</v>
      </c>
      <c r="G595" s="1">
        <v>9560</v>
      </c>
      <c r="H595" t="s">
        <v>15</v>
      </c>
      <c r="I595" t="s">
        <v>15</v>
      </c>
      <c r="K595">
        <v>0</v>
      </c>
      <c r="L595">
        <v>0</v>
      </c>
      <c r="M595" t="s">
        <v>15</v>
      </c>
    </row>
    <row r="596" spans="1:13">
      <c r="A596">
        <v>595</v>
      </c>
      <c r="B596" t="s">
        <v>48</v>
      </c>
      <c r="D596" t="s">
        <v>13</v>
      </c>
      <c r="E596" t="s">
        <v>14</v>
      </c>
      <c r="F596" s="1">
        <v>113000</v>
      </c>
      <c r="G596" s="1">
        <v>22100</v>
      </c>
      <c r="H596" t="s">
        <v>15</v>
      </c>
      <c r="I596" t="s">
        <v>15</v>
      </c>
      <c r="K596">
        <v>0</v>
      </c>
      <c r="L596">
        <v>0</v>
      </c>
      <c r="M596" t="s">
        <v>15</v>
      </c>
    </row>
    <row r="597" spans="1:13">
      <c r="A597">
        <v>596</v>
      </c>
      <c r="B597" t="s">
        <v>48</v>
      </c>
      <c r="D597" t="s">
        <v>13</v>
      </c>
      <c r="E597" t="s">
        <v>14</v>
      </c>
      <c r="F597" s="1">
        <v>13400</v>
      </c>
      <c r="G597" s="1">
        <v>2100</v>
      </c>
      <c r="H597" t="s">
        <v>15</v>
      </c>
      <c r="I597" t="s">
        <v>15</v>
      </c>
      <c r="K597">
        <v>0</v>
      </c>
      <c r="L597">
        <v>0</v>
      </c>
      <c r="M597" t="s">
        <v>15</v>
      </c>
    </row>
    <row r="598" spans="1:13">
      <c r="A598">
        <v>597</v>
      </c>
      <c r="B598" t="s">
        <v>48</v>
      </c>
      <c r="D598" t="s">
        <v>13</v>
      </c>
      <c r="E598" t="s">
        <v>14</v>
      </c>
      <c r="F598" s="1">
        <v>2960</v>
      </c>
      <c r="G598" s="1">
        <v>575</v>
      </c>
      <c r="H598" t="s">
        <v>15</v>
      </c>
      <c r="I598" t="s">
        <v>15</v>
      </c>
      <c r="K598">
        <v>0</v>
      </c>
      <c r="L598">
        <v>0</v>
      </c>
      <c r="M598" t="s">
        <v>15</v>
      </c>
    </row>
    <row r="599" spans="1:13">
      <c r="A599">
        <v>598</v>
      </c>
      <c r="B599" t="s">
        <v>48</v>
      </c>
      <c r="D599" t="s">
        <v>13</v>
      </c>
      <c r="E599" t="s">
        <v>14</v>
      </c>
      <c r="F599" s="1">
        <v>29700</v>
      </c>
      <c r="G599" s="1">
        <v>5590</v>
      </c>
      <c r="H599" t="s">
        <v>15</v>
      </c>
      <c r="I599" t="s">
        <v>15</v>
      </c>
      <c r="K599">
        <v>0</v>
      </c>
      <c r="L599">
        <v>0</v>
      </c>
      <c r="M599" t="s">
        <v>15</v>
      </c>
    </row>
    <row r="600" spans="1:13">
      <c r="A600">
        <v>599</v>
      </c>
      <c r="B600" t="s">
        <v>48</v>
      </c>
      <c r="D600" t="s">
        <v>13</v>
      </c>
      <c r="E600" t="s">
        <v>14</v>
      </c>
      <c r="F600" s="1">
        <v>41800</v>
      </c>
      <c r="G600" s="1">
        <v>7360</v>
      </c>
      <c r="H600" t="s">
        <v>15</v>
      </c>
      <c r="I600" t="s">
        <v>15</v>
      </c>
      <c r="K600">
        <v>0</v>
      </c>
      <c r="L600">
        <v>0</v>
      </c>
      <c r="M600" t="s">
        <v>15</v>
      </c>
    </row>
    <row r="601" spans="1:13">
      <c r="A601">
        <v>600</v>
      </c>
      <c r="B601" t="s">
        <v>48</v>
      </c>
      <c r="D601" t="s">
        <v>13</v>
      </c>
      <c r="E601" t="s">
        <v>14</v>
      </c>
      <c r="F601" s="1">
        <v>945</v>
      </c>
      <c r="G601" s="1">
        <v>163</v>
      </c>
      <c r="H601" t="s">
        <v>15</v>
      </c>
      <c r="I601" t="s">
        <v>15</v>
      </c>
      <c r="K601">
        <v>1</v>
      </c>
      <c r="L601">
        <v>0</v>
      </c>
      <c r="M601" t="s">
        <v>15</v>
      </c>
    </row>
    <row r="602" spans="1:13">
      <c r="A602">
        <v>601</v>
      </c>
      <c r="B602" t="s">
        <v>48</v>
      </c>
      <c r="D602" t="s">
        <v>13</v>
      </c>
      <c r="E602" t="s">
        <v>14</v>
      </c>
      <c r="F602" s="1">
        <v>972</v>
      </c>
      <c r="G602" s="1">
        <v>143</v>
      </c>
      <c r="H602" t="s">
        <v>15</v>
      </c>
      <c r="I602" t="s">
        <v>15</v>
      </c>
      <c r="K602">
        <v>1</v>
      </c>
      <c r="L602">
        <v>0</v>
      </c>
      <c r="M602" t="s">
        <v>15</v>
      </c>
    </row>
    <row r="603" spans="1:13">
      <c r="A603">
        <v>602</v>
      </c>
      <c r="B603" t="s">
        <v>48</v>
      </c>
      <c r="D603" t="s">
        <v>13</v>
      </c>
      <c r="E603" t="s">
        <v>14</v>
      </c>
      <c r="F603" s="1">
        <v>7540</v>
      </c>
      <c r="G603" s="1">
        <v>1410</v>
      </c>
      <c r="H603" t="s">
        <v>15</v>
      </c>
      <c r="I603" t="s">
        <v>15</v>
      </c>
      <c r="K603">
        <v>0</v>
      </c>
      <c r="L603">
        <v>0</v>
      </c>
      <c r="M603" t="s">
        <v>15</v>
      </c>
    </row>
    <row r="604" spans="1:13">
      <c r="A604">
        <v>603</v>
      </c>
      <c r="B604" t="s">
        <v>48</v>
      </c>
      <c r="D604" t="s">
        <v>13</v>
      </c>
      <c r="E604" t="s">
        <v>14</v>
      </c>
      <c r="F604" s="1">
        <v>31000</v>
      </c>
      <c r="G604" s="1">
        <v>4850</v>
      </c>
      <c r="H604" t="s">
        <v>15</v>
      </c>
      <c r="I604" t="s">
        <v>15</v>
      </c>
      <c r="K604">
        <v>0</v>
      </c>
      <c r="L604">
        <v>0</v>
      </c>
      <c r="M604" t="s">
        <v>15</v>
      </c>
    </row>
    <row r="605" spans="1:13">
      <c r="A605">
        <v>604</v>
      </c>
      <c r="B605" t="s">
        <v>48</v>
      </c>
      <c r="D605" t="s">
        <v>13</v>
      </c>
      <c r="E605" t="s">
        <v>14</v>
      </c>
      <c r="F605" s="1">
        <v>105000</v>
      </c>
      <c r="G605" s="1">
        <v>15700</v>
      </c>
      <c r="H605" t="s">
        <v>15</v>
      </c>
      <c r="I605" t="s">
        <v>15</v>
      </c>
      <c r="K605">
        <v>0</v>
      </c>
      <c r="L605">
        <v>0</v>
      </c>
      <c r="M605" t="s">
        <v>15</v>
      </c>
    </row>
    <row r="606" spans="1:13">
      <c r="A606">
        <v>605</v>
      </c>
      <c r="B606" t="s">
        <v>48</v>
      </c>
      <c r="D606" t="s">
        <v>13</v>
      </c>
      <c r="E606" t="s">
        <v>14</v>
      </c>
      <c r="F606" s="1">
        <v>310000</v>
      </c>
      <c r="G606" s="1">
        <v>56700</v>
      </c>
      <c r="H606" t="s">
        <v>15</v>
      </c>
      <c r="I606" t="s">
        <v>15</v>
      </c>
      <c r="K606">
        <v>0</v>
      </c>
      <c r="L606">
        <v>0</v>
      </c>
      <c r="M606" t="s">
        <v>15</v>
      </c>
    </row>
    <row r="607" spans="1:13">
      <c r="A607">
        <v>606</v>
      </c>
      <c r="B607" t="s">
        <v>48</v>
      </c>
      <c r="D607" t="s">
        <v>13</v>
      </c>
      <c r="E607" t="s">
        <v>14</v>
      </c>
      <c r="F607" s="1">
        <v>204000</v>
      </c>
      <c r="G607" s="1">
        <v>39100</v>
      </c>
      <c r="H607" t="s">
        <v>15</v>
      </c>
      <c r="I607" t="s">
        <v>15</v>
      </c>
      <c r="K607">
        <v>0</v>
      </c>
      <c r="L607">
        <v>0</v>
      </c>
      <c r="M607" t="s">
        <v>15</v>
      </c>
    </row>
    <row r="608" spans="1:13">
      <c r="A608">
        <v>607</v>
      </c>
      <c r="B608" t="s">
        <v>48</v>
      </c>
      <c r="D608" t="s">
        <v>13</v>
      </c>
      <c r="E608" t="s">
        <v>14</v>
      </c>
      <c r="F608" s="1">
        <v>394000</v>
      </c>
      <c r="G608" s="1">
        <v>46000</v>
      </c>
      <c r="H608" t="s">
        <v>15</v>
      </c>
      <c r="I608" t="s">
        <v>15</v>
      </c>
      <c r="K608">
        <v>0</v>
      </c>
      <c r="L608">
        <v>0</v>
      </c>
      <c r="M608" t="s">
        <v>15</v>
      </c>
    </row>
    <row r="609" spans="1:13">
      <c r="A609">
        <v>608</v>
      </c>
      <c r="B609" t="s">
        <v>48</v>
      </c>
      <c r="D609" t="s">
        <v>13</v>
      </c>
      <c r="E609" t="s">
        <v>14</v>
      </c>
      <c r="F609" s="1">
        <v>319000</v>
      </c>
      <c r="G609" s="1">
        <v>38700</v>
      </c>
      <c r="H609" t="s">
        <v>15</v>
      </c>
      <c r="I609" t="s">
        <v>15</v>
      </c>
      <c r="K609">
        <v>0</v>
      </c>
      <c r="L609">
        <v>0</v>
      </c>
      <c r="M609" t="s">
        <v>15</v>
      </c>
    </row>
    <row r="610" spans="1:13">
      <c r="A610">
        <v>609</v>
      </c>
      <c r="B610" t="s">
        <v>49</v>
      </c>
      <c r="D610" t="s">
        <v>13</v>
      </c>
      <c r="E610" t="s">
        <v>14</v>
      </c>
      <c r="F610" s="1">
        <v>4960</v>
      </c>
      <c r="G610" s="1">
        <v>908</v>
      </c>
      <c r="H610" t="s">
        <v>15</v>
      </c>
      <c r="I610" t="s">
        <v>15</v>
      </c>
      <c r="K610">
        <v>0</v>
      </c>
      <c r="L610">
        <v>0</v>
      </c>
      <c r="M610" t="s">
        <v>15</v>
      </c>
    </row>
    <row r="611" spans="1:13">
      <c r="A611">
        <v>610</v>
      </c>
      <c r="B611" t="s">
        <v>49</v>
      </c>
      <c r="D611" t="s">
        <v>13</v>
      </c>
      <c r="E611" t="s">
        <v>14</v>
      </c>
      <c r="F611" s="1">
        <v>104000</v>
      </c>
      <c r="G611" s="1">
        <v>19800</v>
      </c>
      <c r="H611" t="s">
        <v>15</v>
      </c>
      <c r="I611" t="s">
        <v>15</v>
      </c>
      <c r="K611">
        <v>0</v>
      </c>
      <c r="L611">
        <v>0</v>
      </c>
      <c r="M611" t="s">
        <v>15</v>
      </c>
    </row>
    <row r="612" spans="1:13">
      <c r="A612">
        <v>611</v>
      </c>
      <c r="B612" t="s">
        <v>49</v>
      </c>
      <c r="D612" t="s">
        <v>13</v>
      </c>
      <c r="E612" t="s">
        <v>14</v>
      </c>
      <c r="F612" s="1">
        <v>72100</v>
      </c>
      <c r="G612" s="1">
        <v>14200</v>
      </c>
      <c r="H612" t="s">
        <v>15</v>
      </c>
      <c r="I612" t="s">
        <v>15</v>
      </c>
      <c r="K612">
        <v>0</v>
      </c>
      <c r="L612">
        <v>0</v>
      </c>
      <c r="M612" t="s">
        <v>15</v>
      </c>
    </row>
    <row r="613" spans="1:13">
      <c r="A613">
        <v>612</v>
      </c>
      <c r="B613" t="s">
        <v>49</v>
      </c>
      <c r="D613" t="s">
        <v>13</v>
      </c>
      <c r="E613" t="s">
        <v>14</v>
      </c>
      <c r="F613" s="1">
        <v>8700</v>
      </c>
      <c r="G613" s="1">
        <v>1240</v>
      </c>
      <c r="H613" t="s">
        <v>15</v>
      </c>
      <c r="I613" t="s">
        <v>15</v>
      </c>
      <c r="K613">
        <v>0</v>
      </c>
      <c r="L613">
        <v>0</v>
      </c>
      <c r="M613" t="s">
        <v>15</v>
      </c>
    </row>
    <row r="614" spans="1:13">
      <c r="A614">
        <v>613</v>
      </c>
      <c r="B614" t="s">
        <v>49</v>
      </c>
      <c r="D614" t="s">
        <v>13</v>
      </c>
      <c r="E614" t="s">
        <v>14</v>
      </c>
      <c r="F614" s="1">
        <v>2580</v>
      </c>
      <c r="G614" s="1">
        <v>505</v>
      </c>
      <c r="H614" t="s">
        <v>15</v>
      </c>
      <c r="I614" t="s">
        <v>15</v>
      </c>
      <c r="K614">
        <v>0</v>
      </c>
      <c r="L614">
        <v>0</v>
      </c>
      <c r="M614" t="s">
        <v>15</v>
      </c>
    </row>
    <row r="615" spans="1:13">
      <c r="A615">
        <v>614</v>
      </c>
      <c r="B615" t="s">
        <v>49</v>
      </c>
      <c r="D615" t="s">
        <v>13</v>
      </c>
      <c r="E615" t="s">
        <v>14</v>
      </c>
      <c r="F615" s="1">
        <v>53100</v>
      </c>
      <c r="G615" s="1">
        <v>10400</v>
      </c>
      <c r="H615" t="s">
        <v>15</v>
      </c>
      <c r="I615" t="s">
        <v>15</v>
      </c>
      <c r="K615">
        <v>0</v>
      </c>
      <c r="L615">
        <v>0</v>
      </c>
      <c r="M615" t="s">
        <v>15</v>
      </c>
    </row>
    <row r="616" spans="1:13">
      <c r="A616">
        <v>615</v>
      </c>
      <c r="B616" t="s">
        <v>49</v>
      </c>
      <c r="D616" t="s">
        <v>13</v>
      </c>
      <c r="E616" t="s">
        <v>14</v>
      </c>
      <c r="F616" s="1">
        <v>38900</v>
      </c>
      <c r="G616" s="1">
        <v>7050</v>
      </c>
      <c r="H616" t="s">
        <v>15</v>
      </c>
      <c r="I616" t="s">
        <v>15</v>
      </c>
      <c r="K616">
        <v>0</v>
      </c>
      <c r="L616">
        <v>0</v>
      </c>
      <c r="M616" t="s">
        <v>15</v>
      </c>
    </row>
    <row r="617" spans="1:13">
      <c r="A617">
        <v>616</v>
      </c>
      <c r="B617" t="s">
        <v>49</v>
      </c>
      <c r="D617" t="s">
        <v>13</v>
      </c>
      <c r="E617" t="s">
        <v>14</v>
      </c>
      <c r="F617" s="1">
        <v>608</v>
      </c>
      <c r="G617" s="1">
        <v>106</v>
      </c>
      <c r="H617" t="s">
        <v>15</v>
      </c>
      <c r="I617" t="s">
        <v>15</v>
      </c>
      <c r="K617">
        <v>1</v>
      </c>
      <c r="L617">
        <v>0</v>
      </c>
      <c r="M617" t="s">
        <v>15</v>
      </c>
    </row>
    <row r="618" spans="1:13">
      <c r="A618">
        <v>617</v>
      </c>
      <c r="B618" t="s">
        <v>49</v>
      </c>
      <c r="D618" t="s">
        <v>13</v>
      </c>
      <c r="E618" t="s">
        <v>14</v>
      </c>
      <c r="F618" s="1">
        <v>884</v>
      </c>
      <c r="G618" s="1">
        <v>136</v>
      </c>
      <c r="H618" t="s">
        <v>15</v>
      </c>
      <c r="I618" t="s">
        <v>15</v>
      </c>
      <c r="K618">
        <v>1</v>
      </c>
      <c r="L618">
        <v>0</v>
      </c>
      <c r="M618" t="s">
        <v>15</v>
      </c>
    </row>
    <row r="619" spans="1:13">
      <c r="A619">
        <v>618</v>
      </c>
      <c r="B619" t="s">
        <v>49</v>
      </c>
      <c r="D619" t="s">
        <v>13</v>
      </c>
      <c r="E619" t="s">
        <v>14</v>
      </c>
      <c r="F619" s="1">
        <v>4640</v>
      </c>
      <c r="G619" s="1">
        <v>809</v>
      </c>
      <c r="H619" t="s">
        <v>15</v>
      </c>
      <c r="I619" t="s">
        <v>15</v>
      </c>
      <c r="K619">
        <v>0</v>
      </c>
      <c r="L619">
        <v>0</v>
      </c>
      <c r="M619" t="s">
        <v>15</v>
      </c>
    </row>
    <row r="620" spans="1:13">
      <c r="A620">
        <v>619</v>
      </c>
      <c r="B620" t="s">
        <v>49</v>
      </c>
      <c r="D620" t="s">
        <v>13</v>
      </c>
      <c r="E620" t="s">
        <v>14</v>
      </c>
      <c r="F620" s="1">
        <v>22400</v>
      </c>
      <c r="G620" s="1">
        <v>3440</v>
      </c>
      <c r="H620" t="s">
        <v>15</v>
      </c>
      <c r="I620" t="s">
        <v>15</v>
      </c>
      <c r="K620">
        <v>1</v>
      </c>
      <c r="L620">
        <v>0</v>
      </c>
      <c r="M620" t="s">
        <v>15</v>
      </c>
    </row>
    <row r="621" spans="1:13">
      <c r="A621">
        <v>620</v>
      </c>
      <c r="B621" t="s">
        <v>49</v>
      </c>
      <c r="D621" t="s">
        <v>13</v>
      </c>
      <c r="E621" t="s">
        <v>14</v>
      </c>
      <c r="F621" s="1">
        <v>114000</v>
      </c>
      <c r="G621" s="1">
        <v>18200</v>
      </c>
      <c r="H621" t="s">
        <v>15</v>
      </c>
      <c r="I621" t="s">
        <v>15</v>
      </c>
      <c r="K621">
        <v>0</v>
      </c>
      <c r="L621">
        <v>0</v>
      </c>
      <c r="M621" t="s">
        <v>15</v>
      </c>
    </row>
    <row r="622" spans="1:13">
      <c r="A622">
        <v>621</v>
      </c>
      <c r="B622" t="s">
        <v>49</v>
      </c>
      <c r="D622" t="s">
        <v>13</v>
      </c>
      <c r="E622" t="s">
        <v>14</v>
      </c>
      <c r="F622" s="1">
        <v>251000</v>
      </c>
      <c r="G622" s="1">
        <v>42200</v>
      </c>
      <c r="H622" t="s">
        <v>15</v>
      </c>
      <c r="I622" t="s">
        <v>15</v>
      </c>
      <c r="K622">
        <v>0</v>
      </c>
      <c r="L622">
        <v>0</v>
      </c>
      <c r="M622" t="s">
        <v>15</v>
      </c>
    </row>
    <row r="623" spans="1:13">
      <c r="A623">
        <v>622</v>
      </c>
      <c r="B623" t="s">
        <v>49</v>
      </c>
      <c r="D623" t="s">
        <v>13</v>
      </c>
      <c r="E623" t="s">
        <v>14</v>
      </c>
      <c r="F623" s="1">
        <v>217000</v>
      </c>
      <c r="G623" s="1">
        <v>42700</v>
      </c>
      <c r="H623" t="s">
        <v>15</v>
      </c>
      <c r="I623" t="s">
        <v>15</v>
      </c>
      <c r="K623">
        <v>1</v>
      </c>
      <c r="L623">
        <v>0</v>
      </c>
      <c r="M623" t="s">
        <v>15</v>
      </c>
    </row>
    <row r="624" spans="1:13">
      <c r="A624">
        <v>623</v>
      </c>
      <c r="B624" t="s">
        <v>49</v>
      </c>
      <c r="D624" t="s">
        <v>13</v>
      </c>
      <c r="E624" t="s">
        <v>14</v>
      </c>
      <c r="F624" s="1">
        <v>143000</v>
      </c>
      <c r="G624" s="1">
        <v>17100</v>
      </c>
      <c r="H624" t="s">
        <v>15</v>
      </c>
      <c r="I624" t="s">
        <v>15</v>
      </c>
      <c r="K624">
        <v>0</v>
      </c>
      <c r="L624">
        <v>0</v>
      </c>
      <c r="M624" t="s">
        <v>15</v>
      </c>
    </row>
    <row r="625" spans="1:13">
      <c r="A625">
        <v>624</v>
      </c>
      <c r="B625" t="s">
        <v>49</v>
      </c>
      <c r="D625" t="s">
        <v>13</v>
      </c>
      <c r="E625" t="s">
        <v>14</v>
      </c>
      <c r="F625" s="1">
        <v>299000</v>
      </c>
      <c r="G625" s="1">
        <v>37100</v>
      </c>
      <c r="H625" t="s">
        <v>15</v>
      </c>
      <c r="I625" t="s">
        <v>15</v>
      </c>
      <c r="K625">
        <v>0</v>
      </c>
      <c r="L625">
        <v>0</v>
      </c>
      <c r="M625" t="s">
        <v>15</v>
      </c>
    </row>
    <row r="626" spans="1:13">
      <c r="A626">
        <v>625</v>
      </c>
      <c r="B626" t="s">
        <v>50</v>
      </c>
      <c r="D626" t="s">
        <v>13</v>
      </c>
      <c r="E626" t="s">
        <v>14</v>
      </c>
      <c r="F626" s="1">
        <v>7690</v>
      </c>
      <c r="G626" s="1">
        <v>1430</v>
      </c>
      <c r="H626" t="s">
        <v>15</v>
      </c>
      <c r="I626" t="s">
        <v>15</v>
      </c>
      <c r="K626">
        <v>0</v>
      </c>
      <c r="L626">
        <v>0</v>
      </c>
      <c r="M626" t="s">
        <v>15</v>
      </c>
    </row>
    <row r="627" spans="1:13">
      <c r="A627">
        <v>626</v>
      </c>
      <c r="B627" t="s">
        <v>50</v>
      </c>
      <c r="D627" t="s">
        <v>13</v>
      </c>
      <c r="E627" t="s">
        <v>14</v>
      </c>
      <c r="F627" s="1">
        <v>152000</v>
      </c>
      <c r="G627" s="1">
        <v>29800</v>
      </c>
      <c r="H627" t="s">
        <v>15</v>
      </c>
      <c r="I627" t="s">
        <v>15</v>
      </c>
      <c r="K627">
        <v>0</v>
      </c>
      <c r="L627">
        <v>0</v>
      </c>
      <c r="M627" t="s">
        <v>15</v>
      </c>
    </row>
    <row r="628" spans="1:13">
      <c r="A628">
        <v>627</v>
      </c>
      <c r="B628" t="s">
        <v>50</v>
      </c>
      <c r="D628" t="s">
        <v>13</v>
      </c>
      <c r="E628" t="s">
        <v>14</v>
      </c>
      <c r="F628" s="1">
        <v>95100</v>
      </c>
      <c r="G628" s="1">
        <v>18700</v>
      </c>
      <c r="H628" t="s">
        <v>15</v>
      </c>
      <c r="I628" t="s">
        <v>15</v>
      </c>
      <c r="K628">
        <v>0</v>
      </c>
      <c r="L628">
        <v>0</v>
      </c>
      <c r="M628" t="s">
        <v>15</v>
      </c>
    </row>
    <row r="629" spans="1:13">
      <c r="A629">
        <v>628</v>
      </c>
      <c r="B629" t="s">
        <v>50</v>
      </c>
      <c r="D629" t="s">
        <v>13</v>
      </c>
      <c r="E629" t="s">
        <v>14</v>
      </c>
      <c r="F629" s="1">
        <v>10000</v>
      </c>
      <c r="G629" s="1">
        <v>1320</v>
      </c>
      <c r="H629" t="s">
        <v>15</v>
      </c>
      <c r="I629" t="s">
        <v>15</v>
      </c>
      <c r="K629">
        <v>0</v>
      </c>
      <c r="L629">
        <v>0</v>
      </c>
      <c r="M629" t="s">
        <v>15</v>
      </c>
    </row>
    <row r="630" spans="1:13">
      <c r="A630">
        <v>629</v>
      </c>
      <c r="B630" t="s">
        <v>50</v>
      </c>
      <c r="D630" t="s">
        <v>13</v>
      </c>
      <c r="E630" t="s">
        <v>14</v>
      </c>
      <c r="F630" s="1">
        <v>2070</v>
      </c>
      <c r="G630" s="1">
        <v>398</v>
      </c>
      <c r="H630" t="s">
        <v>15</v>
      </c>
      <c r="I630" t="s">
        <v>15</v>
      </c>
      <c r="K630">
        <v>0</v>
      </c>
      <c r="L630">
        <v>0</v>
      </c>
      <c r="M630" t="s">
        <v>15</v>
      </c>
    </row>
    <row r="631" spans="1:13">
      <c r="A631">
        <v>630</v>
      </c>
      <c r="B631" t="s">
        <v>50</v>
      </c>
      <c r="D631" t="s">
        <v>13</v>
      </c>
      <c r="E631" t="s">
        <v>14</v>
      </c>
      <c r="F631" s="1">
        <v>81000</v>
      </c>
      <c r="G631" s="1">
        <v>16000</v>
      </c>
      <c r="H631" t="s">
        <v>15</v>
      </c>
      <c r="I631" t="s">
        <v>15</v>
      </c>
      <c r="K631">
        <v>0</v>
      </c>
      <c r="L631">
        <v>0</v>
      </c>
      <c r="M631" t="s">
        <v>15</v>
      </c>
    </row>
    <row r="632" spans="1:13">
      <c r="A632">
        <v>631</v>
      </c>
      <c r="B632" t="s">
        <v>50</v>
      </c>
      <c r="D632" t="s">
        <v>13</v>
      </c>
      <c r="E632" t="s">
        <v>14</v>
      </c>
      <c r="F632" s="1">
        <v>48300</v>
      </c>
      <c r="G632" s="1">
        <v>9080</v>
      </c>
      <c r="H632" t="s">
        <v>15</v>
      </c>
      <c r="I632" t="s">
        <v>15</v>
      </c>
      <c r="K632">
        <v>0</v>
      </c>
      <c r="L632">
        <v>0</v>
      </c>
      <c r="M632" t="s">
        <v>15</v>
      </c>
    </row>
    <row r="633" spans="1:13">
      <c r="A633">
        <v>632</v>
      </c>
      <c r="B633" t="s">
        <v>50</v>
      </c>
      <c r="D633" t="s">
        <v>13</v>
      </c>
      <c r="E633" t="s">
        <v>14</v>
      </c>
      <c r="F633" s="1">
        <v>657</v>
      </c>
      <c r="G633" s="1">
        <v>118</v>
      </c>
      <c r="H633" t="s">
        <v>15</v>
      </c>
      <c r="I633" t="s">
        <v>15</v>
      </c>
      <c r="K633">
        <v>1</v>
      </c>
      <c r="L633">
        <v>0</v>
      </c>
      <c r="M633" t="s">
        <v>15</v>
      </c>
    </row>
    <row r="634" spans="1:13">
      <c r="A634">
        <v>633</v>
      </c>
      <c r="B634" t="s">
        <v>50</v>
      </c>
      <c r="D634" t="s">
        <v>13</v>
      </c>
      <c r="E634" t="s">
        <v>14</v>
      </c>
      <c r="F634" s="1">
        <v>897</v>
      </c>
      <c r="G634" s="1">
        <v>144</v>
      </c>
      <c r="H634" t="s">
        <v>15</v>
      </c>
      <c r="I634" t="s">
        <v>15</v>
      </c>
      <c r="K634">
        <v>1</v>
      </c>
      <c r="L634">
        <v>0</v>
      </c>
      <c r="M634" t="s">
        <v>15</v>
      </c>
    </row>
    <row r="635" spans="1:13">
      <c r="A635">
        <v>634</v>
      </c>
      <c r="B635" t="s">
        <v>50</v>
      </c>
      <c r="D635" t="s">
        <v>13</v>
      </c>
      <c r="E635" t="s">
        <v>14</v>
      </c>
      <c r="F635" s="1">
        <v>5310</v>
      </c>
      <c r="G635" s="1">
        <v>861</v>
      </c>
      <c r="H635" t="s">
        <v>15</v>
      </c>
      <c r="I635" t="s">
        <v>15</v>
      </c>
      <c r="K635">
        <v>0</v>
      </c>
      <c r="L635">
        <v>0</v>
      </c>
      <c r="M635" t="s">
        <v>15</v>
      </c>
    </row>
    <row r="636" spans="1:13">
      <c r="A636">
        <v>635</v>
      </c>
      <c r="B636" t="s">
        <v>50</v>
      </c>
      <c r="D636" t="s">
        <v>13</v>
      </c>
      <c r="E636" t="s">
        <v>14</v>
      </c>
      <c r="F636" s="1">
        <v>28300</v>
      </c>
      <c r="G636" s="1">
        <v>4410</v>
      </c>
      <c r="H636" t="s">
        <v>15</v>
      </c>
      <c r="I636" t="s">
        <v>15</v>
      </c>
      <c r="K636">
        <v>1</v>
      </c>
      <c r="L636">
        <v>0</v>
      </c>
      <c r="M636" t="s">
        <v>15</v>
      </c>
    </row>
    <row r="637" spans="1:13">
      <c r="A637">
        <v>636</v>
      </c>
      <c r="B637" t="s">
        <v>50</v>
      </c>
      <c r="D637" t="s">
        <v>13</v>
      </c>
      <c r="E637" t="s">
        <v>14</v>
      </c>
      <c r="F637" s="1">
        <v>136000</v>
      </c>
      <c r="G637" s="1">
        <v>23900</v>
      </c>
      <c r="H637" t="s">
        <v>15</v>
      </c>
      <c r="I637" t="s">
        <v>15</v>
      </c>
      <c r="K637">
        <v>1</v>
      </c>
      <c r="L637">
        <v>0</v>
      </c>
      <c r="M637" t="s">
        <v>15</v>
      </c>
    </row>
    <row r="638" spans="1:13">
      <c r="A638">
        <v>637</v>
      </c>
      <c r="B638" t="s">
        <v>50</v>
      </c>
      <c r="D638" t="s">
        <v>13</v>
      </c>
      <c r="E638" t="s">
        <v>14</v>
      </c>
      <c r="F638" s="1">
        <v>292000</v>
      </c>
      <c r="G638" s="1">
        <v>48000</v>
      </c>
      <c r="H638" t="s">
        <v>15</v>
      </c>
      <c r="I638" t="s">
        <v>15</v>
      </c>
      <c r="K638">
        <v>0</v>
      </c>
      <c r="L638">
        <v>0</v>
      </c>
      <c r="M638" t="s">
        <v>15</v>
      </c>
    </row>
    <row r="639" spans="1:13">
      <c r="A639">
        <v>638</v>
      </c>
      <c r="B639" t="s">
        <v>50</v>
      </c>
      <c r="D639" t="s">
        <v>13</v>
      </c>
      <c r="E639" t="s">
        <v>14</v>
      </c>
      <c r="F639" s="1">
        <v>197000</v>
      </c>
      <c r="G639" s="1">
        <v>38600</v>
      </c>
      <c r="H639" t="s">
        <v>15</v>
      </c>
      <c r="I639" t="s">
        <v>15</v>
      </c>
      <c r="K639">
        <v>1</v>
      </c>
      <c r="L639">
        <v>0</v>
      </c>
      <c r="M639" t="s">
        <v>15</v>
      </c>
    </row>
    <row r="640" spans="1:13">
      <c r="A640">
        <v>639</v>
      </c>
      <c r="B640" t="s">
        <v>50</v>
      </c>
      <c r="D640" t="s">
        <v>13</v>
      </c>
      <c r="E640" t="s">
        <v>14</v>
      </c>
      <c r="F640" s="1">
        <v>141000</v>
      </c>
      <c r="G640" s="1">
        <v>16800</v>
      </c>
      <c r="H640" t="s">
        <v>15</v>
      </c>
      <c r="I640" t="s">
        <v>15</v>
      </c>
      <c r="K640">
        <v>0</v>
      </c>
      <c r="L640">
        <v>0</v>
      </c>
      <c r="M640" t="s">
        <v>15</v>
      </c>
    </row>
    <row r="641" spans="1:13">
      <c r="A641">
        <v>640</v>
      </c>
      <c r="B641" t="s">
        <v>50</v>
      </c>
      <c r="D641" t="s">
        <v>13</v>
      </c>
      <c r="E641" t="s">
        <v>14</v>
      </c>
      <c r="F641" s="1">
        <v>329000</v>
      </c>
      <c r="G641" s="1">
        <v>43700</v>
      </c>
      <c r="H641" t="s">
        <v>15</v>
      </c>
      <c r="I641" t="s">
        <v>15</v>
      </c>
      <c r="K641">
        <v>0</v>
      </c>
      <c r="L641">
        <v>0</v>
      </c>
      <c r="M641" t="s">
        <v>15</v>
      </c>
    </row>
    <row r="642" spans="1:13">
      <c r="A642">
        <v>641</v>
      </c>
      <c r="B642" t="s">
        <v>51</v>
      </c>
      <c r="D642" t="s">
        <v>13</v>
      </c>
      <c r="E642" t="s">
        <v>14</v>
      </c>
      <c r="F642" s="1">
        <v>6130</v>
      </c>
      <c r="G642" s="1">
        <v>1100</v>
      </c>
      <c r="H642" t="s">
        <v>15</v>
      </c>
      <c r="I642" t="s">
        <v>15</v>
      </c>
      <c r="K642">
        <v>0</v>
      </c>
      <c r="L642">
        <v>0</v>
      </c>
      <c r="M642" t="s">
        <v>15</v>
      </c>
    </row>
    <row r="643" spans="1:13">
      <c r="A643">
        <v>642</v>
      </c>
      <c r="B643" t="s">
        <v>51</v>
      </c>
      <c r="D643" t="s">
        <v>13</v>
      </c>
      <c r="E643" t="s">
        <v>14</v>
      </c>
      <c r="F643" s="1">
        <v>102000</v>
      </c>
      <c r="G643" s="1">
        <v>19300</v>
      </c>
      <c r="H643" t="s">
        <v>15</v>
      </c>
      <c r="I643" t="s">
        <v>15</v>
      </c>
      <c r="K643">
        <v>0</v>
      </c>
      <c r="L643">
        <v>0</v>
      </c>
      <c r="M643" t="s">
        <v>15</v>
      </c>
    </row>
    <row r="644" spans="1:13">
      <c r="A644">
        <v>643</v>
      </c>
      <c r="B644" t="s">
        <v>51</v>
      </c>
      <c r="D644" t="s">
        <v>13</v>
      </c>
      <c r="E644" t="s">
        <v>14</v>
      </c>
      <c r="F644" s="1">
        <v>98100</v>
      </c>
      <c r="G644" s="1">
        <v>19400</v>
      </c>
      <c r="H644" t="s">
        <v>15</v>
      </c>
      <c r="I644" t="s">
        <v>15</v>
      </c>
      <c r="K644">
        <v>0</v>
      </c>
      <c r="L644">
        <v>0</v>
      </c>
      <c r="M644" t="s">
        <v>15</v>
      </c>
    </row>
    <row r="645" spans="1:13">
      <c r="A645">
        <v>644</v>
      </c>
      <c r="B645" t="s">
        <v>51</v>
      </c>
      <c r="D645" t="s">
        <v>13</v>
      </c>
      <c r="E645" t="s">
        <v>14</v>
      </c>
      <c r="F645" s="1">
        <v>8750</v>
      </c>
      <c r="G645" s="1">
        <v>1210</v>
      </c>
      <c r="H645" t="s">
        <v>15</v>
      </c>
      <c r="I645" t="s">
        <v>15</v>
      </c>
      <c r="K645">
        <v>0</v>
      </c>
      <c r="L645">
        <v>0</v>
      </c>
      <c r="M645" t="s">
        <v>15</v>
      </c>
    </row>
    <row r="646" spans="1:13">
      <c r="A646">
        <v>645</v>
      </c>
      <c r="B646" t="s">
        <v>51</v>
      </c>
      <c r="D646" t="s">
        <v>13</v>
      </c>
      <c r="E646" t="s">
        <v>14</v>
      </c>
      <c r="F646" s="1">
        <v>2830</v>
      </c>
      <c r="G646" s="1">
        <v>548</v>
      </c>
      <c r="H646" t="s">
        <v>15</v>
      </c>
      <c r="I646" t="s">
        <v>15</v>
      </c>
      <c r="K646">
        <v>0</v>
      </c>
      <c r="L646">
        <v>0</v>
      </c>
      <c r="M646" t="s">
        <v>15</v>
      </c>
    </row>
    <row r="647" spans="1:13">
      <c r="A647">
        <v>646</v>
      </c>
      <c r="B647" t="s">
        <v>51</v>
      </c>
      <c r="D647" t="s">
        <v>13</v>
      </c>
      <c r="E647" t="s">
        <v>14</v>
      </c>
      <c r="F647" s="1">
        <v>71300</v>
      </c>
      <c r="G647" s="1">
        <v>14000</v>
      </c>
      <c r="H647" t="s">
        <v>15</v>
      </c>
      <c r="I647" t="s">
        <v>15</v>
      </c>
      <c r="K647">
        <v>0</v>
      </c>
      <c r="L647">
        <v>0</v>
      </c>
      <c r="M647" t="s">
        <v>15</v>
      </c>
    </row>
    <row r="648" spans="1:13">
      <c r="A648">
        <v>647</v>
      </c>
      <c r="B648" t="s">
        <v>51</v>
      </c>
      <c r="D648" t="s">
        <v>13</v>
      </c>
      <c r="E648" t="s">
        <v>14</v>
      </c>
      <c r="F648" s="1">
        <v>48800</v>
      </c>
      <c r="G648" s="1">
        <v>8930</v>
      </c>
      <c r="H648" t="s">
        <v>15</v>
      </c>
      <c r="I648" t="s">
        <v>15</v>
      </c>
      <c r="K648">
        <v>0</v>
      </c>
      <c r="L648">
        <v>0</v>
      </c>
      <c r="M648" t="s">
        <v>15</v>
      </c>
    </row>
    <row r="649" spans="1:13">
      <c r="A649">
        <v>648</v>
      </c>
      <c r="B649" t="s">
        <v>51</v>
      </c>
      <c r="D649" t="s">
        <v>13</v>
      </c>
      <c r="E649" t="s">
        <v>14</v>
      </c>
      <c r="F649" s="1">
        <v>1120</v>
      </c>
      <c r="G649" s="1">
        <v>200</v>
      </c>
      <c r="H649" t="s">
        <v>15</v>
      </c>
      <c r="I649" t="s">
        <v>15</v>
      </c>
      <c r="K649">
        <v>1</v>
      </c>
      <c r="L649">
        <v>0</v>
      </c>
      <c r="M649" t="s">
        <v>15</v>
      </c>
    </row>
    <row r="650" spans="1:13">
      <c r="A650">
        <v>649</v>
      </c>
      <c r="B650" t="s">
        <v>51</v>
      </c>
      <c r="D650" t="s">
        <v>13</v>
      </c>
      <c r="E650" t="s">
        <v>14</v>
      </c>
      <c r="F650" s="1">
        <v>965</v>
      </c>
      <c r="G650" s="1">
        <v>151</v>
      </c>
      <c r="H650" t="s">
        <v>15</v>
      </c>
      <c r="I650" t="s">
        <v>15</v>
      </c>
      <c r="K650">
        <v>1</v>
      </c>
      <c r="L650">
        <v>0</v>
      </c>
      <c r="M650" t="s">
        <v>15</v>
      </c>
    </row>
    <row r="651" spans="1:13">
      <c r="A651">
        <v>650</v>
      </c>
      <c r="B651" t="s">
        <v>51</v>
      </c>
      <c r="D651" t="s">
        <v>13</v>
      </c>
      <c r="E651" t="s">
        <v>14</v>
      </c>
      <c r="F651" s="1">
        <v>5680</v>
      </c>
      <c r="G651" s="1">
        <v>1000</v>
      </c>
      <c r="H651" t="s">
        <v>15</v>
      </c>
      <c r="I651" t="s">
        <v>15</v>
      </c>
      <c r="K651">
        <v>0</v>
      </c>
      <c r="L651">
        <v>0</v>
      </c>
      <c r="M651" t="s">
        <v>15</v>
      </c>
    </row>
    <row r="652" spans="1:13">
      <c r="A652">
        <v>651</v>
      </c>
      <c r="B652" t="s">
        <v>51</v>
      </c>
      <c r="D652" t="s">
        <v>13</v>
      </c>
      <c r="E652" t="s">
        <v>14</v>
      </c>
      <c r="F652" s="1">
        <v>27500</v>
      </c>
      <c r="G652" s="1">
        <v>4430</v>
      </c>
      <c r="H652" t="s">
        <v>15</v>
      </c>
      <c r="I652" t="s">
        <v>15</v>
      </c>
      <c r="K652">
        <v>1</v>
      </c>
      <c r="L652">
        <v>0</v>
      </c>
      <c r="M652" t="s">
        <v>15</v>
      </c>
    </row>
    <row r="653" spans="1:13">
      <c r="A653">
        <v>652</v>
      </c>
      <c r="B653" t="s">
        <v>51</v>
      </c>
      <c r="D653" t="s">
        <v>13</v>
      </c>
      <c r="E653" t="s">
        <v>14</v>
      </c>
      <c r="F653" s="1">
        <v>107000</v>
      </c>
      <c r="G653" s="1">
        <v>17100</v>
      </c>
      <c r="H653" t="s">
        <v>15</v>
      </c>
      <c r="I653" t="s">
        <v>15</v>
      </c>
      <c r="K653">
        <v>1</v>
      </c>
      <c r="L653">
        <v>0</v>
      </c>
      <c r="M653" t="s">
        <v>15</v>
      </c>
    </row>
    <row r="654" spans="1:13">
      <c r="A654">
        <v>653</v>
      </c>
      <c r="B654" t="s">
        <v>51</v>
      </c>
      <c r="D654" t="s">
        <v>13</v>
      </c>
      <c r="E654" t="s">
        <v>14</v>
      </c>
      <c r="F654" s="1">
        <v>218000</v>
      </c>
      <c r="G654" s="1">
        <v>39000</v>
      </c>
      <c r="H654" t="s">
        <v>15</v>
      </c>
      <c r="I654" t="s">
        <v>15</v>
      </c>
      <c r="K654">
        <v>0</v>
      </c>
      <c r="L654">
        <v>0</v>
      </c>
      <c r="M654" t="s">
        <v>15</v>
      </c>
    </row>
    <row r="655" spans="1:13">
      <c r="A655">
        <v>654</v>
      </c>
      <c r="B655" t="s">
        <v>51</v>
      </c>
      <c r="D655" t="s">
        <v>13</v>
      </c>
      <c r="E655" t="s">
        <v>14</v>
      </c>
      <c r="F655" s="1">
        <v>205000</v>
      </c>
      <c r="G655" s="1">
        <v>38700</v>
      </c>
      <c r="H655" t="s">
        <v>15</v>
      </c>
      <c r="I655" t="s">
        <v>15</v>
      </c>
      <c r="K655">
        <v>0</v>
      </c>
      <c r="L655">
        <v>0</v>
      </c>
      <c r="M655" t="s">
        <v>15</v>
      </c>
    </row>
    <row r="656" spans="1:13">
      <c r="A656">
        <v>655</v>
      </c>
      <c r="B656" t="s">
        <v>51</v>
      </c>
      <c r="D656" t="s">
        <v>13</v>
      </c>
      <c r="E656" t="s">
        <v>14</v>
      </c>
      <c r="F656" s="1">
        <v>147000</v>
      </c>
      <c r="G656" s="1">
        <v>17300</v>
      </c>
      <c r="H656" t="s">
        <v>15</v>
      </c>
      <c r="I656" t="s">
        <v>15</v>
      </c>
      <c r="K656">
        <v>0</v>
      </c>
      <c r="L656">
        <v>0</v>
      </c>
      <c r="M656" t="s">
        <v>15</v>
      </c>
    </row>
    <row r="657" spans="1:13">
      <c r="A657">
        <v>656</v>
      </c>
      <c r="B657" t="s">
        <v>51</v>
      </c>
      <c r="D657" t="s">
        <v>13</v>
      </c>
      <c r="E657" t="s">
        <v>14</v>
      </c>
      <c r="F657" s="1">
        <v>295000</v>
      </c>
      <c r="G657" s="1">
        <v>36000</v>
      </c>
      <c r="H657" t="s">
        <v>15</v>
      </c>
      <c r="I657" t="s">
        <v>15</v>
      </c>
      <c r="K657">
        <v>0</v>
      </c>
      <c r="L657">
        <v>0</v>
      </c>
      <c r="M657" t="s">
        <v>15</v>
      </c>
    </row>
    <row r="658" spans="1:13">
      <c r="A658">
        <v>657</v>
      </c>
      <c r="B658" t="s">
        <v>52</v>
      </c>
      <c r="D658" t="s">
        <v>13</v>
      </c>
      <c r="E658" t="s">
        <v>14</v>
      </c>
      <c r="F658" s="1">
        <v>25200</v>
      </c>
      <c r="G658" s="1">
        <v>4310</v>
      </c>
      <c r="H658" t="s">
        <v>15</v>
      </c>
      <c r="I658" t="s">
        <v>15</v>
      </c>
      <c r="K658">
        <v>0</v>
      </c>
      <c r="L658">
        <v>0</v>
      </c>
      <c r="M658" t="s">
        <v>15</v>
      </c>
    </row>
    <row r="659" spans="1:13">
      <c r="A659">
        <v>658</v>
      </c>
      <c r="B659" t="s">
        <v>52</v>
      </c>
      <c r="D659" t="s">
        <v>13</v>
      </c>
      <c r="E659" t="s">
        <v>14</v>
      </c>
      <c r="F659" s="1">
        <v>89200</v>
      </c>
      <c r="G659" s="1">
        <v>16800</v>
      </c>
      <c r="H659" t="s">
        <v>15</v>
      </c>
      <c r="I659" t="s">
        <v>15</v>
      </c>
      <c r="K659">
        <v>0</v>
      </c>
      <c r="L659">
        <v>0</v>
      </c>
      <c r="M659" t="s">
        <v>15</v>
      </c>
    </row>
    <row r="660" spans="1:13">
      <c r="A660">
        <v>659</v>
      </c>
      <c r="B660" t="s">
        <v>52</v>
      </c>
      <c r="D660" t="s">
        <v>13</v>
      </c>
      <c r="E660" t="s">
        <v>14</v>
      </c>
      <c r="F660" s="1">
        <v>100000</v>
      </c>
      <c r="G660" s="1">
        <v>19600</v>
      </c>
      <c r="H660" t="s">
        <v>15</v>
      </c>
      <c r="I660" t="s">
        <v>15</v>
      </c>
      <c r="K660">
        <v>0</v>
      </c>
      <c r="L660">
        <v>0</v>
      </c>
      <c r="M660" t="s">
        <v>15</v>
      </c>
    </row>
    <row r="661" spans="1:13">
      <c r="A661">
        <v>660</v>
      </c>
      <c r="B661" t="s">
        <v>52</v>
      </c>
      <c r="D661" t="s">
        <v>13</v>
      </c>
      <c r="E661" t="s">
        <v>14</v>
      </c>
      <c r="F661" s="1">
        <v>18000</v>
      </c>
      <c r="G661" s="1">
        <v>3050</v>
      </c>
      <c r="H661" t="s">
        <v>15</v>
      </c>
      <c r="I661" t="s">
        <v>15</v>
      </c>
      <c r="K661">
        <v>0</v>
      </c>
      <c r="L661">
        <v>0</v>
      </c>
      <c r="M661" t="s">
        <v>15</v>
      </c>
    </row>
    <row r="662" spans="1:13">
      <c r="A662">
        <v>661</v>
      </c>
      <c r="B662" t="s">
        <v>52</v>
      </c>
      <c r="D662" t="s">
        <v>13</v>
      </c>
      <c r="E662" t="s">
        <v>14</v>
      </c>
      <c r="F662" s="1">
        <v>1220</v>
      </c>
      <c r="G662" s="1">
        <v>242</v>
      </c>
      <c r="H662" t="s">
        <v>15</v>
      </c>
      <c r="I662" t="s">
        <v>15</v>
      </c>
      <c r="K662">
        <v>0</v>
      </c>
      <c r="L662">
        <v>0</v>
      </c>
      <c r="M662" t="s">
        <v>15</v>
      </c>
    </row>
    <row r="663" spans="1:13">
      <c r="A663">
        <v>662</v>
      </c>
      <c r="B663" t="s">
        <v>52</v>
      </c>
      <c r="D663" t="s">
        <v>13</v>
      </c>
      <c r="E663" t="s">
        <v>14</v>
      </c>
      <c r="F663" s="1">
        <v>56100</v>
      </c>
      <c r="G663" s="1">
        <v>10900</v>
      </c>
      <c r="H663" t="s">
        <v>15</v>
      </c>
      <c r="I663" t="s">
        <v>15</v>
      </c>
      <c r="K663">
        <v>0</v>
      </c>
      <c r="L663">
        <v>0</v>
      </c>
      <c r="M663" t="s">
        <v>15</v>
      </c>
    </row>
    <row r="664" spans="1:13">
      <c r="A664">
        <v>663</v>
      </c>
      <c r="B664" t="s">
        <v>52</v>
      </c>
      <c r="D664" t="s">
        <v>13</v>
      </c>
      <c r="E664" t="s">
        <v>14</v>
      </c>
      <c r="F664" s="1">
        <v>26900</v>
      </c>
      <c r="G664" s="1">
        <v>4740</v>
      </c>
      <c r="H664" t="s">
        <v>15</v>
      </c>
      <c r="I664" t="s">
        <v>15</v>
      </c>
      <c r="K664">
        <v>0</v>
      </c>
      <c r="L664">
        <v>0</v>
      </c>
      <c r="M664" t="s">
        <v>15</v>
      </c>
    </row>
    <row r="665" spans="1:13">
      <c r="A665">
        <v>664</v>
      </c>
      <c r="B665" t="s">
        <v>52</v>
      </c>
      <c r="D665" t="s">
        <v>13</v>
      </c>
      <c r="E665" t="s">
        <v>14</v>
      </c>
      <c r="F665" s="1">
        <v>2820</v>
      </c>
      <c r="G665" s="1">
        <v>412</v>
      </c>
      <c r="H665" t="s">
        <v>15</v>
      </c>
      <c r="I665" t="s">
        <v>15</v>
      </c>
      <c r="K665">
        <v>0</v>
      </c>
      <c r="L665">
        <v>0</v>
      </c>
      <c r="M665" t="s">
        <v>15</v>
      </c>
    </row>
    <row r="666" spans="1:13">
      <c r="A666">
        <v>665</v>
      </c>
      <c r="B666" t="s">
        <v>52</v>
      </c>
      <c r="D666" t="s">
        <v>13</v>
      </c>
      <c r="E666" t="s">
        <v>14</v>
      </c>
      <c r="F666" s="1">
        <v>33500</v>
      </c>
      <c r="G666" s="1">
        <v>4720</v>
      </c>
      <c r="H666" t="s">
        <v>15</v>
      </c>
      <c r="I666" t="s">
        <v>15</v>
      </c>
      <c r="K666">
        <v>0</v>
      </c>
      <c r="L666">
        <v>0</v>
      </c>
      <c r="M666" t="s">
        <v>15</v>
      </c>
    </row>
    <row r="667" spans="1:13">
      <c r="A667">
        <v>666</v>
      </c>
      <c r="B667" t="s">
        <v>52</v>
      </c>
      <c r="D667" t="s">
        <v>13</v>
      </c>
      <c r="E667" t="s">
        <v>14</v>
      </c>
      <c r="F667" s="1">
        <v>93400</v>
      </c>
      <c r="G667" s="1">
        <v>15200</v>
      </c>
      <c r="H667" t="s">
        <v>15</v>
      </c>
      <c r="I667" t="s">
        <v>15</v>
      </c>
      <c r="K667">
        <v>0</v>
      </c>
      <c r="L667">
        <v>0</v>
      </c>
      <c r="M667" t="s">
        <v>15</v>
      </c>
    </row>
    <row r="668" spans="1:13">
      <c r="A668">
        <v>667</v>
      </c>
      <c r="B668" t="s">
        <v>52</v>
      </c>
      <c r="D668" t="s">
        <v>13</v>
      </c>
      <c r="E668" t="s">
        <v>14</v>
      </c>
      <c r="F668" s="1">
        <v>3590</v>
      </c>
      <c r="G668" s="1">
        <v>575</v>
      </c>
      <c r="H668" t="s">
        <v>15</v>
      </c>
      <c r="I668" t="s">
        <v>15</v>
      </c>
      <c r="K668">
        <v>1</v>
      </c>
      <c r="L668">
        <v>0</v>
      </c>
      <c r="M668" t="s">
        <v>15</v>
      </c>
    </row>
    <row r="669" spans="1:13">
      <c r="A669">
        <v>668</v>
      </c>
      <c r="B669" t="s">
        <v>52</v>
      </c>
      <c r="D669" t="s">
        <v>13</v>
      </c>
      <c r="E669" t="s">
        <v>14</v>
      </c>
      <c r="F669" s="1">
        <v>111000</v>
      </c>
      <c r="G669" s="1">
        <v>17500</v>
      </c>
      <c r="H669" t="s">
        <v>15</v>
      </c>
      <c r="I669" t="s">
        <v>15</v>
      </c>
      <c r="K669">
        <v>1</v>
      </c>
      <c r="L669">
        <v>0</v>
      </c>
      <c r="M669" t="s">
        <v>15</v>
      </c>
    </row>
    <row r="670" spans="1:13">
      <c r="A670">
        <v>669</v>
      </c>
      <c r="B670" t="s">
        <v>52</v>
      </c>
      <c r="D670" t="s">
        <v>13</v>
      </c>
      <c r="E670" t="s">
        <v>14</v>
      </c>
      <c r="F670" s="1">
        <v>397000</v>
      </c>
      <c r="G670" s="1">
        <v>62800</v>
      </c>
      <c r="H670" t="s">
        <v>15</v>
      </c>
      <c r="I670" t="s">
        <v>15</v>
      </c>
      <c r="K670">
        <v>0</v>
      </c>
      <c r="L670">
        <v>0</v>
      </c>
      <c r="M670" t="s">
        <v>15</v>
      </c>
    </row>
    <row r="671" spans="1:13">
      <c r="A671">
        <v>670</v>
      </c>
      <c r="B671" t="s">
        <v>52</v>
      </c>
      <c r="D671" t="s">
        <v>13</v>
      </c>
      <c r="E671" t="s">
        <v>14</v>
      </c>
      <c r="F671" s="1">
        <v>363000</v>
      </c>
      <c r="G671" s="1">
        <v>71400</v>
      </c>
      <c r="H671" t="s">
        <v>15</v>
      </c>
      <c r="I671" t="s">
        <v>15</v>
      </c>
      <c r="K671">
        <v>0</v>
      </c>
      <c r="L671">
        <v>0</v>
      </c>
      <c r="M671" t="s">
        <v>15</v>
      </c>
    </row>
    <row r="672" spans="1:13">
      <c r="A672">
        <v>671</v>
      </c>
      <c r="B672" t="s">
        <v>52</v>
      </c>
      <c r="D672" t="s">
        <v>13</v>
      </c>
      <c r="E672" t="s">
        <v>14</v>
      </c>
      <c r="F672" s="1">
        <v>1680000</v>
      </c>
      <c r="G672" s="1">
        <v>193000</v>
      </c>
      <c r="H672" t="s">
        <v>15</v>
      </c>
      <c r="I672" t="s">
        <v>15</v>
      </c>
      <c r="K672">
        <v>0</v>
      </c>
      <c r="L672">
        <v>0</v>
      </c>
      <c r="M672" t="s">
        <v>15</v>
      </c>
    </row>
    <row r="673" spans="1:13">
      <c r="A673">
        <v>672</v>
      </c>
      <c r="B673" t="s">
        <v>52</v>
      </c>
      <c r="D673" t="s">
        <v>13</v>
      </c>
      <c r="E673" t="s">
        <v>14</v>
      </c>
      <c r="F673" s="1">
        <v>312000</v>
      </c>
      <c r="G673" s="1">
        <v>39200</v>
      </c>
      <c r="H673" t="s">
        <v>15</v>
      </c>
      <c r="I673" t="s">
        <v>15</v>
      </c>
      <c r="K673">
        <v>0</v>
      </c>
      <c r="L673">
        <v>0</v>
      </c>
      <c r="M673" t="s">
        <v>15</v>
      </c>
    </row>
    <row r="674" spans="1:13">
      <c r="A674">
        <v>673</v>
      </c>
      <c r="B674" t="s">
        <v>53</v>
      </c>
      <c r="D674" t="s">
        <v>13</v>
      </c>
      <c r="E674" t="s">
        <v>14</v>
      </c>
      <c r="F674" s="1">
        <v>38100</v>
      </c>
      <c r="G674" s="1">
        <v>7160</v>
      </c>
      <c r="H674" t="s">
        <v>15</v>
      </c>
      <c r="I674" t="s">
        <v>15</v>
      </c>
      <c r="K674">
        <v>0</v>
      </c>
      <c r="L674">
        <v>0</v>
      </c>
      <c r="M674" t="s">
        <v>15</v>
      </c>
    </row>
    <row r="675" spans="1:13">
      <c r="A675">
        <v>674</v>
      </c>
      <c r="B675" t="s">
        <v>53</v>
      </c>
      <c r="D675" t="s">
        <v>13</v>
      </c>
      <c r="E675" t="s">
        <v>14</v>
      </c>
      <c r="F675" s="1">
        <v>127000</v>
      </c>
      <c r="G675" s="1">
        <v>24400</v>
      </c>
      <c r="H675" t="s">
        <v>15</v>
      </c>
      <c r="I675" t="s">
        <v>15</v>
      </c>
      <c r="K675">
        <v>0</v>
      </c>
      <c r="L675">
        <v>0</v>
      </c>
      <c r="M675" t="s">
        <v>15</v>
      </c>
    </row>
    <row r="676" spans="1:13">
      <c r="A676">
        <v>675</v>
      </c>
      <c r="B676" t="s">
        <v>53</v>
      </c>
      <c r="D676" t="s">
        <v>13</v>
      </c>
      <c r="E676" t="s">
        <v>14</v>
      </c>
      <c r="F676" s="1">
        <v>129000</v>
      </c>
      <c r="G676" s="1">
        <v>25500</v>
      </c>
      <c r="H676" t="s">
        <v>15</v>
      </c>
      <c r="I676" t="s">
        <v>15</v>
      </c>
      <c r="K676">
        <v>0</v>
      </c>
      <c r="L676">
        <v>0</v>
      </c>
      <c r="M676" t="s">
        <v>15</v>
      </c>
    </row>
    <row r="677" spans="1:13">
      <c r="A677">
        <v>676</v>
      </c>
      <c r="B677" t="s">
        <v>53</v>
      </c>
      <c r="D677" t="s">
        <v>13</v>
      </c>
      <c r="E677" t="s">
        <v>14</v>
      </c>
      <c r="F677" s="1">
        <v>20100</v>
      </c>
      <c r="G677" s="1">
        <v>3490</v>
      </c>
      <c r="H677" t="s">
        <v>15</v>
      </c>
      <c r="I677" t="s">
        <v>15</v>
      </c>
      <c r="K677">
        <v>0</v>
      </c>
      <c r="L677">
        <v>0</v>
      </c>
      <c r="M677" t="s">
        <v>15</v>
      </c>
    </row>
    <row r="678" spans="1:13">
      <c r="A678">
        <v>677</v>
      </c>
      <c r="B678" t="s">
        <v>53</v>
      </c>
      <c r="D678" t="s">
        <v>13</v>
      </c>
      <c r="E678" t="s">
        <v>14</v>
      </c>
      <c r="F678" s="1">
        <v>926</v>
      </c>
      <c r="G678" s="1">
        <v>173</v>
      </c>
      <c r="H678" t="s">
        <v>15</v>
      </c>
      <c r="I678" t="s">
        <v>15</v>
      </c>
      <c r="K678">
        <v>0</v>
      </c>
      <c r="L678">
        <v>0</v>
      </c>
      <c r="M678" t="s">
        <v>15</v>
      </c>
    </row>
    <row r="679" spans="1:13">
      <c r="A679">
        <v>678</v>
      </c>
      <c r="B679" t="s">
        <v>53</v>
      </c>
      <c r="D679" t="s">
        <v>13</v>
      </c>
      <c r="E679" t="s">
        <v>14</v>
      </c>
      <c r="F679" s="1">
        <v>72200</v>
      </c>
      <c r="G679" s="1">
        <v>14200</v>
      </c>
      <c r="H679" t="s">
        <v>15</v>
      </c>
      <c r="I679" t="s">
        <v>15</v>
      </c>
      <c r="K679">
        <v>0</v>
      </c>
      <c r="L679">
        <v>0</v>
      </c>
      <c r="M679" t="s">
        <v>15</v>
      </c>
    </row>
    <row r="680" spans="1:13">
      <c r="A680">
        <v>679</v>
      </c>
      <c r="B680" t="s">
        <v>53</v>
      </c>
      <c r="D680" t="s">
        <v>13</v>
      </c>
      <c r="E680" t="s">
        <v>14</v>
      </c>
      <c r="F680" s="1">
        <v>28300</v>
      </c>
      <c r="G680" s="1">
        <v>5120</v>
      </c>
      <c r="H680" t="s">
        <v>15</v>
      </c>
      <c r="I680" t="s">
        <v>15</v>
      </c>
      <c r="K680">
        <v>0</v>
      </c>
      <c r="L680">
        <v>0</v>
      </c>
      <c r="M680" t="s">
        <v>15</v>
      </c>
    </row>
    <row r="681" spans="1:13">
      <c r="A681">
        <v>680</v>
      </c>
      <c r="B681" t="s">
        <v>53</v>
      </c>
      <c r="D681" t="s">
        <v>13</v>
      </c>
      <c r="E681" t="s">
        <v>14</v>
      </c>
      <c r="F681" s="1">
        <v>2810</v>
      </c>
      <c r="G681" s="1">
        <v>457</v>
      </c>
      <c r="H681" t="s">
        <v>15</v>
      </c>
      <c r="I681" t="s">
        <v>15</v>
      </c>
      <c r="K681">
        <v>0</v>
      </c>
      <c r="L681">
        <v>0</v>
      </c>
      <c r="M681" t="s">
        <v>15</v>
      </c>
    </row>
    <row r="682" spans="1:13">
      <c r="A682">
        <v>681</v>
      </c>
      <c r="B682" t="s">
        <v>53</v>
      </c>
      <c r="D682" t="s">
        <v>13</v>
      </c>
      <c r="E682" t="s">
        <v>14</v>
      </c>
      <c r="F682" s="1">
        <v>40700</v>
      </c>
      <c r="G682" s="1">
        <v>6390</v>
      </c>
      <c r="H682" t="s">
        <v>15</v>
      </c>
      <c r="I682" t="s">
        <v>15</v>
      </c>
      <c r="K682">
        <v>0</v>
      </c>
      <c r="L682">
        <v>0</v>
      </c>
      <c r="M682" t="s">
        <v>15</v>
      </c>
    </row>
    <row r="683" spans="1:13">
      <c r="A683">
        <v>682</v>
      </c>
      <c r="B683" t="s">
        <v>53</v>
      </c>
      <c r="D683" t="s">
        <v>13</v>
      </c>
      <c r="E683" t="s">
        <v>14</v>
      </c>
      <c r="F683" s="1">
        <v>111000</v>
      </c>
      <c r="G683" s="1">
        <v>17200</v>
      </c>
      <c r="H683" t="s">
        <v>15</v>
      </c>
      <c r="I683" t="s">
        <v>15</v>
      </c>
      <c r="K683">
        <v>0</v>
      </c>
      <c r="L683">
        <v>0</v>
      </c>
      <c r="M683" t="s">
        <v>15</v>
      </c>
    </row>
    <row r="684" spans="1:13">
      <c r="A684">
        <v>683</v>
      </c>
      <c r="B684" t="s">
        <v>53</v>
      </c>
      <c r="D684" t="s">
        <v>13</v>
      </c>
      <c r="E684" t="s">
        <v>14</v>
      </c>
      <c r="F684" s="1">
        <v>4480</v>
      </c>
      <c r="G684" s="1">
        <v>642</v>
      </c>
      <c r="H684" t="s">
        <v>15</v>
      </c>
      <c r="I684" t="s">
        <v>15</v>
      </c>
      <c r="K684">
        <v>0</v>
      </c>
      <c r="L684">
        <v>0</v>
      </c>
      <c r="M684" t="s">
        <v>15</v>
      </c>
    </row>
    <row r="685" spans="1:13">
      <c r="A685">
        <v>684</v>
      </c>
      <c r="B685" t="s">
        <v>53</v>
      </c>
      <c r="D685" t="s">
        <v>13</v>
      </c>
      <c r="E685" t="s">
        <v>14</v>
      </c>
      <c r="F685" s="1">
        <v>125000</v>
      </c>
      <c r="G685" s="1">
        <v>19500</v>
      </c>
      <c r="H685" t="s">
        <v>15</v>
      </c>
      <c r="I685" t="s">
        <v>15</v>
      </c>
      <c r="K685">
        <v>0</v>
      </c>
      <c r="L685">
        <v>0</v>
      </c>
      <c r="M685" t="s">
        <v>15</v>
      </c>
    </row>
    <row r="686" spans="1:13">
      <c r="A686">
        <v>685</v>
      </c>
      <c r="B686" t="s">
        <v>53</v>
      </c>
      <c r="D686" t="s">
        <v>13</v>
      </c>
      <c r="E686" t="s">
        <v>14</v>
      </c>
      <c r="F686" s="1">
        <v>388000</v>
      </c>
      <c r="G686" s="1">
        <v>64800</v>
      </c>
      <c r="H686" t="s">
        <v>15</v>
      </c>
      <c r="I686" t="s">
        <v>15</v>
      </c>
      <c r="K686">
        <v>0</v>
      </c>
      <c r="L686">
        <v>0</v>
      </c>
      <c r="M686" t="s">
        <v>15</v>
      </c>
    </row>
    <row r="687" spans="1:13">
      <c r="A687">
        <v>686</v>
      </c>
      <c r="B687" t="s">
        <v>53</v>
      </c>
      <c r="D687" t="s">
        <v>13</v>
      </c>
      <c r="E687" t="s">
        <v>14</v>
      </c>
      <c r="F687" s="1">
        <v>429000</v>
      </c>
      <c r="G687" s="1">
        <v>84200</v>
      </c>
      <c r="H687" t="s">
        <v>15</v>
      </c>
      <c r="I687" t="s">
        <v>15</v>
      </c>
      <c r="K687">
        <v>0</v>
      </c>
      <c r="L687">
        <v>0</v>
      </c>
      <c r="M687" t="s">
        <v>15</v>
      </c>
    </row>
    <row r="688" spans="1:13">
      <c r="A688">
        <v>687</v>
      </c>
      <c r="B688" t="s">
        <v>53</v>
      </c>
      <c r="D688" t="s">
        <v>13</v>
      </c>
      <c r="E688" t="s">
        <v>14</v>
      </c>
      <c r="F688" s="1">
        <v>1710000</v>
      </c>
      <c r="G688" s="1">
        <v>190000</v>
      </c>
      <c r="H688" t="s">
        <v>15</v>
      </c>
      <c r="I688" t="s">
        <v>15</v>
      </c>
      <c r="K688">
        <v>0</v>
      </c>
      <c r="L688">
        <v>0</v>
      </c>
      <c r="M688" t="s">
        <v>15</v>
      </c>
    </row>
    <row r="689" spans="1:13">
      <c r="A689">
        <v>688</v>
      </c>
      <c r="B689" t="s">
        <v>53</v>
      </c>
      <c r="D689" t="s">
        <v>13</v>
      </c>
      <c r="E689" t="s">
        <v>14</v>
      </c>
      <c r="F689" s="1">
        <v>307000</v>
      </c>
      <c r="G689" s="1">
        <v>34800</v>
      </c>
      <c r="H689" t="s">
        <v>15</v>
      </c>
      <c r="I689" t="s">
        <v>15</v>
      </c>
      <c r="K689">
        <v>0</v>
      </c>
      <c r="L689">
        <v>0</v>
      </c>
      <c r="M689" t="s">
        <v>15</v>
      </c>
    </row>
    <row r="690" spans="1:13">
      <c r="A690">
        <v>689</v>
      </c>
      <c r="B690" t="s">
        <v>54</v>
      </c>
      <c r="D690" t="s">
        <v>13</v>
      </c>
      <c r="E690" t="s">
        <v>14</v>
      </c>
      <c r="F690" s="1">
        <v>12500</v>
      </c>
      <c r="G690" s="1">
        <v>1940</v>
      </c>
      <c r="H690" t="s">
        <v>15</v>
      </c>
      <c r="I690" t="s">
        <v>15</v>
      </c>
      <c r="K690">
        <v>0</v>
      </c>
      <c r="L690">
        <v>0</v>
      </c>
      <c r="M690" t="s">
        <v>15</v>
      </c>
    </row>
    <row r="691" spans="1:13">
      <c r="A691">
        <v>690</v>
      </c>
      <c r="B691" t="s">
        <v>54</v>
      </c>
      <c r="D691" t="s">
        <v>13</v>
      </c>
      <c r="E691" t="s">
        <v>14</v>
      </c>
      <c r="F691" s="1">
        <v>54700</v>
      </c>
      <c r="G691" s="1">
        <v>9210</v>
      </c>
      <c r="H691" t="s">
        <v>15</v>
      </c>
      <c r="I691" t="s">
        <v>15</v>
      </c>
      <c r="K691">
        <v>0</v>
      </c>
      <c r="L691">
        <v>0</v>
      </c>
      <c r="M691" t="s">
        <v>15</v>
      </c>
    </row>
    <row r="692" spans="1:13">
      <c r="A692">
        <v>691</v>
      </c>
      <c r="B692" t="s">
        <v>54</v>
      </c>
      <c r="D692" t="s">
        <v>13</v>
      </c>
      <c r="E692" t="s">
        <v>14</v>
      </c>
      <c r="F692" s="1">
        <v>95600</v>
      </c>
      <c r="G692" s="1">
        <v>18700</v>
      </c>
      <c r="H692" t="s">
        <v>15</v>
      </c>
      <c r="I692" t="s">
        <v>15</v>
      </c>
      <c r="K692">
        <v>0</v>
      </c>
      <c r="L692">
        <v>0</v>
      </c>
      <c r="M692" t="s">
        <v>15</v>
      </c>
    </row>
    <row r="693" spans="1:13">
      <c r="A693">
        <v>692</v>
      </c>
      <c r="B693" t="s">
        <v>54</v>
      </c>
      <c r="D693" t="s">
        <v>13</v>
      </c>
      <c r="E693" t="s">
        <v>14</v>
      </c>
      <c r="F693" s="1">
        <v>15500</v>
      </c>
      <c r="G693" s="1">
        <v>2640</v>
      </c>
      <c r="H693" t="s">
        <v>15</v>
      </c>
      <c r="I693" t="s">
        <v>15</v>
      </c>
      <c r="K693">
        <v>0</v>
      </c>
      <c r="L693">
        <v>0</v>
      </c>
      <c r="M693" t="s">
        <v>15</v>
      </c>
    </row>
    <row r="694" spans="1:13">
      <c r="A694">
        <v>693</v>
      </c>
      <c r="B694" t="s">
        <v>54</v>
      </c>
      <c r="D694" t="s">
        <v>13</v>
      </c>
      <c r="E694" t="s">
        <v>14</v>
      </c>
      <c r="F694" s="1">
        <v>959</v>
      </c>
      <c r="G694" s="1">
        <v>190</v>
      </c>
      <c r="H694" t="s">
        <v>15</v>
      </c>
      <c r="I694" t="s">
        <v>15</v>
      </c>
      <c r="K694">
        <v>0</v>
      </c>
      <c r="L694">
        <v>0</v>
      </c>
      <c r="M694" t="s">
        <v>15</v>
      </c>
    </row>
    <row r="695" spans="1:13">
      <c r="A695">
        <v>694</v>
      </c>
      <c r="B695" t="s">
        <v>54</v>
      </c>
      <c r="D695" t="s">
        <v>13</v>
      </c>
      <c r="E695" t="s">
        <v>14</v>
      </c>
      <c r="F695" s="1">
        <v>37300</v>
      </c>
      <c r="G695" s="1">
        <v>7060</v>
      </c>
      <c r="H695" t="s">
        <v>15</v>
      </c>
      <c r="I695" t="s">
        <v>15</v>
      </c>
      <c r="K695">
        <v>0</v>
      </c>
      <c r="L695">
        <v>0</v>
      </c>
      <c r="M695" t="s">
        <v>15</v>
      </c>
    </row>
    <row r="696" spans="1:13">
      <c r="A696">
        <v>695</v>
      </c>
      <c r="B696" t="s">
        <v>54</v>
      </c>
      <c r="D696" t="s">
        <v>13</v>
      </c>
      <c r="E696" t="s">
        <v>14</v>
      </c>
      <c r="F696" s="1">
        <v>18300</v>
      </c>
      <c r="G696" s="1">
        <v>2920</v>
      </c>
      <c r="H696" t="s">
        <v>15</v>
      </c>
      <c r="I696" t="s">
        <v>15</v>
      </c>
      <c r="K696">
        <v>0</v>
      </c>
      <c r="L696">
        <v>0</v>
      </c>
      <c r="M696" t="s">
        <v>15</v>
      </c>
    </row>
    <row r="697" spans="1:13">
      <c r="A697">
        <v>696</v>
      </c>
      <c r="B697" t="s">
        <v>54</v>
      </c>
      <c r="D697" t="s">
        <v>13</v>
      </c>
      <c r="E697" t="s">
        <v>14</v>
      </c>
      <c r="F697" s="1">
        <v>3110</v>
      </c>
      <c r="G697" s="1">
        <v>476</v>
      </c>
      <c r="H697" t="s">
        <v>15</v>
      </c>
      <c r="I697" t="s">
        <v>15</v>
      </c>
      <c r="K697">
        <v>0</v>
      </c>
      <c r="L697">
        <v>0</v>
      </c>
      <c r="M697" t="s">
        <v>15</v>
      </c>
    </row>
    <row r="698" spans="1:13">
      <c r="A698">
        <v>697</v>
      </c>
      <c r="B698" t="s">
        <v>54</v>
      </c>
      <c r="D698" t="s">
        <v>13</v>
      </c>
      <c r="E698" t="s">
        <v>14</v>
      </c>
      <c r="F698" s="1">
        <v>33700</v>
      </c>
      <c r="G698" s="1">
        <v>5340</v>
      </c>
      <c r="H698" t="s">
        <v>15</v>
      </c>
      <c r="I698" t="s">
        <v>15</v>
      </c>
      <c r="K698">
        <v>0</v>
      </c>
      <c r="L698">
        <v>0</v>
      </c>
      <c r="M698" t="s">
        <v>15</v>
      </c>
    </row>
    <row r="699" spans="1:13">
      <c r="A699">
        <v>698</v>
      </c>
      <c r="B699" t="s">
        <v>54</v>
      </c>
      <c r="D699" t="s">
        <v>13</v>
      </c>
      <c r="E699" t="s">
        <v>14</v>
      </c>
      <c r="F699" s="1">
        <v>100000</v>
      </c>
      <c r="G699" s="1">
        <v>17800</v>
      </c>
      <c r="H699" t="s">
        <v>15</v>
      </c>
      <c r="I699" t="s">
        <v>15</v>
      </c>
      <c r="K699">
        <v>0</v>
      </c>
      <c r="L699">
        <v>0</v>
      </c>
      <c r="M699" t="s">
        <v>15</v>
      </c>
    </row>
    <row r="700" spans="1:13">
      <c r="A700">
        <v>699</v>
      </c>
      <c r="B700" t="s">
        <v>54</v>
      </c>
      <c r="D700" t="s">
        <v>13</v>
      </c>
      <c r="E700" t="s">
        <v>14</v>
      </c>
      <c r="F700" s="1">
        <v>4230</v>
      </c>
      <c r="G700" s="1">
        <v>626</v>
      </c>
      <c r="H700" t="s">
        <v>15</v>
      </c>
      <c r="I700" t="s">
        <v>15</v>
      </c>
      <c r="K700">
        <v>0</v>
      </c>
      <c r="L700">
        <v>0</v>
      </c>
      <c r="M700" t="s">
        <v>15</v>
      </c>
    </row>
    <row r="701" spans="1:13">
      <c r="A701">
        <v>700</v>
      </c>
      <c r="B701" t="s">
        <v>54</v>
      </c>
      <c r="D701" t="s">
        <v>13</v>
      </c>
      <c r="E701" t="s">
        <v>14</v>
      </c>
      <c r="F701" s="1">
        <v>126000</v>
      </c>
      <c r="G701" s="1">
        <v>19000</v>
      </c>
      <c r="H701" t="s">
        <v>15</v>
      </c>
      <c r="I701" t="s">
        <v>15</v>
      </c>
      <c r="K701">
        <v>0</v>
      </c>
      <c r="L701">
        <v>0</v>
      </c>
      <c r="M701" t="s">
        <v>15</v>
      </c>
    </row>
    <row r="702" spans="1:13">
      <c r="A702">
        <v>701</v>
      </c>
      <c r="B702" t="s">
        <v>54</v>
      </c>
      <c r="D702" t="s">
        <v>13</v>
      </c>
      <c r="E702" t="s">
        <v>14</v>
      </c>
      <c r="F702" s="1">
        <v>371000</v>
      </c>
      <c r="G702" s="1">
        <v>63700</v>
      </c>
      <c r="H702" t="s">
        <v>15</v>
      </c>
      <c r="I702" t="s">
        <v>15</v>
      </c>
      <c r="K702">
        <v>0</v>
      </c>
      <c r="L702">
        <v>0</v>
      </c>
      <c r="M702" t="s">
        <v>15</v>
      </c>
    </row>
    <row r="703" spans="1:13">
      <c r="A703">
        <v>702</v>
      </c>
      <c r="B703" t="s">
        <v>54</v>
      </c>
      <c r="D703" t="s">
        <v>13</v>
      </c>
      <c r="E703" t="s">
        <v>14</v>
      </c>
      <c r="F703" s="1">
        <v>390000</v>
      </c>
      <c r="G703" s="1">
        <v>76500</v>
      </c>
      <c r="H703" t="s">
        <v>15</v>
      </c>
      <c r="I703" t="s">
        <v>15</v>
      </c>
      <c r="K703">
        <v>0</v>
      </c>
      <c r="L703">
        <v>0</v>
      </c>
      <c r="M703" t="s">
        <v>15</v>
      </c>
    </row>
    <row r="704" spans="1:13">
      <c r="A704">
        <v>703</v>
      </c>
      <c r="B704" t="s">
        <v>54</v>
      </c>
      <c r="D704" t="s">
        <v>13</v>
      </c>
      <c r="E704" t="s">
        <v>14</v>
      </c>
      <c r="F704" s="1">
        <v>1610000</v>
      </c>
      <c r="G704" s="1">
        <v>179000</v>
      </c>
      <c r="H704" t="s">
        <v>15</v>
      </c>
      <c r="I704" t="s">
        <v>15</v>
      </c>
      <c r="K704">
        <v>0</v>
      </c>
      <c r="L704">
        <v>0</v>
      </c>
      <c r="M704" t="s">
        <v>15</v>
      </c>
    </row>
    <row r="705" spans="1:13">
      <c r="A705">
        <v>704</v>
      </c>
      <c r="B705" t="s">
        <v>54</v>
      </c>
      <c r="D705" t="s">
        <v>13</v>
      </c>
      <c r="E705" t="s">
        <v>14</v>
      </c>
      <c r="F705" s="1">
        <v>308000</v>
      </c>
      <c r="G705" s="1">
        <v>35100</v>
      </c>
      <c r="H705" t="s">
        <v>15</v>
      </c>
      <c r="I705" t="s">
        <v>15</v>
      </c>
      <c r="K705">
        <v>0</v>
      </c>
      <c r="L705">
        <v>0</v>
      </c>
      <c r="M705" t="s">
        <v>15</v>
      </c>
    </row>
    <row r="706" spans="1:13">
      <c r="A706">
        <v>705</v>
      </c>
      <c r="B706" t="s">
        <v>55</v>
      </c>
      <c r="D706" t="s">
        <v>13</v>
      </c>
      <c r="E706" t="s">
        <v>14</v>
      </c>
      <c r="F706" s="1">
        <v>40100</v>
      </c>
      <c r="G706" s="1">
        <v>7660</v>
      </c>
      <c r="H706" t="s">
        <v>15</v>
      </c>
      <c r="I706" t="s">
        <v>15</v>
      </c>
      <c r="K706">
        <v>0</v>
      </c>
      <c r="L706">
        <v>0</v>
      </c>
      <c r="M706" t="s">
        <v>15</v>
      </c>
    </row>
    <row r="707" spans="1:13">
      <c r="A707">
        <v>706</v>
      </c>
      <c r="B707" t="s">
        <v>55</v>
      </c>
      <c r="D707" t="s">
        <v>13</v>
      </c>
      <c r="E707" t="s">
        <v>14</v>
      </c>
      <c r="F707" s="1">
        <v>138000</v>
      </c>
      <c r="G707" s="1">
        <v>26900</v>
      </c>
      <c r="H707" t="s">
        <v>15</v>
      </c>
      <c r="I707" t="s">
        <v>15</v>
      </c>
      <c r="K707">
        <v>0</v>
      </c>
      <c r="L707">
        <v>0</v>
      </c>
      <c r="M707" t="s">
        <v>15</v>
      </c>
    </row>
    <row r="708" spans="1:13">
      <c r="A708">
        <v>707</v>
      </c>
      <c r="B708" t="s">
        <v>55</v>
      </c>
      <c r="D708" t="s">
        <v>13</v>
      </c>
      <c r="E708" t="s">
        <v>14</v>
      </c>
      <c r="F708" s="1">
        <v>184000</v>
      </c>
      <c r="G708" s="1">
        <v>36300</v>
      </c>
      <c r="H708" t="s">
        <v>15</v>
      </c>
      <c r="I708" t="s">
        <v>15</v>
      </c>
      <c r="K708">
        <v>0</v>
      </c>
      <c r="L708">
        <v>0</v>
      </c>
      <c r="M708" t="s">
        <v>15</v>
      </c>
    </row>
    <row r="709" spans="1:13">
      <c r="A709">
        <v>708</v>
      </c>
      <c r="B709" t="s">
        <v>55</v>
      </c>
      <c r="D709" t="s">
        <v>13</v>
      </c>
      <c r="E709" t="s">
        <v>14</v>
      </c>
      <c r="F709" s="1">
        <v>15000</v>
      </c>
      <c r="G709" s="1">
        <v>2320</v>
      </c>
      <c r="H709" t="s">
        <v>15</v>
      </c>
      <c r="I709" t="s">
        <v>15</v>
      </c>
      <c r="K709">
        <v>0</v>
      </c>
      <c r="L709">
        <v>0</v>
      </c>
      <c r="M709" t="s">
        <v>15</v>
      </c>
    </row>
    <row r="710" spans="1:13">
      <c r="A710">
        <v>709</v>
      </c>
      <c r="B710" t="s">
        <v>55</v>
      </c>
      <c r="D710" t="s">
        <v>13</v>
      </c>
      <c r="E710" t="s">
        <v>14</v>
      </c>
      <c r="F710" s="1">
        <v>1290</v>
      </c>
      <c r="G710" s="1">
        <v>242</v>
      </c>
      <c r="H710" t="s">
        <v>15</v>
      </c>
      <c r="I710" t="s">
        <v>15</v>
      </c>
      <c r="K710">
        <v>0</v>
      </c>
      <c r="L710">
        <v>0</v>
      </c>
      <c r="M710" t="s">
        <v>15</v>
      </c>
    </row>
    <row r="711" spans="1:13">
      <c r="A711">
        <v>710</v>
      </c>
      <c r="B711" t="s">
        <v>55</v>
      </c>
      <c r="D711" t="s">
        <v>13</v>
      </c>
      <c r="E711" t="s">
        <v>14</v>
      </c>
      <c r="F711" s="1">
        <v>119000</v>
      </c>
      <c r="G711" s="1">
        <v>23500</v>
      </c>
      <c r="H711" t="s">
        <v>15</v>
      </c>
      <c r="I711" t="s">
        <v>15</v>
      </c>
      <c r="K711">
        <v>0</v>
      </c>
      <c r="L711">
        <v>0</v>
      </c>
      <c r="M711" t="s">
        <v>15</v>
      </c>
    </row>
    <row r="712" spans="1:13">
      <c r="A712">
        <v>711</v>
      </c>
      <c r="B712" t="s">
        <v>55</v>
      </c>
      <c r="D712" t="s">
        <v>13</v>
      </c>
      <c r="E712" t="s">
        <v>14</v>
      </c>
      <c r="F712" s="1">
        <v>45700</v>
      </c>
      <c r="G712" s="1">
        <v>8540</v>
      </c>
      <c r="H712" t="s">
        <v>15</v>
      </c>
      <c r="I712" t="s">
        <v>15</v>
      </c>
      <c r="K712">
        <v>0</v>
      </c>
      <c r="L712">
        <v>0</v>
      </c>
      <c r="M712" t="s">
        <v>15</v>
      </c>
    </row>
    <row r="713" spans="1:13">
      <c r="A713">
        <v>712</v>
      </c>
      <c r="B713" t="s">
        <v>55</v>
      </c>
      <c r="D713" t="s">
        <v>13</v>
      </c>
      <c r="E713" t="s">
        <v>14</v>
      </c>
      <c r="F713" s="1">
        <v>2180</v>
      </c>
      <c r="G713" s="1">
        <v>379</v>
      </c>
      <c r="H713" t="s">
        <v>15</v>
      </c>
      <c r="I713" t="s">
        <v>15</v>
      </c>
      <c r="K713">
        <v>1</v>
      </c>
      <c r="L713">
        <v>0</v>
      </c>
      <c r="M713" t="s">
        <v>15</v>
      </c>
    </row>
    <row r="714" spans="1:13">
      <c r="A714">
        <v>713</v>
      </c>
      <c r="B714" t="s">
        <v>55</v>
      </c>
      <c r="D714" t="s">
        <v>13</v>
      </c>
      <c r="E714" t="s">
        <v>14</v>
      </c>
      <c r="F714" s="1">
        <v>44700</v>
      </c>
      <c r="G714" s="1">
        <v>7170</v>
      </c>
      <c r="H714" t="s">
        <v>15</v>
      </c>
      <c r="I714" t="s">
        <v>15</v>
      </c>
      <c r="K714">
        <v>0</v>
      </c>
      <c r="L714">
        <v>0</v>
      </c>
      <c r="M714" t="s">
        <v>15</v>
      </c>
    </row>
    <row r="715" spans="1:13">
      <c r="A715">
        <v>714</v>
      </c>
      <c r="B715" t="s">
        <v>55</v>
      </c>
      <c r="D715" t="s">
        <v>13</v>
      </c>
      <c r="E715" t="s">
        <v>14</v>
      </c>
      <c r="F715" s="1">
        <v>202000</v>
      </c>
      <c r="G715" s="1">
        <v>33500</v>
      </c>
      <c r="H715" t="s">
        <v>15</v>
      </c>
      <c r="I715" t="s">
        <v>15</v>
      </c>
      <c r="K715">
        <v>0</v>
      </c>
      <c r="L715">
        <v>0</v>
      </c>
      <c r="M715" t="s">
        <v>15</v>
      </c>
    </row>
    <row r="716" spans="1:13">
      <c r="A716">
        <v>715</v>
      </c>
      <c r="B716" t="s">
        <v>55</v>
      </c>
      <c r="D716" t="s">
        <v>13</v>
      </c>
      <c r="E716" t="s">
        <v>14</v>
      </c>
      <c r="F716" s="1">
        <v>9450</v>
      </c>
      <c r="G716" s="1">
        <v>1410</v>
      </c>
      <c r="H716" t="s">
        <v>15</v>
      </c>
      <c r="I716" t="s">
        <v>15</v>
      </c>
      <c r="K716">
        <v>1</v>
      </c>
      <c r="L716">
        <v>0</v>
      </c>
      <c r="M716" t="s">
        <v>15</v>
      </c>
    </row>
    <row r="717" spans="1:13">
      <c r="A717">
        <v>716</v>
      </c>
      <c r="B717" t="s">
        <v>55</v>
      </c>
      <c r="D717" t="s">
        <v>13</v>
      </c>
      <c r="E717" t="s">
        <v>14</v>
      </c>
      <c r="F717" s="1">
        <v>121000</v>
      </c>
      <c r="G717" s="1">
        <v>19900</v>
      </c>
      <c r="H717" t="s">
        <v>15</v>
      </c>
      <c r="I717" t="s">
        <v>15</v>
      </c>
      <c r="K717">
        <v>0</v>
      </c>
      <c r="L717">
        <v>0</v>
      </c>
      <c r="M717" t="s">
        <v>15</v>
      </c>
    </row>
    <row r="718" spans="1:13">
      <c r="A718">
        <v>717</v>
      </c>
      <c r="B718" t="s">
        <v>55</v>
      </c>
      <c r="D718" t="s">
        <v>13</v>
      </c>
      <c r="E718" t="s">
        <v>14</v>
      </c>
      <c r="F718" s="1">
        <v>395000</v>
      </c>
      <c r="G718" s="1">
        <v>63400</v>
      </c>
      <c r="H718" t="s">
        <v>15</v>
      </c>
      <c r="I718" t="s">
        <v>15</v>
      </c>
      <c r="K718">
        <v>0</v>
      </c>
      <c r="L718">
        <v>0</v>
      </c>
      <c r="M718" t="s">
        <v>15</v>
      </c>
    </row>
    <row r="719" spans="1:13">
      <c r="A719">
        <v>718</v>
      </c>
      <c r="B719" t="s">
        <v>55</v>
      </c>
      <c r="D719" t="s">
        <v>13</v>
      </c>
      <c r="E719" t="s">
        <v>14</v>
      </c>
      <c r="F719" s="1">
        <v>408000</v>
      </c>
      <c r="G719" s="1">
        <v>79800</v>
      </c>
      <c r="H719" t="s">
        <v>15</v>
      </c>
      <c r="I719" t="s">
        <v>15</v>
      </c>
      <c r="K719">
        <v>0</v>
      </c>
      <c r="L719">
        <v>0</v>
      </c>
      <c r="M719" t="s">
        <v>15</v>
      </c>
    </row>
    <row r="720" spans="1:13">
      <c r="A720">
        <v>719</v>
      </c>
      <c r="B720" t="s">
        <v>55</v>
      </c>
      <c r="D720" t="s">
        <v>13</v>
      </c>
      <c r="E720" t="s">
        <v>14</v>
      </c>
      <c r="F720" s="1">
        <v>1120000</v>
      </c>
      <c r="G720" s="1">
        <v>130000</v>
      </c>
      <c r="H720" t="s">
        <v>15</v>
      </c>
      <c r="I720" t="s">
        <v>15</v>
      </c>
      <c r="K720">
        <v>0</v>
      </c>
      <c r="L720">
        <v>0</v>
      </c>
      <c r="M720" t="s">
        <v>15</v>
      </c>
    </row>
    <row r="721" spans="1:13">
      <c r="A721">
        <v>720</v>
      </c>
      <c r="B721" t="s">
        <v>55</v>
      </c>
      <c r="D721" t="s">
        <v>13</v>
      </c>
      <c r="E721" t="s">
        <v>14</v>
      </c>
      <c r="F721" s="1">
        <v>280000</v>
      </c>
      <c r="G721" s="1">
        <v>33100</v>
      </c>
      <c r="H721" t="s">
        <v>15</v>
      </c>
      <c r="I721" t="s">
        <v>15</v>
      </c>
      <c r="K721">
        <v>0</v>
      </c>
      <c r="L721">
        <v>0</v>
      </c>
      <c r="M721" t="s">
        <v>15</v>
      </c>
    </row>
    <row r="722" spans="1:13">
      <c r="A722">
        <v>721</v>
      </c>
      <c r="B722" t="s">
        <v>40</v>
      </c>
      <c r="D722" t="s">
        <v>13</v>
      </c>
      <c r="E722" t="s">
        <v>14</v>
      </c>
      <c r="F722" s="1">
        <v>16.3</v>
      </c>
      <c r="G722" s="1">
        <v>3.31</v>
      </c>
      <c r="H722" t="s">
        <v>15</v>
      </c>
      <c r="I722" t="s">
        <v>15</v>
      </c>
      <c r="K722">
        <v>1</v>
      </c>
      <c r="L722">
        <v>0</v>
      </c>
      <c r="M722" t="s">
        <v>15</v>
      </c>
    </row>
    <row r="723" spans="1:13">
      <c r="A723">
        <v>722</v>
      </c>
      <c r="B723" t="s">
        <v>40</v>
      </c>
      <c r="D723" t="s">
        <v>13</v>
      </c>
      <c r="E723" t="s">
        <v>14</v>
      </c>
      <c r="F723" s="1">
        <v>55100</v>
      </c>
      <c r="G723" s="1">
        <v>9560</v>
      </c>
      <c r="H723" t="s">
        <v>15</v>
      </c>
      <c r="I723" t="s">
        <v>15</v>
      </c>
      <c r="K723">
        <v>0</v>
      </c>
      <c r="L723">
        <v>0</v>
      </c>
      <c r="M723" t="s">
        <v>15</v>
      </c>
    </row>
    <row r="724" spans="1:13">
      <c r="A724">
        <v>723</v>
      </c>
      <c r="B724" t="s">
        <v>40</v>
      </c>
      <c r="D724" t="s">
        <v>13</v>
      </c>
      <c r="E724" t="s">
        <v>14</v>
      </c>
      <c r="F724" s="1">
        <v>225</v>
      </c>
      <c r="G724" s="1">
        <v>45.8</v>
      </c>
      <c r="H724" t="s">
        <v>15</v>
      </c>
      <c r="I724" t="s">
        <v>15</v>
      </c>
      <c r="K724">
        <v>0</v>
      </c>
      <c r="L724">
        <v>0</v>
      </c>
      <c r="M724" t="s">
        <v>15</v>
      </c>
    </row>
    <row r="725" spans="1:13">
      <c r="A725">
        <v>724</v>
      </c>
      <c r="B725" t="s">
        <v>40</v>
      </c>
      <c r="D725" t="s">
        <v>13</v>
      </c>
      <c r="E725" t="s">
        <v>14</v>
      </c>
      <c r="F725" s="1">
        <v>1010</v>
      </c>
      <c r="G725" s="1">
        <v>182</v>
      </c>
      <c r="H725" t="s">
        <v>15</v>
      </c>
      <c r="I725" t="s">
        <v>15</v>
      </c>
      <c r="K725">
        <v>0</v>
      </c>
      <c r="L725">
        <v>0</v>
      </c>
      <c r="M725" t="s">
        <v>15</v>
      </c>
    </row>
    <row r="726" spans="1:13">
      <c r="A726">
        <v>725</v>
      </c>
      <c r="B726" t="s">
        <v>40</v>
      </c>
      <c r="D726" t="s">
        <v>13</v>
      </c>
      <c r="E726" t="s">
        <v>14</v>
      </c>
      <c r="F726" s="1">
        <v>33.1</v>
      </c>
      <c r="G726" s="1">
        <v>6.67</v>
      </c>
      <c r="H726" t="s">
        <v>15</v>
      </c>
      <c r="I726" t="s">
        <v>15</v>
      </c>
      <c r="K726">
        <v>0</v>
      </c>
      <c r="L726">
        <v>0</v>
      </c>
      <c r="M726" t="s">
        <v>15</v>
      </c>
    </row>
    <row r="727" spans="1:13">
      <c r="A727">
        <v>726</v>
      </c>
      <c r="B727" t="s">
        <v>40</v>
      </c>
      <c r="D727" t="s">
        <v>13</v>
      </c>
      <c r="E727" t="s">
        <v>14</v>
      </c>
      <c r="F727" s="1">
        <v>82.7</v>
      </c>
      <c r="G727" s="1">
        <v>10.1</v>
      </c>
      <c r="H727" t="s">
        <v>15</v>
      </c>
      <c r="I727" t="s">
        <v>15</v>
      </c>
      <c r="K727">
        <v>0</v>
      </c>
      <c r="L727">
        <v>0</v>
      </c>
      <c r="M727" t="s">
        <v>15</v>
      </c>
    </row>
    <row r="728" spans="1:13">
      <c r="A728">
        <v>727</v>
      </c>
      <c r="B728" t="s">
        <v>40</v>
      </c>
      <c r="D728" t="s">
        <v>13</v>
      </c>
      <c r="E728" t="s">
        <v>14</v>
      </c>
      <c r="F728" s="1">
        <v>0</v>
      </c>
      <c r="G728" s="1">
        <v>0</v>
      </c>
      <c r="H728" t="s">
        <v>15</v>
      </c>
      <c r="I728" t="s">
        <v>15</v>
      </c>
      <c r="K728">
        <v>0</v>
      </c>
      <c r="L728" t="s">
        <v>16</v>
      </c>
      <c r="M728" t="s">
        <v>15</v>
      </c>
    </row>
    <row r="729" spans="1:13">
      <c r="A729">
        <v>728</v>
      </c>
      <c r="B729" t="s">
        <v>40</v>
      </c>
      <c r="D729" t="s">
        <v>13</v>
      </c>
      <c r="E729" t="s">
        <v>14</v>
      </c>
      <c r="F729" s="1">
        <v>49.6</v>
      </c>
      <c r="G729" s="1">
        <v>5.21</v>
      </c>
      <c r="H729" t="s">
        <v>15</v>
      </c>
      <c r="I729" t="s">
        <v>15</v>
      </c>
      <c r="K729">
        <v>0</v>
      </c>
      <c r="L729">
        <v>0</v>
      </c>
      <c r="M729" t="s">
        <v>15</v>
      </c>
    </row>
    <row r="730" spans="1:13">
      <c r="A730">
        <v>729</v>
      </c>
      <c r="B730" t="s">
        <v>40</v>
      </c>
      <c r="D730" t="s">
        <v>13</v>
      </c>
      <c r="E730" t="s">
        <v>14</v>
      </c>
      <c r="F730" s="1">
        <v>0</v>
      </c>
      <c r="G730" s="1">
        <v>0</v>
      </c>
      <c r="H730" t="s">
        <v>15</v>
      </c>
      <c r="I730" t="s">
        <v>15</v>
      </c>
      <c r="K730">
        <v>0</v>
      </c>
      <c r="L730" t="s">
        <v>16</v>
      </c>
      <c r="M730" t="s">
        <v>15</v>
      </c>
    </row>
    <row r="731" spans="1:13">
      <c r="A731">
        <v>730</v>
      </c>
      <c r="B731" t="s">
        <v>40</v>
      </c>
      <c r="D731" t="s">
        <v>13</v>
      </c>
      <c r="E731" t="s">
        <v>14</v>
      </c>
      <c r="F731" s="1">
        <v>178</v>
      </c>
      <c r="G731" s="1">
        <v>12.6</v>
      </c>
      <c r="H731" t="s">
        <v>15</v>
      </c>
      <c r="I731" t="s">
        <v>15</v>
      </c>
      <c r="K731">
        <v>0</v>
      </c>
      <c r="L731">
        <v>0</v>
      </c>
      <c r="M731" t="s">
        <v>15</v>
      </c>
    </row>
    <row r="732" spans="1:13">
      <c r="A732">
        <v>731</v>
      </c>
      <c r="B732" t="s">
        <v>40</v>
      </c>
      <c r="D732" t="s">
        <v>13</v>
      </c>
      <c r="E732" t="s">
        <v>14</v>
      </c>
      <c r="F732" s="1">
        <v>140</v>
      </c>
      <c r="G732" s="1">
        <v>15</v>
      </c>
      <c r="H732" t="s">
        <v>15</v>
      </c>
      <c r="I732" t="s">
        <v>15</v>
      </c>
      <c r="K732">
        <v>1</v>
      </c>
      <c r="L732">
        <v>0</v>
      </c>
      <c r="M732" t="s">
        <v>15</v>
      </c>
    </row>
    <row r="733" spans="1:13">
      <c r="A733">
        <v>732</v>
      </c>
      <c r="B733" t="s">
        <v>40</v>
      </c>
      <c r="D733" t="s">
        <v>13</v>
      </c>
      <c r="E733" t="s">
        <v>14</v>
      </c>
      <c r="F733" s="1">
        <v>43600</v>
      </c>
      <c r="G733" s="1">
        <v>6620</v>
      </c>
      <c r="H733" t="s">
        <v>15</v>
      </c>
      <c r="I733" t="s">
        <v>15</v>
      </c>
      <c r="K733">
        <v>0</v>
      </c>
      <c r="L733">
        <v>0</v>
      </c>
      <c r="M733" t="s">
        <v>15</v>
      </c>
    </row>
    <row r="734" spans="1:13">
      <c r="A734">
        <v>733</v>
      </c>
      <c r="B734" t="s">
        <v>40</v>
      </c>
      <c r="D734" t="s">
        <v>13</v>
      </c>
      <c r="E734" t="s">
        <v>14</v>
      </c>
      <c r="F734" s="1">
        <v>1610</v>
      </c>
      <c r="G734" s="1">
        <v>163</v>
      </c>
      <c r="H734" t="s">
        <v>15</v>
      </c>
      <c r="I734" t="s">
        <v>15</v>
      </c>
      <c r="K734">
        <v>1</v>
      </c>
      <c r="L734">
        <v>0</v>
      </c>
      <c r="M734" t="s">
        <v>15</v>
      </c>
    </row>
    <row r="735" spans="1:13">
      <c r="A735">
        <v>734</v>
      </c>
      <c r="B735" t="s">
        <v>40</v>
      </c>
      <c r="D735" t="s">
        <v>13</v>
      </c>
      <c r="E735" t="s">
        <v>14</v>
      </c>
      <c r="F735" s="1">
        <v>588</v>
      </c>
      <c r="G735" s="1">
        <v>64</v>
      </c>
      <c r="H735" t="s">
        <v>15</v>
      </c>
      <c r="I735" t="s">
        <v>15</v>
      </c>
      <c r="K735">
        <v>1</v>
      </c>
      <c r="L735">
        <v>0</v>
      </c>
      <c r="M735" t="s">
        <v>15</v>
      </c>
    </row>
    <row r="736" spans="1:13">
      <c r="A736">
        <v>735</v>
      </c>
      <c r="B736" t="s">
        <v>40</v>
      </c>
      <c r="D736" t="s">
        <v>13</v>
      </c>
      <c r="E736" t="s">
        <v>14</v>
      </c>
      <c r="F736" s="1">
        <v>3780</v>
      </c>
      <c r="G736" s="1">
        <v>264</v>
      </c>
      <c r="H736" t="s">
        <v>15</v>
      </c>
      <c r="I736" t="s">
        <v>15</v>
      </c>
      <c r="K736">
        <v>1</v>
      </c>
      <c r="L736">
        <v>0</v>
      </c>
      <c r="M736" t="s">
        <v>15</v>
      </c>
    </row>
    <row r="737" spans="1:13">
      <c r="A737">
        <v>736</v>
      </c>
      <c r="B737" t="s">
        <v>40</v>
      </c>
      <c r="D737" t="s">
        <v>13</v>
      </c>
      <c r="E737" t="s">
        <v>14</v>
      </c>
      <c r="F737" s="1">
        <v>657</v>
      </c>
      <c r="G737" s="1">
        <v>78.2</v>
      </c>
      <c r="H737" t="s">
        <v>15</v>
      </c>
      <c r="I737" t="s">
        <v>15</v>
      </c>
      <c r="K737">
        <v>1</v>
      </c>
      <c r="L737">
        <v>0</v>
      </c>
      <c r="M737" t="s">
        <v>15</v>
      </c>
    </row>
    <row r="738" spans="1:13">
      <c r="A738">
        <v>737</v>
      </c>
      <c r="B738" t="s">
        <v>12</v>
      </c>
      <c r="D738" t="s">
        <v>13</v>
      </c>
      <c r="E738" t="s">
        <v>14</v>
      </c>
      <c r="F738" s="1">
        <v>116</v>
      </c>
      <c r="G738" s="1">
        <v>6.74</v>
      </c>
      <c r="H738" t="s">
        <v>15</v>
      </c>
      <c r="I738" t="s">
        <v>15</v>
      </c>
      <c r="K738">
        <v>0</v>
      </c>
      <c r="L738">
        <v>0</v>
      </c>
      <c r="M738" t="s">
        <v>15</v>
      </c>
    </row>
    <row r="739" spans="1:13">
      <c r="A739">
        <v>738</v>
      </c>
      <c r="B739" t="s">
        <v>12</v>
      </c>
      <c r="D739" t="s">
        <v>13</v>
      </c>
      <c r="E739" t="s">
        <v>14</v>
      </c>
      <c r="F739" s="1">
        <v>80.599999999999994</v>
      </c>
      <c r="G739" s="1">
        <v>10</v>
      </c>
      <c r="H739" t="s">
        <v>15</v>
      </c>
      <c r="I739" t="s">
        <v>15</v>
      </c>
      <c r="K739">
        <v>0</v>
      </c>
      <c r="L739">
        <v>0</v>
      </c>
      <c r="M739" t="s">
        <v>15</v>
      </c>
    </row>
    <row r="740" spans="1:13">
      <c r="A740">
        <v>739</v>
      </c>
      <c r="B740" t="s">
        <v>12</v>
      </c>
      <c r="D740" t="s">
        <v>13</v>
      </c>
      <c r="E740" t="s">
        <v>14</v>
      </c>
      <c r="F740" s="1">
        <v>339</v>
      </c>
      <c r="G740" s="1">
        <v>60</v>
      </c>
      <c r="H740" t="s">
        <v>15</v>
      </c>
      <c r="I740" t="s">
        <v>15</v>
      </c>
      <c r="K740">
        <v>0</v>
      </c>
      <c r="L740">
        <v>0</v>
      </c>
      <c r="M740" t="s">
        <v>15</v>
      </c>
    </row>
    <row r="741" spans="1:13">
      <c r="A741">
        <v>740</v>
      </c>
      <c r="B741" t="s">
        <v>12</v>
      </c>
      <c r="D741" t="s">
        <v>13</v>
      </c>
      <c r="E741" t="s">
        <v>14</v>
      </c>
      <c r="F741" s="1">
        <v>99.2</v>
      </c>
      <c r="G741" s="1">
        <v>13.9</v>
      </c>
      <c r="H741" t="s">
        <v>15</v>
      </c>
      <c r="I741" t="s">
        <v>15</v>
      </c>
      <c r="K741">
        <v>0</v>
      </c>
      <c r="L741">
        <v>0</v>
      </c>
      <c r="M741" t="s">
        <v>15</v>
      </c>
    </row>
    <row r="742" spans="1:13">
      <c r="A742">
        <v>741</v>
      </c>
      <c r="B742" t="s">
        <v>12</v>
      </c>
      <c r="D742" t="s">
        <v>13</v>
      </c>
      <c r="E742" t="s">
        <v>14</v>
      </c>
      <c r="F742" s="1">
        <v>49.6</v>
      </c>
      <c r="G742" s="1">
        <v>8.5399999999999991</v>
      </c>
      <c r="H742" t="s">
        <v>15</v>
      </c>
      <c r="I742" t="s">
        <v>15</v>
      </c>
      <c r="K742">
        <v>0</v>
      </c>
      <c r="L742">
        <v>0</v>
      </c>
      <c r="M742" t="s">
        <v>15</v>
      </c>
    </row>
    <row r="743" spans="1:13">
      <c r="A743">
        <v>742</v>
      </c>
      <c r="B743" t="s">
        <v>12</v>
      </c>
      <c r="D743" t="s">
        <v>13</v>
      </c>
      <c r="E743" t="s">
        <v>14</v>
      </c>
      <c r="F743" s="1">
        <v>99.2</v>
      </c>
      <c r="G743" s="1">
        <v>15.1</v>
      </c>
      <c r="H743" t="s">
        <v>15</v>
      </c>
      <c r="I743" t="s">
        <v>15</v>
      </c>
      <c r="K743">
        <v>0</v>
      </c>
      <c r="L743">
        <v>0</v>
      </c>
      <c r="M743" t="s">
        <v>15</v>
      </c>
    </row>
    <row r="744" spans="1:13">
      <c r="A744">
        <v>743</v>
      </c>
      <c r="B744" t="s">
        <v>12</v>
      </c>
      <c r="D744" t="s">
        <v>13</v>
      </c>
      <c r="E744" t="s">
        <v>14</v>
      </c>
      <c r="F744" s="1">
        <v>0</v>
      </c>
      <c r="G744" s="1">
        <v>0</v>
      </c>
      <c r="H744" t="s">
        <v>15</v>
      </c>
      <c r="I744" t="s">
        <v>15</v>
      </c>
      <c r="K744">
        <v>0</v>
      </c>
      <c r="L744" t="s">
        <v>16</v>
      </c>
      <c r="M744" t="s">
        <v>15</v>
      </c>
    </row>
    <row r="745" spans="1:13">
      <c r="A745">
        <v>744</v>
      </c>
      <c r="B745" t="s">
        <v>12</v>
      </c>
      <c r="D745" t="s">
        <v>13</v>
      </c>
      <c r="E745" t="s">
        <v>14</v>
      </c>
      <c r="F745" s="1">
        <v>66.099999999999994</v>
      </c>
      <c r="G745" s="1">
        <v>6.67</v>
      </c>
      <c r="H745" t="s">
        <v>15</v>
      </c>
      <c r="I745" t="s">
        <v>15</v>
      </c>
      <c r="K745">
        <v>0</v>
      </c>
      <c r="L745">
        <v>0</v>
      </c>
      <c r="M745" t="s">
        <v>15</v>
      </c>
    </row>
    <row r="746" spans="1:13">
      <c r="A746">
        <v>745</v>
      </c>
      <c r="B746" t="s">
        <v>12</v>
      </c>
      <c r="D746" t="s">
        <v>13</v>
      </c>
      <c r="E746" t="s">
        <v>14</v>
      </c>
      <c r="F746" s="1">
        <v>149</v>
      </c>
      <c r="G746" s="1">
        <v>13.5</v>
      </c>
      <c r="H746" t="s">
        <v>15</v>
      </c>
      <c r="I746" t="s">
        <v>15</v>
      </c>
      <c r="K746">
        <v>0</v>
      </c>
      <c r="L746">
        <v>0</v>
      </c>
      <c r="M746" t="s">
        <v>15</v>
      </c>
    </row>
    <row r="747" spans="1:13">
      <c r="A747">
        <v>746</v>
      </c>
      <c r="B747" t="s">
        <v>12</v>
      </c>
      <c r="D747" t="s">
        <v>13</v>
      </c>
      <c r="E747" t="s">
        <v>14</v>
      </c>
      <c r="F747" s="1">
        <v>165</v>
      </c>
      <c r="G747" s="1">
        <v>16.8</v>
      </c>
      <c r="H747" t="s">
        <v>15</v>
      </c>
      <c r="I747" t="s">
        <v>15</v>
      </c>
      <c r="K747">
        <v>0</v>
      </c>
      <c r="L747">
        <v>0</v>
      </c>
      <c r="M747" t="s">
        <v>15</v>
      </c>
    </row>
    <row r="748" spans="1:13">
      <c r="A748">
        <v>747</v>
      </c>
      <c r="B748" t="s">
        <v>12</v>
      </c>
      <c r="D748" t="s">
        <v>13</v>
      </c>
      <c r="E748" t="s">
        <v>14</v>
      </c>
      <c r="F748" s="1">
        <v>165</v>
      </c>
      <c r="G748" s="1">
        <v>13.7</v>
      </c>
      <c r="H748" t="s">
        <v>15</v>
      </c>
      <c r="I748" t="s">
        <v>15</v>
      </c>
      <c r="K748">
        <v>0</v>
      </c>
      <c r="L748">
        <v>0</v>
      </c>
      <c r="M748" t="s">
        <v>15</v>
      </c>
    </row>
    <row r="749" spans="1:13">
      <c r="A749">
        <v>748</v>
      </c>
      <c r="B749" t="s">
        <v>12</v>
      </c>
      <c r="D749" t="s">
        <v>13</v>
      </c>
      <c r="E749" t="s">
        <v>14</v>
      </c>
      <c r="F749" s="1">
        <v>116</v>
      </c>
      <c r="G749" s="1">
        <v>17.2</v>
      </c>
      <c r="H749" t="s">
        <v>15</v>
      </c>
      <c r="I749" t="s">
        <v>15</v>
      </c>
      <c r="K749">
        <v>0</v>
      </c>
      <c r="L749">
        <v>0</v>
      </c>
      <c r="M749" t="s">
        <v>15</v>
      </c>
    </row>
    <row r="750" spans="1:13">
      <c r="A750">
        <v>749</v>
      </c>
      <c r="B750" t="s">
        <v>12</v>
      </c>
      <c r="D750" t="s">
        <v>13</v>
      </c>
      <c r="E750" t="s">
        <v>14</v>
      </c>
      <c r="F750" s="1">
        <v>1690</v>
      </c>
      <c r="G750" s="1">
        <v>86.8</v>
      </c>
      <c r="H750" t="s">
        <v>15</v>
      </c>
      <c r="I750" t="s">
        <v>15</v>
      </c>
      <c r="K750">
        <v>0</v>
      </c>
      <c r="L750">
        <v>0</v>
      </c>
      <c r="M750" t="s">
        <v>15</v>
      </c>
    </row>
    <row r="751" spans="1:13">
      <c r="A751">
        <v>750</v>
      </c>
      <c r="B751" t="s">
        <v>12</v>
      </c>
      <c r="D751" t="s">
        <v>13</v>
      </c>
      <c r="E751" t="s">
        <v>14</v>
      </c>
      <c r="F751" s="1">
        <v>0</v>
      </c>
      <c r="G751" s="1">
        <v>0</v>
      </c>
      <c r="H751" t="s">
        <v>15</v>
      </c>
      <c r="I751" t="s">
        <v>15</v>
      </c>
      <c r="K751">
        <v>0</v>
      </c>
      <c r="L751" t="s">
        <v>16</v>
      </c>
      <c r="M751" t="s">
        <v>15</v>
      </c>
    </row>
    <row r="752" spans="1:13">
      <c r="A752">
        <v>751</v>
      </c>
      <c r="B752" t="s">
        <v>12</v>
      </c>
      <c r="D752" t="s">
        <v>13</v>
      </c>
      <c r="E752" t="s">
        <v>14</v>
      </c>
      <c r="F752" s="1">
        <v>5060</v>
      </c>
      <c r="G752" s="1">
        <v>218</v>
      </c>
      <c r="H752" t="s">
        <v>15</v>
      </c>
      <c r="I752" t="s">
        <v>15</v>
      </c>
      <c r="K752">
        <v>0</v>
      </c>
      <c r="L752">
        <v>0</v>
      </c>
      <c r="M752" t="s">
        <v>15</v>
      </c>
    </row>
    <row r="753" spans="1:13">
      <c r="A753">
        <v>752</v>
      </c>
      <c r="B753" t="s">
        <v>12</v>
      </c>
      <c r="D753" t="s">
        <v>13</v>
      </c>
      <c r="E753" t="s">
        <v>14</v>
      </c>
      <c r="F753" s="1">
        <v>1220</v>
      </c>
      <c r="G753" s="1">
        <v>58.2</v>
      </c>
      <c r="H753" t="s">
        <v>15</v>
      </c>
      <c r="I753" t="s">
        <v>15</v>
      </c>
      <c r="K753">
        <v>0</v>
      </c>
      <c r="L753">
        <v>0</v>
      </c>
      <c r="M753" t="s">
        <v>15</v>
      </c>
    </row>
    <row r="754" spans="1:13">
      <c r="A754">
        <v>753</v>
      </c>
      <c r="B754" t="s">
        <v>12</v>
      </c>
      <c r="D754" t="s">
        <v>13</v>
      </c>
      <c r="E754" t="s">
        <v>14</v>
      </c>
      <c r="F754" s="1">
        <v>33.1</v>
      </c>
      <c r="G754" s="1">
        <v>6.67</v>
      </c>
      <c r="H754" t="s">
        <v>15</v>
      </c>
      <c r="I754" t="s">
        <v>15</v>
      </c>
      <c r="K754">
        <v>0</v>
      </c>
      <c r="L754">
        <v>0</v>
      </c>
      <c r="M754" t="s">
        <v>15</v>
      </c>
    </row>
    <row r="755" spans="1:13">
      <c r="A755">
        <v>754</v>
      </c>
      <c r="B755" t="s">
        <v>12</v>
      </c>
      <c r="D755" t="s">
        <v>13</v>
      </c>
      <c r="E755" t="s">
        <v>14</v>
      </c>
      <c r="F755" s="1">
        <v>0</v>
      </c>
      <c r="G755" s="1">
        <v>0</v>
      </c>
      <c r="H755" t="s">
        <v>15</v>
      </c>
      <c r="I755" t="s">
        <v>15</v>
      </c>
      <c r="K755">
        <v>0</v>
      </c>
      <c r="L755" t="s">
        <v>16</v>
      </c>
      <c r="M755" t="s">
        <v>15</v>
      </c>
    </row>
    <row r="756" spans="1:13">
      <c r="A756">
        <v>755</v>
      </c>
      <c r="B756" t="s">
        <v>12</v>
      </c>
      <c r="D756" t="s">
        <v>13</v>
      </c>
      <c r="E756" t="s">
        <v>14</v>
      </c>
      <c r="F756" s="1">
        <v>234</v>
      </c>
      <c r="G756" s="1">
        <v>27.8</v>
      </c>
      <c r="H756" t="s">
        <v>15</v>
      </c>
      <c r="I756" t="s">
        <v>15</v>
      </c>
      <c r="K756">
        <v>0</v>
      </c>
      <c r="L756">
        <v>0</v>
      </c>
      <c r="M756" t="s">
        <v>15</v>
      </c>
    </row>
    <row r="757" spans="1:13">
      <c r="A757">
        <v>756</v>
      </c>
      <c r="B757" t="s">
        <v>12</v>
      </c>
      <c r="D757" t="s">
        <v>13</v>
      </c>
      <c r="E757" t="s">
        <v>14</v>
      </c>
      <c r="F757" s="1">
        <v>99.2</v>
      </c>
      <c r="G757" s="1">
        <v>10</v>
      </c>
      <c r="H757" t="s">
        <v>15</v>
      </c>
      <c r="I757" t="s">
        <v>15</v>
      </c>
      <c r="K757">
        <v>0</v>
      </c>
      <c r="L757">
        <v>0</v>
      </c>
      <c r="M757" t="s">
        <v>15</v>
      </c>
    </row>
    <row r="758" spans="1:13">
      <c r="A758">
        <v>757</v>
      </c>
      <c r="B758" t="s">
        <v>12</v>
      </c>
      <c r="D758" t="s">
        <v>13</v>
      </c>
      <c r="E758" t="s">
        <v>14</v>
      </c>
      <c r="F758" s="1">
        <v>0</v>
      </c>
      <c r="G758" s="1">
        <v>0</v>
      </c>
      <c r="H758" t="s">
        <v>15</v>
      </c>
      <c r="I758" t="s">
        <v>15</v>
      </c>
      <c r="K758">
        <v>0</v>
      </c>
      <c r="L758" t="s">
        <v>16</v>
      </c>
      <c r="M758" t="s">
        <v>15</v>
      </c>
    </row>
    <row r="759" spans="1:13">
      <c r="A759">
        <v>758</v>
      </c>
      <c r="B759" t="s">
        <v>12</v>
      </c>
      <c r="D759" t="s">
        <v>13</v>
      </c>
      <c r="E759" t="s">
        <v>14</v>
      </c>
      <c r="F759" s="1">
        <v>66.099999999999994</v>
      </c>
      <c r="G759" s="1">
        <v>13.3</v>
      </c>
      <c r="H759" t="s">
        <v>15</v>
      </c>
      <c r="I759" t="s">
        <v>15</v>
      </c>
      <c r="K759">
        <v>0</v>
      </c>
      <c r="L759">
        <v>0</v>
      </c>
      <c r="M759" t="s">
        <v>15</v>
      </c>
    </row>
    <row r="760" spans="1:13">
      <c r="A760">
        <v>759</v>
      </c>
      <c r="B760" t="s">
        <v>12</v>
      </c>
      <c r="D760" t="s">
        <v>13</v>
      </c>
      <c r="E760" t="s">
        <v>14</v>
      </c>
      <c r="F760" s="1">
        <v>132</v>
      </c>
      <c r="G760" s="1">
        <v>22.4</v>
      </c>
      <c r="H760" t="s">
        <v>15</v>
      </c>
      <c r="I760" t="s">
        <v>15</v>
      </c>
      <c r="K760">
        <v>0</v>
      </c>
      <c r="L760">
        <v>0</v>
      </c>
      <c r="M760" t="s">
        <v>15</v>
      </c>
    </row>
    <row r="761" spans="1:13">
      <c r="A761">
        <v>760</v>
      </c>
      <c r="B761" t="s">
        <v>12</v>
      </c>
      <c r="D761" t="s">
        <v>13</v>
      </c>
      <c r="E761" t="s">
        <v>14</v>
      </c>
      <c r="F761" s="1">
        <v>33.1</v>
      </c>
      <c r="G761" s="1">
        <v>6.67</v>
      </c>
      <c r="H761" t="s">
        <v>15</v>
      </c>
      <c r="I761" t="s">
        <v>15</v>
      </c>
      <c r="K761">
        <v>0</v>
      </c>
      <c r="L761">
        <v>0</v>
      </c>
      <c r="M761" t="s">
        <v>15</v>
      </c>
    </row>
    <row r="762" spans="1:13">
      <c r="A762">
        <v>761</v>
      </c>
      <c r="B762" t="s">
        <v>12</v>
      </c>
      <c r="D762" t="s">
        <v>13</v>
      </c>
      <c r="E762" t="s">
        <v>14</v>
      </c>
      <c r="F762" s="1">
        <v>0</v>
      </c>
      <c r="G762" s="1">
        <v>0</v>
      </c>
      <c r="H762" t="s">
        <v>15</v>
      </c>
      <c r="I762" t="s">
        <v>15</v>
      </c>
      <c r="K762">
        <v>0</v>
      </c>
      <c r="L762" t="s">
        <v>16</v>
      </c>
      <c r="M762" t="s">
        <v>15</v>
      </c>
    </row>
    <row r="763" spans="1:13">
      <c r="A763">
        <v>762</v>
      </c>
      <c r="B763" t="s">
        <v>12</v>
      </c>
      <c r="D763" t="s">
        <v>13</v>
      </c>
      <c r="E763" t="s">
        <v>14</v>
      </c>
      <c r="F763" s="1">
        <v>0</v>
      </c>
      <c r="G763" s="1">
        <v>0</v>
      </c>
      <c r="H763" t="s">
        <v>15</v>
      </c>
      <c r="I763" t="s">
        <v>15</v>
      </c>
      <c r="K763">
        <v>0</v>
      </c>
      <c r="L763" t="s">
        <v>16</v>
      </c>
      <c r="M763" t="s">
        <v>15</v>
      </c>
    </row>
    <row r="764" spans="1:13">
      <c r="A764">
        <v>763</v>
      </c>
      <c r="B764" t="s">
        <v>12</v>
      </c>
      <c r="D764" t="s">
        <v>13</v>
      </c>
      <c r="E764" t="s">
        <v>14</v>
      </c>
      <c r="F764" s="1">
        <v>132</v>
      </c>
      <c r="G764" s="1">
        <v>12</v>
      </c>
      <c r="H764" t="s">
        <v>15</v>
      </c>
      <c r="I764" t="s">
        <v>15</v>
      </c>
      <c r="K764">
        <v>0</v>
      </c>
      <c r="L764">
        <v>0</v>
      </c>
      <c r="M764" t="s">
        <v>15</v>
      </c>
    </row>
    <row r="765" spans="1:13">
      <c r="A765">
        <v>764</v>
      </c>
      <c r="B765" t="s">
        <v>12</v>
      </c>
      <c r="D765" t="s">
        <v>13</v>
      </c>
      <c r="E765" t="s">
        <v>14</v>
      </c>
      <c r="F765" s="1">
        <v>198</v>
      </c>
      <c r="G765" s="1">
        <v>10.199999999999999</v>
      </c>
      <c r="H765" t="s">
        <v>15</v>
      </c>
      <c r="I765" t="s">
        <v>15</v>
      </c>
      <c r="K765">
        <v>0</v>
      </c>
      <c r="L765">
        <v>0</v>
      </c>
      <c r="M765" t="s">
        <v>15</v>
      </c>
    </row>
    <row r="766" spans="1:13">
      <c r="A766">
        <v>765</v>
      </c>
      <c r="B766" t="s">
        <v>12</v>
      </c>
      <c r="D766" t="s">
        <v>13</v>
      </c>
      <c r="E766" t="s">
        <v>14</v>
      </c>
      <c r="F766" s="1">
        <v>709</v>
      </c>
      <c r="G766" s="1">
        <v>58.4</v>
      </c>
      <c r="H766" t="s">
        <v>15</v>
      </c>
      <c r="I766" t="s">
        <v>15</v>
      </c>
      <c r="K766">
        <v>0</v>
      </c>
      <c r="L766">
        <v>0</v>
      </c>
      <c r="M766" t="s">
        <v>15</v>
      </c>
    </row>
    <row r="767" spans="1:13">
      <c r="A767">
        <v>766</v>
      </c>
      <c r="B767" t="s">
        <v>12</v>
      </c>
      <c r="D767" t="s">
        <v>13</v>
      </c>
      <c r="E767" t="s">
        <v>14</v>
      </c>
      <c r="F767" s="1">
        <v>480</v>
      </c>
      <c r="G767" s="1">
        <v>20</v>
      </c>
      <c r="H767" t="s">
        <v>15</v>
      </c>
      <c r="I767" t="s">
        <v>15</v>
      </c>
      <c r="K767">
        <v>0</v>
      </c>
      <c r="L767">
        <v>0</v>
      </c>
      <c r="M767" t="s">
        <v>15</v>
      </c>
    </row>
    <row r="768" spans="1:13">
      <c r="A768">
        <v>767</v>
      </c>
      <c r="B768" t="s">
        <v>12</v>
      </c>
      <c r="D768" t="s">
        <v>13</v>
      </c>
      <c r="E768" t="s">
        <v>14</v>
      </c>
      <c r="F768" s="1">
        <v>2800</v>
      </c>
      <c r="G768" s="1">
        <v>153</v>
      </c>
      <c r="H768" t="s">
        <v>15</v>
      </c>
      <c r="I768" t="s">
        <v>15</v>
      </c>
      <c r="K768">
        <v>0</v>
      </c>
      <c r="L768">
        <v>0</v>
      </c>
      <c r="M768" t="s">
        <v>15</v>
      </c>
    </row>
    <row r="769" spans="1:13">
      <c r="A769">
        <v>768</v>
      </c>
      <c r="B769" t="s">
        <v>12</v>
      </c>
      <c r="D769" t="s">
        <v>13</v>
      </c>
      <c r="E769" t="s">
        <v>14</v>
      </c>
      <c r="F769" s="1">
        <v>434</v>
      </c>
      <c r="G769" s="1">
        <v>44.9</v>
      </c>
      <c r="H769" t="s">
        <v>15</v>
      </c>
      <c r="I769" t="s">
        <v>15</v>
      </c>
      <c r="K769">
        <v>0</v>
      </c>
      <c r="L769">
        <v>0</v>
      </c>
      <c r="M76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5"/>
  <sheetViews>
    <sheetView workbookViewId="0">
      <selection activeCell="A2" sqref="A2:F65"/>
    </sheetView>
  </sheetViews>
  <sheetFormatPr defaultRowHeight="15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</v>
      </c>
      <c r="B2" t="s">
        <v>56</v>
      </c>
      <c r="D2" t="s">
        <v>13</v>
      </c>
      <c r="E2" t="s">
        <v>57</v>
      </c>
      <c r="F2" s="1">
        <v>15500</v>
      </c>
      <c r="G2" s="1">
        <v>2450</v>
      </c>
      <c r="H2" t="s">
        <v>15</v>
      </c>
      <c r="I2" t="s">
        <v>15</v>
      </c>
      <c r="K2">
        <v>0</v>
      </c>
      <c r="L2">
        <v>0</v>
      </c>
      <c r="M2" t="s">
        <v>15</v>
      </c>
    </row>
    <row r="3" spans="1:13">
      <c r="A3">
        <v>2</v>
      </c>
      <c r="B3" t="s">
        <v>56</v>
      </c>
      <c r="D3" t="s">
        <v>13</v>
      </c>
      <c r="E3" t="s">
        <v>57</v>
      </c>
      <c r="F3" s="1">
        <v>48700</v>
      </c>
      <c r="G3" s="1">
        <v>8100</v>
      </c>
      <c r="H3" t="s">
        <v>15</v>
      </c>
      <c r="I3" t="s">
        <v>15</v>
      </c>
      <c r="K3">
        <v>0</v>
      </c>
      <c r="L3">
        <v>0</v>
      </c>
      <c r="M3" t="s">
        <v>15</v>
      </c>
    </row>
    <row r="4" spans="1:13">
      <c r="A4">
        <v>3</v>
      </c>
      <c r="B4" t="s">
        <v>56</v>
      </c>
      <c r="D4" t="s">
        <v>13</v>
      </c>
      <c r="E4" t="s">
        <v>57</v>
      </c>
      <c r="F4" s="1">
        <v>159000</v>
      </c>
      <c r="G4" s="1">
        <v>31100</v>
      </c>
      <c r="H4" t="s">
        <v>15</v>
      </c>
      <c r="I4" t="s">
        <v>15</v>
      </c>
      <c r="K4">
        <v>0</v>
      </c>
      <c r="L4">
        <v>0</v>
      </c>
      <c r="M4" t="s">
        <v>15</v>
      </c>
    </row>
    <row r="5" spans="1:13">
      <c r="A5">
        <v>4</v>
      </c>
      <c r="B5" t="s">
        <v>56</v>
      </c>
      <c r="D5" t="s">
        <v>13</v>
      </c>
      <c r="E5" t="s">
        <v>57</v>
      </c>
      <c r="F5" s="1">
        <v>16800</v>
      </c>
      <c r="G5" s="1">
        <v>2890</v>
      </c>
      <c r="H5" t="s">
        <v>15</v>
      </c>
      <c r="I5" t="s">
        <v>15</v>
      </c>
      <c r="K5">
        <v>0</v>
      </c>
      <c r="L5">
        <v>0</v>
      </c>
      <c r="M5" t="s">
        <v>15</v>
      </c>
    </row>
    <row r="6" spans="1:13">
      <c r="A6">
        <v>5</v>
      </c>
      <c r="B6" t="s">
        <v>56</v>
      </c>
      <c r="D6" t="s">
        <v>13</v>
      </c>
      <c r="E6" t="s">
        <v>57</v>
      </c>
      <c r="F6" s="1">
        <v>2700</v>
      </c>
      <c r="G6" s="1">
        <v>523</v>
      </c>
      <c r="H6" t="s">
        <v>15</v>
      </c>
      <c r="I6" t="s">
        <v>15</v>
      </c>
      <c r="K6">
        <v>0</v>
      </c>
      <c r="L6">
        <v>0</v>
      </c>
      <c r="M6" t="s">
        <v>15</v>
      </c>
    </row>
    <row r="7" spans="1:13">
      <c r="A7">
        <v>6</v>
      </c>
      <c r="B7" t="s">
        <v>56</v>
      </c>
      <c r="D7" t="s">
        <v>13</v>
      </c>
      <c r="E7" t="s">
        <v>57</v>
      </c>
      <c r="F7" s="1">
        <v>67200</v>
      </c>
      <c r="G7" s="1">
        <v>12700</v>
      </c>
      <c r="H7" t="s">
        <v>15</v>
      </c>
      <c r="I7" t="s">
        <v>15</v>
      </c>
      <c r="K7">
        <v>0</v>
      </c>
      <c r="L7">
        <v>0</v>
      </c>
      <c r="M7" t="s">
        <v>15</v>
      </c>
    </row>
    <row r="8" spans="1:13">
      <c r="A8">
        <v>7</v>
      </c>
      <c r="B8" t="s">
        <v>56</v>
      </c>
      <c r="D8" t="s">
        <v>13</v>
      </c>
      <c r="E8" t="s">
        <v>57</v>
      </c>
      <c r="F8" s="1">
        <v>31400</v>
      </c>
      <c r="G8" s="1">
        <v>5410</v>
      </c>
      <c r="H8" t="s">
        <v>15</v>
      </c>
      <c r="I8" t="s">
        <v>15</v>
      </c>
      <c r="K8">
        <v>0</v>
      </c>
      <c r="L8">
        <v>0</v>
      </c>
      <c r="M8" t="s">
        <v>15</v>
      </c>
    </row>
    <row r="9" spans="1:13">
      <c r="A9">
        <v>8</v>
      </c>
      <c r="B9" t="s">
        <v>56</v>
      </c>
      <c r="D9" t="s">
        <v>13</v>
      </c>
      <c r="E9" t="s">
        <v>57</v>
      </c>
      <c r="F9" s="1">
        <v>2490</v>
      </c>
      <c r="G9" s="1">
        <v>438</v>
      </c>
      <c r="H9" t="s">
        <v>15</v>
      </c>
      <c r="I9" t="s">
        <v>15</v>
      </c>
      <c r="K9">
        <v>0</v>
      </c>
      <c r="L9">
        <v>0</v>
      </c>
      <c r="M9" t="s">
        <v>15</v>
      </c>
    </row>
    <row r="10" spans="1:13">
      <c r="A10">
        <v>9</v>
      </c>
      <c r="B10" t="s">
        <v>56</v>
      </c>
      <c r="D10" t="s">
        <v>13</v>
      </c>
      <c r="E10" t="s">
        <v>57</v>
      </c>
      <c r="F10" s="1">
        <v>42200</v>
      </c>
      <c r="G10" s="1">
        <v>6370</v>
      </c>
      <c r="H10" t="s">
        <v>15</v>
      </c>
      <c r="I10" t="s">
        <v>15</v>
      </c>
      <c r="K10">
        <v>0</v>
      </c>
      <c r="L10">
        <v>0</v>
      </c>
      <c r="M10" t="s">
        <v>15</v>
      </c>
    </row>
    <row r="11" spans="1:13">
      <c r="A11">
        <v>10</v>
      </c>
      <c r="B11" t="s">
        <v>56</v>
      </c>
      <c r="D11" t="s">
        <v>13</v>
      </c>
      <c r="E11" t="s">
        <v>57</v>
      </c>
      <c r="F11" s="1">
        <v>178000</v>
      </c>
      <c r="G11" s="1">
        <v>27200</v>
      </c>
      <c r="H11" t="s">
        <v>15</v>
      </c>
      <c r="I11" t="s">
        <v>15</v>
      </c>
      <c r="K11">
        <v>0</v>
      </c>
      <c r="L11">
        <v>0</v>
      </c>
      <c r="M11" t="s">
        <v>15</v>
      </c>
    </row>
    <row r="12" spans="1:13">
      <c r="A12">
        <v>11</v>
      </c>
      <c r="B12" t="s">
        <v>56</v>
      </c>
      <c r="D12" t="s">
        <v>13</v>
      </c>
      <c r="E12" t="s">
        <v>57</v>
      </c>
      <c r="F12" s="1">
        <v>9100</v>
      </c>
      <c r="G12" s="1">
        <v>1370</v>
      </c>
      <c r="H12" t="s">
        <v>15</v>
      </c>
      <c r="I12" t="s">
        <v>15</v>
      </c>
      <c r="K12">
        <v>1</v>
      </c>
      <c r="L12">
        <v>0</v>
      </c>
      <c r="M12" t="s">
        <v>15</v>
      </c>
    </row>
    <row r="13" spans="1:13">
      <c r="A13">
        <v>12</v>
      </c>
      <c r="B13" t="s">
        <v>56</v>
      </c>
      <c r="D13" t="s">
        <v>13</v>
      </c>
      <c r="E13" t="s">
        <v>57</v>
      </c>
      <c r="F13" s="1">
        <v>119000</v>
      </c>
      <c r="G13" s="1">
        <v>19900</v>
      </c>
      <c r="H13" t="s">
        <v>15</v>
      </c>
      <c r="I13" t="s">
        <v>15</v>
      </c>
      <c r="K13">
        <v>0</v>
      </c>
      <c r="L13">
        <v>0</v>
      </c>
      <c r="M13" t="s">
        <v>15</v>
      </c>
    </row>
    <row r="14" spans="1:13">
      <c r="A14">
        <v>13</v>
      </c>
      <c r="B14" t="s">
        <v>56</v>
      </c>
      <c r="D14" t="s">
        <v>13</v>
      </c>
      <c r="E14" t="s">
        <v>57</v>
      </c>
      <c r="F14" s="1">
        <v>426000</v>
      </c>
      <c r="G14" s="1">
        <v>65600</v>
      </c>
      <c r="H14" t="s">
        <v>15</v>
      </c>
      <c r="I14" t="s">
        <v>15</v>
      </c>
      <c r="K14">
        <v>0</v>
      </c>
      <c r="L14">
        <v>0</v>
      </c>
      <c r="M14" t="s">
        <v>15</v>
      </c>
    </row>
    <row r="15" spans="1:13">
      <c r="A15">
        <v>14</v>
      </c>
      <c r="B15" t="s">
        <v>56</v>
      </c>
      <c r="D15" t="s">
        <v>13</v>
      </c>
      <c r="E15" t="s">
        <v>57</v>
      </c>
      <c r="F15" s="1">
        <v>377000</v>
      </c>
      <c r="G15" s="1">
        <v>73500</v>
      </c>
      <c r="H15" t="s">
        <v>15</v>
      </c>
      <c r="I15" t="s">
        <v>15</v>
      </c>
      <c r="K15">
        <v>0</v>
      </c>
      <c r="L15">
        <v>0</v>
      </c>
      <c r="M15" t="s">
        <v>15</v>
      </c>
    </row>
    <row r="16" spans="1:13">
      <c r="A16">
        <v>15</v>
      </c>
      <c r="B16" t="s">
        <v>56</v>
      </c>
      <c r="D16" t="s">
        <v>13</v>
      </c>
      <c r="E16" t="s">
        <v>57</v>
      </c>
      <c r="F16" s="1">
        <v>1230000</v>
      </c>
      <c r="G16" s="1">
        <v>148000</v>
      </c>
      <c r="H16" t="s">
        <v>15</v>
      </c>
      <c r="I16" t="s">
        <v>15</v>
      </c>
      <c r="K16">
        <v>0</v>
      </c>
      <c r="L16">
        <v>0</v>
      </c>
      <c r="M16" t="s">
        <v>15</v>
      </c>
    </row>
    <row r="17" spans="1:13">
      <c r="A17">
        <v>16</v>
      </c>
      <c r="B17" t="s">
        <v>56</v>
      </c>
      <c r="D17" t="s">
        <v>13</v>
      </c>
      <c r="E17" t="s">
        <v>57</v>
      </c>
      <c r="F17" s="1">
        <v>302000</v>
      </c>
      <c r="G17" s="1">
        <v>38400</v>
      </c>
      <c r="H17" t="s">
        <v>15</v>
      </c>
      <c r="I17" t="s">
        <v>15</v>
      </c>
      <c r="K17">
        <v>0</v>
      </c>
      <c r="L17">
        <v>0</v>
      </c>
      <c r="M17" t="s">
        <v>15</v>
      </c>
    </row>
    <row r="18" spans="1:13">
      <c r="A18">
        <v>17</v>
      </c>
      <c r="B18" t="s">
        <v>58</v>
      </c>
      <c r="D18" t="s">
        <v>13</v>
      </c>
      <c r="E18" t="s">
        <v>57</v>
      </c>
      <c r="F18" s="1">
        <v>17000</v>
      </c>
      <c r="G18" s="1">
        <v>2660</v>
      </c>
      <c r="H18" t="s">
        <v>15</v>
      </c>
      <c r="I18" t="s">
        <v>15</v>
      </c>
      <c r="K18">
        <v>0</v>
      </c>
      <c r="L18">
        <v>0</v>
      </c>
      <c r="M18" t="s">
        <v>15</v>
      </c>
    </row>
    <row r="19" spans="1:13">
      <c r="A19">
        <v>18</v>
      </c>
      <c r="B19" t="s">
        <v>58</v>
      </c>
      <c r="D19" t="s">
        <v>13</v>
      </c>
      <c r="E19" t="s">
        <v>57</v>
      </c>
      <c r="F19" s="1">
        <v>63500</v>
      </c>
      <c r="G19" s="1">
        <v>11200</v>
      </c>
      <c r="H19" t="s">
        <v>15</v>
      </c>
      <c r="I19" t="s">
        <v>15</v>
      </c>
      <c r="K19">
        <v>0</v>
      </c>
      <c r="L19">
        <v>0</v>
      </c>
      <c r="M19" t="s">
        <v>15</v>
      </c>
    </row>
    <row r="20" spans="1:13">
      <c r="A20">
        <v>19</v>
      </c>
      <c r="B20" t="s">
        <v>58</v>
      </c>
      <c r="D20" t="s">
        <v>13</v>
      </c>
      <c r="E20" t="s">
        <v>57</v>
      </c>
      <c r="F20" s="1">
        <v>186000</v>
      </c>
      <c r="G20" s="1">
        <v>36500</v>
      </c>
      <c r="H20" t="s">
        <v>15</v>
      </c>
      <c r="I20" t="s">
        <v>15</v>
      </c>
      <c r="K20">
        <v>0</v>
      </c>
      <c r="L20">
        <v>0</v>
      </c>
      <c r="M20" t="s">
        <v>15</v>
      </c>
    </row>
    <row r="21" spans="1:13">
      <c r="A21">
        <v>20</v>
      </c>
      <c r="B21" t="s">
        <v>58</v>
      </c>
      <c r="D21" t="s">
        <v>13</v>
      </c>
      <c r="E21" t="s">
        <v>57</v>
      </c>
      <c r="F21" s="1">
        <v>17400</v>
      </c>
      <c r="G21" s="1">
        <v>2940</v>
      </c>
      <c r="H21" t="s">
        <v>15</v>
      </c>
      <c r="I21" t="s">
        <v>15</v>
      </c>
      <c r="K21">
        <v>0</v>
      </c>
      <c r="L21">
        <v>0</v>
      </c>
      <c r="M21" t="s">
        <v>15</v>
      </c>
    </row>
    <row r="22" spans="1:13">
      <c r="A22">
        <v>21</v>
      </c>
      <c r="B22" t="s">
        <v>58</v>
      </c>
      <c r="D22" t="s">
        <v>13</v>
      </c>
      <c r="E22" t="s">
        <v>57</v>
      </c>
      <c r="F22" s="1">
        <v>2880</v>
      </c>
      <c r="G22" s="1">
        <v>562</v>
      </c>
      <c r="H22" t="s">
        <v>15</v>
      </c>
      <c r="I22" t="s">
        <v>15</v>
      </c>
      <c r="K22">
        <v>0</v>
      </c>
      <c r="L22">
        <v>0</v>
      </c>
      <c r="M22" t="s">
        <v>15</v>
      </c>
    </row>
    <row r="23" spans="1:13">
      <c r="A23">
        <v>22</v>
      </c>
      <c r="B23" t="s">
        <v>58</v>
      </c>
      <c r="D23" t="s">
        <v>13</v>
      </c>
      <c r="E23" t="s">
        <v>57</v>
      </c>
      <c r="F23" s="1">
        <v>91500</v>
      </c>
      <c r="G23" s="1">
        <v>17300</v>
      </c>
      <c r="H23" t="s">
        <v>15</v>
      </c>
      <c r="I23" t="s">
        <v>15</v>
      </c>
      <c r="K23">
        <v>0</v>
      </c>
      <c r="L23">
        <v>0</v>
      </c>
      <c r="M23" t="s">
        <v>15</v>
      </c>
    </row>
    <row r="24" spans="1:13">
      <c r="A24">
        <v>23</v>
      </c>
      <c r="B24" t="s">
        <v>58</v>
      </c>
      <c r="D24" t="s">
        <v>13</v>
      </c>
      <c r="E24" t="s">
        <v>57</v>
      </c>
      <c r="F24" s="1">
        <v>41900</v>
      </c>
      <c r="G24" s="1">
        <v>7450</v>
      </c>
      <c r="H24" t="s">
        <v>15</v>
      </c>
      <c r="I24" t="s">
        <v>15</v>
      </c>
      <c r="K24">
        <v>0</v>
      </c>
      <c r="L24">
        <v>0</v>
      </c>
      <c r="M24" t="s">
        <v>15</v>
      </c>
    </row>
    <row r="25" spans="1:13">
      <c r="A25">
        <v>24</v>
      </c>
      <c r="B25" t="s">
        <v>58</v>
      </c>
      <c r="D25" t="s">
        <v>13</v>
      </c>
      <c r="E25" t="s">
        <v>57</v>
      </c>
      <c r="F25" s="1">
        <v>3570</v>
      </c>
      <c r="G25" s="1">
        <v>516</v>
      </c>
      <c r="H25" t="s">
        <v>15</v>
      </c>
      <c r="I25" t="s">
        <v>15</v>
      </c>
      <c r="K25">
        <v>0</v>
      </c>
      <c r="L25">
        <v>0</v>
      </c>
      <c r="M25" t="s">
        <v>15</v>
      </c>
    </row>
    <row r="26" spans="1:13">
      <c r="A26">
        <v>25</v>
      </c>
      <c r="B26" t="s">
        <v>58</v>
      </c>
      <c r="D26" t="s">
        <v>13</v>
      </c>
      <c r="E26" t="s">
        <v>57</v>
      </c>
      <c r="F26" s="1">
        <v>46100</v>
      </c>
      <c r="G26" s="1">
        <v>7000</v>
      </c>
      <c r="H26" t="s">
        <v>15</v>
      </c>
      <c r="I26" t="s">
        <v>15</v>
      </c>
      <c r="K26">
        <v>0</v>
      </c>
      <c r="L26">
        <v>0</v>
      </c>
      <c r="M26" t="s">
        <v>15</v>
      </c>
    </row>
    <row r="27" spans="1:13">
      <c r="A27">
        <v>26</v>
      </c>
      <c r="B27" t="s">
        <v>58</v>
      </c>
      <c r="D27" t="s">
        <v>13</v>
      </c>
      <c r="E27" t="s">
        <v>57</v>
      </c>
      <c r="F27" s="1">
        <v>175000</v>
      </c>
      <c r="G27" s="1">
        <v>26300</v>
      </c>
      <c r="H27" t="s">
        <v>15</v>
      </c>
      <c r="I27" t="s">
        <v>15</v>
      </c>
      <c r="K27">
        <v>0</v>
      </c>
      <c r="L27">
        <v>0</v>
      </c>
      <c r="M27" t="s">
        <v>15</v>
      </c>
    </row>
    <row r="28" spans="1:13">
      <c r="A28">
        <v>27</v>
      </c>
      <c r="B28" t="s">
        <v>58</v>
      </c>
      <c r="D28" t="s">
        <v>13</v>
      </c>
      <c r="E28" t="s">
        <v>57</v>
      </c>
      <c r="F28" s="1">
        <v>8010</v>
      </c>
      <c r="G28" s="1">
        <v>1170</v>
      </c>
      <c r="H28" t="s">
        <v>15</v>
      </c>
      <c r="I28" t="s">
        <v>15</v>
      </c>
      <c r="K28">
        <v>1</v>
      </c>
      <c r="L28">
        <v>0</v>
      </c>
      <c r="M28" t="s">
        <v>15</v>
      </c>
    </row>
    <row r="29" spans="1:13">
      <c r="A29">
        <v>28</v>
      </c>
      <c r="B29" t="s">
        <v>58</v>
      </c>
      <c r="D29" t="s">
        <v>13</v>
      </c>
      <c r="E29" t="s">
        <v>57</v>
      </c>
      <c r="F29" s="1">
        <v>127000</v>
      </c>
      <c r="G29" s="1">
        <v>21500</v>
      </c>
      <c r="H29" t="s">
        <v>15</v>
      </c>
      <c r="I29" t="s">
        <v>15</v>
      </c>
      <c r="K29">
        <v>1</v>
      </c>
      <c r="L29">
        <v>0</v>
      </c>
      <c r="M29" t="s">
        <v>15</v>
      </c>
    </row>
    <row r="30" spans="1:13">
      <c r="A30">
        <v>29</v>
      </c>
      <c r="B30" t="s">
        <v>58</v>
      </c>
      <c r="D30" t="s">
        <v>13</v>
      </c>
      <c r="E30" t="s">
        <v>57</v>
      </c>
      <c r="F30" s="1">
        <v>364000</v>
      </c>
      <c r="G30" s="1">
        <v>58400</v>
      </c>
      <c r="H30" t="s">
        <v>15</v>
      </c>
      <c r="I30" t="s">
        <v>15</v>
      </c>
      <c r="K30">
        <v>0</v>
      </c>
      <c r="L30">
        <v>0</v>
      </c>
      <c r="M30" t="s">
        <v>15</v>
      </c>
    </row>
    <row r="31" spans="1:13">
      <c r="A31">
        <v>30</v>
      </c>
      <c r="B31" t="s">
        <v>58</v>
      </c>
      <c r="D31" t="s">
        <v>13</v>
      </c>
      <c r="E31" t="s">
        <v>57</v>
      </c>
      <c r="F31" s="1">
        <v>431000</v>
      </c>
      <c r="G31" s="1">
        <v>84000</v>
      </c>
      <c r="H31" t="s">
        <v>15</v>
      </c>
      <c r="I31" t="s">
        <v>15</v>
      </c>
      <c r="K31">
        <v>0</v>
      </c>
      <c r="L31">
        <v>0</v>
      </c>
      <c r="M31" t="s">
        <v>15</v>
      </c>
    </row>
    <row r="32" spans="1:13">
      <c r="A32">
        <v>31</v>
      </c>
      <c r="B32" t="s">
        <v>58</v>
      </c>
      <c r="D32" t="s">
        <v>13</v>
      </c>
      <c r="E32" t="s">
        <v>57</v>
      </c>
      <c r="F32" s="1">
        <v>1150000</v>
      </c>
      <c r="G32" s="1">
        <v>132000</v>
      </c>
      <c r="H32" t="s">
        <v>15</v>
      </c>
      <c r="I32" t="s">
        <v>15</v>
      </c>
      <c r="K32">
        <v>0</v>
      </c>
      <c r="L32">
        <v>0</v>
      </c>
      <c r="M32" t="s">
        <v>15</v>
      </c>
    </row>
    <row r="33" spans="1:13">
      <c r="A33">
        <v>32</v>
      </c>
      <c r="B33" t="s">
        <v>58</v>
      </c>
      <c r="D33" t="s">
        <v>13</v>
      </c>
      <c r="E33" t="s">
        <v>57</v>
      </c>
      <c r="F33" s="1">
        <v>271000</v>
      </c>
      <c r="G33" s="1">
        <v>31400</v>
      </c>
      <c r="H33" t="s">
        <v>15</v>
      </c>
      <c r="I33" t="s">
        <v>15</v>
      </c>
      <c r="K33">
        <v>0</v>
      </c>
      <c r="L33">
        <v>0</v>
      </c>
      <c r="M33" t="s">
        <v>15</v>
      </c>
    </row>
    <row r="34" spans="1:13">
      <c r="A34">
        <v>33</v>
      </c>
      <c r="B34" t="s">
        <v>12</v>
      </c>
      <c r="D34" t="s">
        <v>13</v>
      </c>
      <c r="E34" t="s">
        <v>57</v>
      </c>
      <c r="F34" s="1">
        <v>49.6</v>
      </c>
      <c r="G34" s="1">
        <v>8.5399999999999991</v>
      </c>
      <c r="H34" t="s">
        <v>15</v>
      </c>
      <c r="I34" t="s">
        <v>15</v>
      </c>
      <c r="K34">
        <v>0</v>
      </c>
      <c r="L34">
        <v>0</v>
      </c>
      <c r="M34" t="s">
        <v>15</v>
      </c>
    </row>
    <row r="35" spans="1:13">
      <c r="A35">
        <v>34</v>
      </c>
      <c r="B35" t="s">
        <v>12</v>
      </c>
      <c r="D35" t="s">
        <v>13</v>
      </c>
      <c r="E35" t="s">
        <v>57</v>
      </c>
      <c r="F35" s="1">
        <v>49.6</v>
      </c>
      <c r="G35" s="1">
        <v>8.5399999999999991</v>
      </c>
      <c r="H35" t="s">
        <v>15</v>
      </c>
      <c r="I35" t="s">
        <v>15</v>
      </c>
      <c r="K35">
        <v>0</v>
      </c>
      <c r="L35">
        <v>0</v>
      </c>
      <c r="M35" t="s">
        <v>15</v>
      </c>
    </row>
    <row r="36" spans="1:13">
      <c r="A36">
        <v>35</v>
      </c>
      <c r="B36" t="s">
        <v>12</v>
      </c>
      <c r="D36" t="s">
        <v>13</v>
      </c>
      <c r="E36" t="s">
        <v>57</v>
      </c>
      <c r="F36" s="1">
        <v>215</v>
      </c>
      <c r="G36" s="1">
        <v>35.5</v>
      </c>
      <c r="H36" t="s">
        <v>15</v>
      </c>
      <c r="I36" t="s">
        <v>15</v>
      </c>
      <c r="K36">
        <v>0</v>
      </c>
      <c r="L36">
        <v>0</v>
      </c>
      <c r="M36" t="s">
        <v>15</v>
      </c>
    </row>
    <row r="37" spans="1:13">
      <c r="A37">
        <v>36</v>
      </c>
      <c r="B37" t="s">
        <v>12</v>
      </c>
      <c r="D37" t="s">
        <v>13</v>
      </c>
      <c r="E37" t="s">
        <v>57</v>
      </c>
      <c r="F37" s="1">
        <v>33.1</v>
      </c>
      <c r="G37" s="1">
        <v>6.67</v>
      </c>
      <c r="H37" t="s">
        <v>15</v>
      </c>
      <c r="I37" t="s">
        <v>15</v>
      </c>
      <c r="K37">
        <v>0</v>
      </c>
      <c r="L37">
        <v>0</v>
      </c>
      <c r="M37" t="s">
        <v>15</v>
      </c>
    </row>
    <row r="38" spans="1:13">
      <c r="A38">
        <v>37</v>
      </c>
      <c r="B38" t="s">
        <v>12</v>
      </c>
      <c r="D38" t="s">
        <v>13</v>
      </c>
      <c r="E38" t="s">
        <v>57</v>
      </c>
      <c r="F38" s="1">
        <v>66.099999999999994</v>
      </c>
      <c r="G38" s="1">
        <v>13.3</v>
      </c>
      <c r="H38" t="s">
        <v>15</v>
      </c>
      <c r="I38" t="s">
        <v>15</v>
      </c>
      <c r="K38">
        <v>0</v>
      </c>
      <c r="L38">
        <v>0</v>
      </c>
      <c r="M38" t="s">
        <v>15</v>
      </c>
    </row>
    <row r="39" spans="1:13">
      <c r="A39">
        <v>38</v>
      </c>
      <c r="B39" t="s">
        <v>12</v>
      </c>
      <c r="D39" t="s">
        <v>13</v>
      </c>
      <c r="E39" t="s">
        <v>57</v>
      </c>
      <c r="F39" s="1">
        <v>0</v>
      </c>
      <c r="G39" s="1">
        <v>0</v>
      </c>
      <c r="H39" t="s">
        <v>15</v>
      </c>
      <c r="I39" t="s">
        <v>15</v>
      </c>
      <c r="K39">
        <v>0</v>
      </c>
      <c r="L39" t="s">
        <v>16</v>
      </c>
      <c r="M39" t="s">
        <v>15</v>
      </c>
    </row>
    <row r="40" spans="1:13">
      <c r="A40">
        <v>39</v>
      </c>
      <c r="B40" t="s">
        <v>12</v>
      </c>
      <c r="D40" t="s">
        <v>13</v>
      </c>
      <c r="E40" t="s">
        <v>57</v>
      </c>
      <c r="F40" s="1">
        <v>149</v>
      </c>
      <c r="G40" s="1">
        <v>25.6</v>
      </c>
      <c r="H40" t="s">
        <v>15</v>
      </c>
      <c r="I40" t="s">
        <v>15</v>
      </c>
      <c r="K40">
        <v>0</v>
      </c>
      <c r="L40">
        <v>0</v>
      </c>
      <c r="M40" t="s">
        <v>15</v>
      </c>
    </row>
    <row r="41" spans="1:13">
      <c r="A41">
        <v>40</v>
      </c>
      <c r="B41" t="s">
        <v>12</v>
      </c>
      <c r="D41" t="s">
        <v>13</v>
      </c>
      <c r="E41" t="s">
        <v>57</v>
      </c>
      <c r="F41" s="1">
        <v>82.7</v>
      </c>
      <c r="G41" s="1">
        <v>5.42</v>
      </c>
      <c r="H41" t="s">
        <v>15</v>
      </c>
      <c r="I41" t="s">
        <v>15</v>
      </c>
      <c r="K41">
        <v>0</v>
      </c>
      <c r="L41">
        <v>0</v>
      </c>
      <c r="M41" t="s">
        <v>15</v>
      </c>
    </row>
    <row r="42" spans="1:13">
      <c r="A42">
        <v>41</v>
      </c>
      <c r="B42" t="s">
        <v>12</v>
      </c>
      <c r="D42" t="s">
        <v>13</v>
      </c>
      <c r="E42" t="s">
        <v>57</v>
      </c>
      <c r="F42" s="1">
        <v>298</v>
      </c>
      <c r="G42" s="1">
        <v>22.2</v>
      </c>
      <c r="H42" t="s">
        <v>15</v>
      </c>
      <c r="I42" t="s">
        <v>15</v>
      </c>
      <c r="K42">
        <v>0</v>
      </c>
      <c r="L42">
        <v>0</v>
      </c>
      <c r="M42" t="s">
        <v>15</v>
      </c>
    </row>
    <row r="43" spans="1:13">
      <c r="A43">
        <v>42</v>
      </c>
      <c r="B43" t="s">
        <v>12</v>
      </c>
      <c r="D43" t="s">
        <v>13</v>
      </c>
      <c r="E43" t="s">
        <v>57</v>
      </c>
      <c r="F43" s="1">
        <v>316</v>
      </c>
      <c r="G43" s="1">
        <v>18.3</v>
      </c>
      <c r="H43" t="s">
        <v>15</v>
      </c>
      <c r="I43" t="s">
        <v>15</v>
      </c>
      <c r="K43">
        <v>0</v>
      </c>
      <c r="L43">
        <v>0</v>
      </c>
      <c r="M43" t="s">
        <v>15</v>
      </c>
    </row>
    <row r="44" spans="1:13">
      <c r="A44">
        <v>43</v>
      </c>
      <c r="B44" t="s">
        <v>12</v>
      </c>
      <c r="D44" t="s">
        <v>13</v>
      </c>
      <c r="E44" t="s">
        <v>57</v>
      </c>
      <c r="F44" s="1">
        <v>33.1</v>
      </c>
      <c r="G44" s="1">
        <v>6.67</v>
      </c>
      <c r="H44" t="s">
        <v>15</v>
      </c>
      <c r="I44" t="s">
        <v>15</v>
      </c>
      <c r="K44">
        <v>0</v>
      </c>
      <c r="L44">
        <v>0</v>
      </c>
      <c r="M44" t="s">
        <v>15</v>
      </c>
    </row>
    <row r="45" spans="1:13">
      <c r="A45">
        <v>44</v>
      </c>
      <c r="B45" t="s">
        <v>12</v>
      </c>
      <c r="D45" t="s">
        <v>13</v>
      </c>
      <c r="E45" t="s">
        <v>57</v>
      </c>
      <c r="F45" s="1">
        <v>0</v>
      </c>
      <c r="G45" s="1">
        <v>0</v>
      </c>
      <c r="H45" t="s">
        <v>15</v>
      </c>
      <c r="I45" t="s">
        <v>15</v>
      </c>
      <c r="K45">
        <v>0</v>
      </c>
      <c r="L45" t="s">
        <v>16</v>
      </c>
      <c r="M45" t="s">
        <v>15</v>
      </c>
    </row>
    <row r="46" spans="1:13">
      <c r="A46">
        <v>45</v>
      </c>
      <c r="B46" t="s">
        <v>12</v>
      </c>
      <c r="D46" t="s">
        <v>13</v>
      </c>
      <c r="E46" t="s">
        <v>57</v>
      </c>
      <c r="F46" s="1">
        <v>0</v>
      </c>
      <c r="G46" s="1">
        <v>0</v>
      </c>
      <c r="H46" t="s">
        <v>15</v>
      </c>
      <c r="I46" t="s">
        <v>15</v>
      </c>
      <c r="K46">
        <v>0</v>
      </c>
      <c r="L46" t="s">
        <v>16</v>
      </c>
      <c r="M46" t="s">
        <v>15</v>
      </c>
    </row>
    <row r="47" spans="1:13">
      <c r="A47">
        <v>46</v>
      </c>
      <c r="B47" t="s">
        <v>12</v>
      </c>
      <c r="D47" t="s">
        <v>13</v>
      </c>
      <c r="E47" t="s">
        <v>57</v>
      </c>
      <c r="F47" s="1">
        <v>0</v>
      </c>
      <c r="G47" s="1">
        <v>0</v>
      </c>
      <c r="H47" t="s">
        <v>15</v>
      </c>
      <c r="I47" t="s">
        <v>15</v>
      </c>
      <c r="K47">
        <v>0</v>
      </c>
      <c r="L47" t="s">
        <v>16</v>
      </c>
      <c r="M47" t="s">
        <v>15</v>
      </c>
    </row>
    <row r="48" spans="1:13">
      <c r="A48">
        <v>47</v>
      </c>
      <c r="B48" t="s">
        <v>12</v>
      </c>
      <c r="D48" t="s">
        <v>13</v>
      </c>
      <c r="E48" t="s">
        <v>57</v>
      </c>
      <c r="F48" s="1">
        <v>0</v>
      </c>
      <c r="G48" s="1">
        <v>0</v>
      </c>
      <c r="H48" t="s">
        <v>15</v>
      </c>
      <c r="I48" t="s">
        <v>15</v>
      </c>
      <c r="K48">
        <v>0</v>
      </c>
      <c r="L48" t="s">
        <v>16</v>
      </c>
      <c r="M48" t="s">
        <v>15</v>
      </c>
    </row>
    <row r="49" spans="1:13">
      <c r="A49">
        <v>48</v>
      </c>
      <c r="B49" t="s">
        <v>12</v>
      </c>
      <c r="D49" t="s">
        <v>13</v>
      </c>
      <c r="E49" t="s">
        <v>57</v>
      </c>
      <c r="F49" s="1">
        <v>0</v>
      </c>
      <c r="G49" s="1">
        <v>0</v>
      </c>
      <c r="H49" t="s">
        <v>15</v>
      </c>
      <c r="I49" t="s">
        <v>15</v>
      </c>
      <c r="K49">
        <v>0</v>
      </c>
      <c r="L49" t="s">
        <v>16</v>
      </c>
      <c r="M49" t="s">
        <v>15</v>
      </c>
    </row>
    <row r="50" spans="1:13">
      <c r="A50">
        <v>49</v>
      </c>
      <c r="B50" t="s">
        <v>12</v>
      </c>
      <c r="D50" t="s">
        <v>13</v>
      </c>
      <c r="E50" t="s">
        <v>57</v>
      </c>
      <c r="F50" s="1">
        <v>99.2</v>
      </c>
      <c r="G50" s="1">
        <v>10</v>
      </c>
      <c r="H50" t="s">
        <v>15</v>
      </c>
      <c r="I50" t="s">
        <v>15</v>
      </c>
      <c r="K50">
        <v>0</v>
      </c>
      <c r="L50">
        <v>0</v>
      </c>
      <c r="M50" t="s">
        <v>15</v>
      </c>
    </row>
    <row r="51" spans="1:13">
      <c r="A51">
        <v>50</v>
      </c>
      <c r="B51" t="s">
        <v>12</v>
      </c>
      <c r="D51" t="s">
        <v>13</v>
      </c>
      <c r="E51" t="s">
        <v>57</v>
      </c>
      <c r="F51" s="1">
        <v>82.7</v>
      </c>
      <c r="G51" s="1">
        <v>11.9</v>
      </c>
      <c r="H51" t="s">
        <v>15</v>
      </c>
      <c r="I51" t="s">
        <v>15</v>
      </c>
      <c r="K51">
        <v>0</v>
      </c>
      <c r="L51">
        <v>0</v>
      </c>
      <c r="M51" t="s">
        <v>15</v>
      </c>
    </row>
    <row r="52" spans="1:13">
      <c r="A52">
        <v>51</v>
      </c>
      <c r="B52" t="s">
        <v>12</v>
      </c>
      <c r="D52" t="s">
        <v>13</v>
      </c>
      <c r="E52" t="s">
        <v>57</v>
      </c>
      <c r="F52" s="1">
        <v>298</v>
      </c>
      <c r="G52" s="1">
        <v>53.3</v>
      </c>
      <c r="H52" t="s">
        <v>15</v>
      </c>
      <c r="I52" t="s">
        <v>15</v>
      </c>
      <c r="K52">
        <v>0</v>
      </c>
      <c r="L52">
        <v>0</v>
      </c>
      <c r="M52" t="s">
        <v>15</v>
      </c>
    </row>
    <row r="53" spans="1:13">
      <c r="A53">
        <v>52</v>
      </c>
      <c r="B53" t="s">
        <v>12</v>
      </c>
      <c r="D53" t="s">
        <v>13</v>
      </c>
      <c r="E53" t="s">
        <v>57</v>
      </c>
      <c r="F53" s="1">
        <v>99.2</v>
      </c>
      <c r="G53" s="1">
        <v>8.5399999999999991</v>
      </c>
      <c r="H53" t="s">
        <v>15</v>
      </c>
      <c r="I53" t="s">
        <v>15</v>
      </c>
      <c r="K53">
        <v>0</v>
      </c>
      <c r="L53">
        <v>0</v>
      </c>
      <c r="M53" t="s">
        <v>15</v>
      </c>
    </row>
    <row r="54" spans="1:13">
      <c r="A54">
        <v>53</v>
      </c>
      <c r="B54" t="s">
        <v>12</v>
      </c>
      <c r="D54" t="s">
        <v>13</v>
      </c>
      <c r="E54" t="s">
        <v>57</v>
      </c>
      <c r="F54" s="1">
        <v>33.1</v>
      </c>
      <c r="G54" s="1">
        <v>5.42</v>
      </c>
      <c r="H54" t="s">
        <v>15</v>
      </c>
      <c r="I54" t="s">
        <v>15</v>
      </c>
      <c r="K54">
        <v>0</v>
      </c>
      <c r="L54">
        <v>0</v>
      </c>
      <c r="M54" t="s">
        <v>15</v>
      </c>
    </row>
    <row r="55" spans="1:13">
      <c r="A55">
        <v>54</v>
      </c>
      <c r="B55" t="s">
        <v>12</v>
      </c>
      <c r="D55" t="s">
        <v>13</v>
      </c>
      <c r="E55" t="s">
        <v>57</v>
      </c>
      <c r="F55" s="1">
        <v>99.2</v>
      </c>
      <c r="G55" s="1">
        <v>14.4</v>
      </c>
      <c r="H55" t="s">
        <v>15</v>
      </c>
      <c r="I55" t="s">
        <v>15</v>
      </c>
      <c r="K55">
        <v>0</v>
      </c>
      <c r="L55">
        <v>0</v>
      </c>
      <c r="M55" t="s">
        <v>15</v>
      </c>
    </row>
    <row r="56" spans="1:13">
      <c r="A56">
        <v>55</v>
      </c>
      <c r="B56" t="s">
        <v>12</v>
      </c>
      <c r="D56" t="s">
        <v>13</v>
      </c>
      <c r="E56" t="s">
        <v>57</v>
      </c>
      <c r="F56" s="1">
        <v>0</v>
      </c>
      <c r="G56" s="1">
        <v>0</v>
      </c>
      <c r="H56" t="s">
        <v>15</v>
      </c>
      <c r="I56" t="s">
        <v>15</v>
      </c>
      <c r="K56">
        <v>0</v>
      </c>
      <c r="L56" t="s">
        <v>16</v>
      </c>
      <c r="M56" t="s">
        <v>15</v>
      </c>
    </row>
    <row r="57" spans="1:13">
      <c r="A57">
        <v>56</v>
      </c>
      <c r="B57" t="s">
        <v>12</v>
      </c>
      <c r="D57" t="s">
        <v>13</v>
      </c>
      <c r="E57" t="s">
        <v>57</v>
      </c>
      <c r="F57" s="1">
        <v>0</v>
      </c>
      <c r="G57" s="1">
        <v>0</v>
      </c>
      <c r="H57" t="s">
        <v>15</v>
      </c>
      <c r="I57" t="s">
        <v>15</v>
      </c>
      <c r="K57">
        <v>0</v>
      </c>
      <c r="L57" t="s">
        <v>16</v>
      </c>
      <c r="M57" t="s">
        <v>15</v>
      </c>
    </row>
    <row r="58" spans="1:13">
      <c r="A58">
        <v>57</v>
      </c>
      <c r="B58" t="s">
        <v>12</v>
      </c>
      <c r="D58" t="s">
        <v>13</v>
      </c>
      <c r="E58" t="s">
        <v>57</v>
      </c>
      <c r="F58" s="1">
        <v>107</v>
      </c>
      <c r="G58" s="1">
        <v>13.4</v>
      </c>
      <c r="H58" t="s">
        <v>15</v>
      </c>
      <c r="I58" t="s">
        <v>15</v>
      </c>
      <c r="K58">
        <v>0</v>
      </c>
      <c r="L58">
        <v>0</v>
      </c>
      <c r="M58" t="s">
        <v>15</v>
      </c>
    </row>
    <row r="59" spans="1:13">
      <c r="A59">
        <v>58</v>
      </c>
      <c r="B59" t="s">
        <v>12</v>
      </c>
      <c r="D59" t="s">
        <v>13</v>
      </c>
      <c r="E59" t="s">
        <v>57</v>
      </c>
      <c r="F59" s="1">
        <v>99.2</v>
      </c>
      <c r="G59" s="1">
        <v>10.6</v>
      </c>
      <c r="H59" t="s">
        <v>15</v>
      </c>
      <c r="I59" t="s">
        <v>15</v>
      </c>
      <c r="K59">
        <v>0</v>
      </c>
      <c r="L59">
        <v>0</v>
      </c>
      <c r="M59" t="s">
        <v>15</v>
      </c>
    </row>
    <row r="60" spans="1:13">
      <c r="A60">
        <v>59</v>
      </c>
      <c r="B60" t="s">
        <v>12</v>
      </c>
      <c r="D60" t="s">
        <v>13</v>
      </c>
      <c r="E60" t="s">
        <v>57</v>
      </c>
      <c r="F60" s="1">
        <v>446</v>
      </c>
      <c r="G60" s="1">
        <v>90</v>
      </c>
      <c r="H60" t="s">
        <v>15</v>
      </c>
      <c r="I60" t="s">
        <v>15</v>
      </c>
      <c r="K60">
        <v>0</v>
      </c>
      <c r="L60">
        <v>0</v>
      </c>
      <c r="M60" t="s">
        <v>15</v>
      </c>
    </row>
    <row r="61" spans="1:13">
      <c r="A61">
        <v>60</v>
      </c>
      <c r="B61" t="s">
        <v>12</v>
      </c>
      <c r="D61" t="s">
        <v>13</v>
      </c>
      <c r="E61" t="s">
        <v>57</v>
      </c>
      <c r="F61" s="1">
        <v>149</v>
      </c>
      <c r="G61" s="1">
        <v>21.7</v>
      </c>
      <c r="H61" t="s">
        <v>15</v>
      </c>
      <c r="I61" t="s">
        <v>15</v>
      </c>
      <c r="K61">
        <v>0</v>
      </c>
      <c r="L61">
        <v>0</v>
      </c>
      <c r="M61" t="s">
        <v>15</v>
      </c>
    </row>
    <row r="62" spans="1:13">
      <c r="A62">
        <v>61</v>
      </c>
      <c r="B62" t="s">
        <v>12</v>
      </c>
      <c r="D62" t="s">
        <v>13</v>
      </c>
      <c r="E62" t="s">
        <v>57</v>
      </c>
      <c r="F62" s="1">
        <v>1320</v>
      </c>
      <c r="G62" s="1">
        <v>80.599999999999994</v>
      </c>
      <c r="H62" t="s">
        <v>15</v>
      </c>
      <c r="I62" t="s">
        <v>15</v>
      </c>
      <c r="K62">
        <v>0</v>
      </c>
      <c r="L62">
        <v>0</v>
      </c>
      <c r="M62" t="s">
        <v>15</v>
      </c>
    </row>
    <row r="63" spans="1:13">
      <c r="A63">
        <v>62</v>
      </c>
      <c r="B63" t="s">
        <v>12</v>
      </c>
      <c r="D63" t="s">
        <v>13</v>
      </c>
      <c r="E63" t="s">
        <v>57</v>
      </c>
      <c r="F63" s="1">
        <v>339</v>
      </c>
      <c r="G63" s="1">
        <v>29.9</v>
      </c>
      <c r="H63" t="s">
        <v>15</v>
      </c>
      <c r="I63" t="s">
        <v>15</v>
      </c>
      <c r="K63">
        <v>0</v>
      </c>
      <c r="L63">
        <v>0</v>
      </c>
      <c r="M63" t="s">
        <v>15</v>
      </c>
    </row>
    <row r="64" spans="1:13">
      <c r="A64">
        <v>63</v>
      </c>
      <c r="B64" t="s">
        <v>12</v>
      </c>
      <c r="D64" t="s">
        <v>13</v>
      </c>
      <c r="E64" t="s">
        <v>57</v>
      </c>
      <c r="F64" s="1">
        <v>3490</v>
      </c>
      <c r="G64" s="1">
        <v>130</v>
      </c>
      <c r="H64" t="s">
        <v>15</v>
      </c>
      <c r="I64" t="s">
        <v>15</v>
      </c>
      <c r="K64">
        <v>0</v>
      </c>
      <c r="L64">
        <v>0</v>
      </c>
      <c r="M64" t="s">
        <v>15</v>
      </c>
    </row>
    <row r="65" spans="1:13">
      <c r="A65">
        <v>64</v>
      </c>
      <c r="B65" t="s">
        <v>12</v>
      </c>
      <c r="D65" t="s">
        <v>13</v>
      </c>
      <c r="E65" t="s">
        <v>57</v>
      </c>
      <c r="F65" s="1">
        <v>699</v>
      </c>
      <c r="G65" s="1">
        <v>39.9</v>
      </c>
      <c r="H65" t="s">
        <v>15</v>
      </c>
      <c r="I65" t="s">
        <v>15</v>
      </c>
      <c r="K65">
        <v>0</v>
      </c>
      <c r="L65">
        <v>0</v>
      </c>
      <c r="M6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85"/>
  <sheetViews>
    <sheetView workbookViewId="0">
      <pane xSplit="2" ySplit="6" topLeftCell="I7" activePane="bottomRight" state="frozen"/>
      <selection pane="topRight" activeCell="C1" sqref="C1"/>
      <selection pane="bottomLeft" activeCell="A7" sqref="A7"/>
      <selection pane="bottomRight" activeCell="S1" sqref="S1:S1048576"/>
    </sheetView>
  </sheetViews>
  <sheetFormatPr defaultRowHeight="15"/>
  <cols>
    <col min="1" max="6" width="9.140625" style="4" customWidth="1"/>
    <col min="7" max="7" width="9.7109375" style="4" bestFit="1" customWidth="1"/>
    <col min="8" max="9" width="9.140625" style="4" customWidth="1"/>
    <col min="10" max="10" width="10.42578125" style="4" customWidth="1"/>
    <col min="11" max="35" width="9.140625" style="4" customWidth="1"/>
    <col min="36" max="36" width="9.7109375" style="4" bestFit="1" customWidth="1"/>
    <col min="38" max="39" width="9.140625" style="4" customWidth="1"/>
  </cols>
  <sheetData>
    <row r="1" spans="1:39">
      <c r="A1" s="2" t="s">
        <v>59</v>
      </c>
      <c r="B1" s="2" t="s">
        <v>60</v>
      </c>
      <c r="C1" s="2" t="s">
        <v>61</v>
      </c>
      <c r="E1" s="27" t="s">
        <v>137</v>
      </c>
      <c r="K1" s="27" t="s">
        <v>136</v>
      </c>
      <c r="Q1" s="27" t="s">
        <v>138</v>
      </c>
      <c r="AC1" s="3"/>
    </row>
    <row r="2" spans="1:39">
      <c r="A2" s="5" t="s">
        <v>62</v>
      </c>
      <c r="C2" s="2" t="s">
        <v>63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/>
      <c r="K2" t="s">
        <v>23</v>
      </c>
      <c r="L2" t="s">
        <v>24</v>
      </c>
      <c r="M2" t="s">
        <v>25</v>
      </c>
      <c r="N2" t="s">
        <v>26</v>
      </c>
      <c r="O2"/>
      <c r="P2" t="s">
        <v>46</v>
      </c>
      <c r="Q2" t="s">
        <v>47</v>
      </c>
      <c r="R2" t="s">
        <v>48</v>
      </c>
      <c r="S2"/>
      <c r="T2" t="s">
        <v>49</v>
      </c>
      <c r="U2" t="s">
        <v>50</v>
      </c>
      <c r="V2" t="s">
        <v>51</v>
      </c>
      <c r="W2"/>
      <c r="X2" t="s">
        <v>52</v>
      </c>
      <c r="Y2" t="s">
        <v>53</v>
      </c>
      <c r="Z2" t="s">
        <v>54</v>
      </c>
      <c r="AA2"/>
      <c r="AB2" t="s">
        <v>55</v>
      </c>
      <c r="AC2" t="s">
        <v>56</v>
      </c>
      <c r="AD2" t="s">
        <v>58</v>
      </c>
      <c r="AE2"/>
      <c r="AF2"/>
      <c r="AG2" t="s">
        <v>40</v>
      </c>
      <c r="AH2"/>
      <c r="AI2"/>
      <c r="AJ2"/>
      <c r="AL2"/>
      <c r="AM2"/>
    </row>
    <row r="3" spans="1:39">
      <c r="B3" s="6"/>
      <c r="P3" s="27" t="s">
        <v>128</v>
      </c>
      <c r="Q3" s="27" t="s">
        <v>128</v>
      </c>
      <c r="R3" s="27" t="s">
        <v>128</v>
      </c>
      <c r="S3" s="27"/>
      <c r="T3" s="27" t="s">
        <v>128</v>
      </c>
      <c r="U3" s="27" t="s">
        <v>128</v>
      </c>
      <c r="V3" s="27" t="s">
        <v>128</v>
      </c>
      <c r="W3" s="27"/>
      <c r="X3" s="27" t="s">
        <v>135</v>
      </c>
      <c r="Y3" s="27" t="s">
        <v>135</v>
      </c>
      <c r="Z3" s="27" t="s">
        <v>135</v>
      </c>
      <c r="AA3" s="27"/>
      <c r="AB3" s="27" t="s">
        <v>135</v>
      </c>
      <c r="AC3" s="27" t="s">
        <v>135</v>
      </c>
      <c r="AD3" s="27" t="s">
        <v>135</v>
      </c>
      <c r="AE3" s="27"/>
      <c r="AF3" s="27"/>
    </row>
    <row r="4" spans="1:39">
      <c r="A4" s="2"/>
      <c r="E4" s="45" t="s">
        <v>139</v>
      </c>
      <c r="P4" s="27" t="s">
        <v>129</v>
      </c>
      <c r="Q4" s="27" t="s">
        <v>130</v>
      </c>
      <c r="R4" s="27" t="s">
        <v>131</v>
      </c>
      <c r="S4" s="52" t="s">
        <v>141</v>
      </c>
      <c r="T4" s="27" t="s">
        <v>132</v>
      </c>
      <c r="U4" s="27" t="s">
        <v>133</v>
      </c>
      <c r="V4" s="27" t="s">
        <v>134</v>
      </c>
      <c r="W4" s="52" t="s">
        <v>141</v>
      </c>
      <c r="X4" s="27" t="s">
        <v>129</v>
      </c>
      <c r="Y4" s="27" t="s">
        <v>130</v>
      </c>
      <c r="Z4" s="27" t="s">
        <v>131</v>
      </c>
      <c r="AA4" s="52" t="s">
        <v>141</v>
      </c>
      <c r="AB4" s="27" t="s">
        <v>132</v>
      </c>
      <c r="AC4" s="27" t="s">
        <v>133</v>
      </c>
      <c r="AD4" s="27" t="s">
        <v>134</v>
      </c>
      <c r="AE4" s="52" t="s">
        <v>141</v>
      </c>
      <c r="AF4" s="27"/>
    </row>
    <row r="5" spans="1:39">
      <c r="A5" s="2"/>
    </row>
    <row r="6" spans="1:39">
      <c r="A6" s="2"/>
      <c r="E6" s="27" t="s">
        <v>145</v>
      </c>
    </row>
    <row r="7" spans="1:39">
      <c r="A7" s="2"/>
      <c r="E7" s="27" t="s">
        <v>146</v>
      </c>
    </row>
    <row r="8" spans="1:39">
      <c r="A8" s="4" t="s">
        <v>64</v>
      </c>
      <c r="D8" s="1">
        <v>16.3</v>
      </c>
      <c r="E8" s="1">
        <v>99.2</v>
      </c>
      <c r="F8" s="1">
        <v>32.5</v>
      </c>
      <c r="G8" s="1">
        <v>83.2</v>
      </c>
      <c r="H8" s="1">
        <v>278</v>
      </c>
      <c r="I8" s="1">
        <v>463</v>
      </c>
      <c r="J8" s="1"/>
      <c r="K8" s="1">
        <v>14300</v>
      </c>
      <c r="L8" s="1">
        <v>14000</v>
      </c>
      <c r="M8" s="1">
        <v>17500</v>
      </c>
      <c r="N8" s="1">
        <v>26100</v>
      </c>
      <c r="O8" s="1"/>
      <c r="P8" s="1">
        <v>7290</v>
      </c>
      <c r="Q8" s="1">
        <v>6660</v>
      </c>
      <c r="R8" s="1">
        <v>7470</v>
      </c>
      <c r="S8" s="1"/>
      <c r="T8" s="1">
        <v>4960</v>
      </c>
      <c r="U8" s="1">
        <v>7690</v>
      </c>
      <c r="V8" s="1">
        <v>6130</v>
      </c>
      <c r="W8" s="1"/>
      <c r="X8" s="1">
        <v>25200</v>
      </c>
      <c r="Y8" s="1">
        <v>38100</v>
      </c>
      <c r="Z8" s="1">
        <v>12500</v>
      </c>
      <c r="AA8" s="1"/>
      <c r="AB8" s="1">
        <v>40100</v>
      </c>
      <c r="AC8" s="1">
        <v>15500</v>
      </c>
      <c r="AD8" s="1">
        <v>17000</v>
      </c>
      <c r="AE8" s="1"/>
      <c r="AF8" s="1"/>
      <c r="AG8" s="1">
        <v>16.3</v>
      </c>
      <c r="AH8" s="1"/>
      <c r="AI8" s="1"/>
      <c r="AJ8" s="1"/>
      <c r="AL8" s="1"/>
      <c r="AM8" s="1"/>
    </row>
    <row r="9" spans="1:39">
      <c r="A9" s="4" t="s">
        <v>65</v>
      </c>
      <c r="D9" s="1">
        <v>97400</v>
      </c>
      <c r="E9" s="1">
        <v>48400</v>
      </c>
      <c r="F9" s="1">
        <v>44700</v>
      </c>
      <c r="G9" s="1">
        <v>74700</v>
      </c>
      <c r="H9" s="1">
        <v>78900</v>
      </c>
      <c r="I9" s="1">
        <v>62200</v>
      </c>
      <c r="J9" s="1"/>
      <c r="K9" s="1">
        <v>130000</v>
      </c>
      <c r="L9" s="1">
        <v>76000</v>
      </c>
      <c r="M9" s="1">
        <v>75000</v>
      </c>
      <c r="N9" s="1">
        <v>105000</v>
      </c>
      <c r="O9" s="1"/>
      <c r="P9" s="1">
        <v>73200</v>
      </c>
      <c r="Q9" s="1">
        <v>53300</v>
      </c>
      <c r="R9" s="1">
        <v>56500</v>
      </c>
      <c r="S9" s="1"/>
      <c r="T9" s="1">
        <v>104000</v>
      </c>
      <c r="U9" s="1">
        <v>152000</v>
      </c>
      <c r="V9" s="1">
        <v>102000</v>
      </c>
      <c r="W9" s="1"/>
      <c r="X9" s="1">
        <v>89200</v>
      </c>
      <c r="Y9" s="1">
        <v>127000</v>
      </c>
      <c r="Z9" s="1">
        <v>54700</v>
      </c>
      <c r="AA9" s="1"/>
      <c r="AB9" s="1">
        <v>138000</v>
      </c>
      <c r="AC9" s="1">
        <v>48700</v>
      </c>
      <c r="AD9" s="1">
        <v>63500</v>
      </c>
      <c r="AE9" s="1"/>
      <c r="AF9" s="1"/>
      <c r="AG9" s="1">
        <v>55100</v>
      </c>
      <c r="AH9" s="1"/>
      <c r="AI9" s="1"/>
      <c r="AJ9" s="1"/>
      <c r="AL9" s="1"/>
      <c r="AM9" s="1"/>
    </row>
    <row r="10" spans="1:39">
      <c r="A10" s="4" t="s">
        <v>66</v>
      </c>
      <c r="D10" s="1">
        <v>595</v>
      </c>
      <c r="E10" s="1">
        <v>705</v>
      </c>
      <c r="F10" s="1">
        <v>992</v>
      </c>
      <c r="G10" s="1">
        <v>3160</v>
      </c>
      <c r="H10" s="1">
        <v>7230</v>
      </c>
      <c r="I10" s="1">
        <v>15300</v>
      </c>
      <c r="J10" s="1"/>
      <c r="K10" s="1">
        <v>345000</v>
      </c>
      <c r="L10" s="1">
        <v>625000</v>
      </c>
      <c r="M10" s="1">
        <v>685000</v>
      </c>
      <c r="N10" s="1">
        <v>746000</v>
      </c>
      <c r="O10" s="1"/>
      <c r="P10" s="1">
        <v>100000</v>
      </c>
      <c r="Q10" s="1">
        <v>111000</v>
      </c>
      <c r="R10" s="1">
        <v>113000</v>
      </c>
      <c r="S10" s="1"/>
      <c r="T10" s="1">
        <v>72100</v>
      </c>
      <c r="U10" s="1">
        <v>95100</v>
      </c>
      <c r="V10" s="1">
        <v>98100</v>
      </c>
      <c r="W10" s="1"/>
      <c r="X10" s="1">
        <v>100000</v>
      </c>
      <c r="Y10" s="1">
        <v>129000</v>
      </c>
      <c r="Z10" s="1">
        <v>95600</v>
      </c>
      <c r="AA10" s="1"/>
      <c r="AB10" s="1">
        <v>184000</v>
      </c>
      <c r="AC10" s="1">
        <v>159000</v>
      </c>
      <c r="AD10" s="1">
        <v>186000</v>
      </c>
      <c r="AE10" s="1"/>
      <c r="AF10" s="1"/>
      <c r="AG10" s="1">
        <v>225</v>
      </c>
      <c r="AH10" s="1"/>
      <c r="AI10" s="1"/>
      <c r="AJ10" s="1"/>
      <c r="AL10" s="1"/>
      <c r="AM10" s="1"/>
    </row>
    <row r="11" spans="1:39">
      <c r="A11" s="4" t="s">
        <v>67</v>
      </c>
      <c r="D11" s="1">
        <v>1090</v>
      </c>
      <c r="E11" s="1">
        <v>1290</v>
      </c>
      <c r="F11" s="1">
        <v>1070</v>
      </c>
      <c r="G11" s="1">
        <v>1060</v>
      </c>
      <c r="H11" s="1">
        <v>943</v>
      </c>
      <c r="I11" s="1">
        <v>1790</v>
      </c>
      <c r="J11" s="1"/>
      <c r="K11" s="1">
        <v>16300</v>
      </c>
      <c r="L11" s="1">
        <v>24200</v>
      </c>
      <c r="M11" s="1">
        <v>29200</v>
      </c>
      <c r="N11" s="1">
        <v>29100</v>
      </c>
      <c r="O11" s="1"/>
      <c r="P11" s="1">
        <v>13500</v>
      </c>
      <c r="Q11" s="1">
        <v>15200</v>
      </c>
      <c r="R11" s="1">
        <v>13400</v>
      </c>
      <c r="S11" s="1"/>
      <c r="T11" s="1">
        <v>8700</v>
      </c>
      <c r="U11" s="1">
        <v>10000</v>
      </c>
      <c r="V11" s="1">
        <v>8750</v>
      </c>
      <c r="W11" s="1"/>
      <c r="X11" s="1">
        <v>18000</v>
      </c>
      <c r="Y11" s="1">
        <v>20100</v>
      </c>
      <c r="Z11" s="1">
        <v>15500</v>
      </c>
      <c r="AA11" s="1"/>
      <c r="AB11" s="1">
        <v>15000</v>
      </c>
      <c r="AC11" s="1">
        <v>16800</v>
      </c>
      <c r="AD11" s="1">
        <v>17400</v>
      </c>
      <c r="AE11" s="1"/>
      <c r="AF11" s="1"/>
      <c r="AG11" s="1">
        <v>1010</v>
      </c>
      <c r="AH11" s="1"/>
      <c r="AI11" s="1"/>
      <c r="AJ11" s="1"/>
      <c r="AL11" s="1"/>
      <c r="AM11" s="1"/>
    </row>
    <row r="12" spans="1:39">
      <c r="A12" s="4" t="s">
        <v>68</v>
      </c>
      <c r="D12" s="1">
        <v>82.7</v>
      </c>
      <c r="E12" s="1">
        <v>99.2</v>
      </c>
      <c r="F12" s="1">
        <v>32.5</v>
      </c>
      <c r="G12" s="1">
        <v>248</v>
      </c>
      <c r="H12" s="1">
        <v>397</v>
      </c>
      <c r="I12" s="1">
        <v>761</v>
      </c>
      <c r="J12" s="1"/>
      <c r="K12" s="1">
        <v>16400</v>
      </c>
      <c r="L12" s="1">
        <v>97300</v>
      </c>
      <c r="M12" s="1">
        <v>51500</v>
      </c>
      <c r="N12" s="1">
        <v>41100</v>
      </c>
      <c r="O12" s="1"/>
      <c r="P12" s="1">
        <v>2580</v>
      </c>
      <c r="Q12" s="1">
        <v>3160</v>
      </c>
      <c r="R12" s="1">
        <v>2960</v>
      </c>
      <c r="S12" s="1"/>
      <c r="T12" s="1">
        <v>2580</v>
      </c>
      <c r="U12" s="1">
        <v>2070</v>
      </c>
      <c r="V12" s="1">
        <v>2830</v>
      </c>
      <c r="W12" s="1"/>
      <c r="X12" s="1">
        <v>1220</v>
      </c>
      <c r="Y12" s="1">
        <v>926</v>
      </c>
      <c r="Z12" s="1">
        <v>959</v>
      </c>
      <c r="AA12" s="1"/>
      <c r="AB12" s="1">
        <v>1290</v>
      </c>
      <c r="AC12" s="1">
        <v>2700</v>
      </c>
      <c r="AD12" s="1">
        <v>2880</v>
      </c>
      <c r="AE12" s="1"/>
      <c r="AF12" s="1"/>
      <c r="AG12" s="1">
        <v>33.1</v>
      </c>
      <c r="AH12" s="1"/>
      <c r="AI12" s="1"/>
      <c r="AJ12" s="1"/>
      <c r="AL12" s="1"/>
      <c r="AM12" s="1"/>
    </row>
    <row r="13" spans="1:39">
      <c r="A13" s="4" t="s">
        <v>69</v>
      </c>
      <c r="D13" s="1">
        <v>82.7</v>
      </c>
      <c r="E13" s="1">
        <v>99.2</v>
      </c>
      <c r="F13" s="1">
        <v>165</v>
      </c>
      <c r="G13" s="1">
        <v>513</v>
      </c>
      <c r="H13" s="1">
        <v>1160</v>
      </c>
      <c r="I13" s="1">
        <v>1210</v>
      </c>
      <c r="J13" s="1"/>
      <c r="K13" s="1">
        <v>54900</v>
      </c>
      <c r="L13" s="1">
        <v>107000</v>
      </c>
      <c r="M13" s="1">
        <v>74200</v>
      </c>
      <c r="N13" s="1">
        <v>75300</v>
      </c>
      <c r="O13" s="1"/>
      <c r="P13" s="1">
        <v>43300</v>
      </c>
      <c r="Q13" s="1">
        <v>35100</v>
      </c>
      <c r="R13" s="1">
        <v>29700</v>
      </c>
      <c r="S13" s="1"/>
      <c r="T13" s="1">
        <v>53100</v>
      </c>
      <c r="U13" s="1">
        <v>81000</v>
      </c>
      <c r="V13" s="1">
        <v>71300</v>
      </c>
      <c r="W13" s="1"/>
      <c r="X13" s="1">
        <v>56100</v>
      </c>
      <c r="Y13" s="1">
        <v>72200</v>
      </c>
      <c r="Z13" s="1">
        <v>37300</v>
      </c>
      <c r="AA13" s="1"/>
      <c r="AB13" s="1">
        <v>119000</v>
      </c>
      <c r="AC13" s="1">
        <v>67200</v>
      </c>
      <c r="AD13" s="1">
        <v>91500</v>
      </c>
      <c r="AE13" s="1"/>
      <c r="AF13" s="1"/>
      <c r="AG13" s="1">
        <v>82.7</v>
      </c>
      <c r="AH13" s="1"/>
      <c r="AI13" s="1"/>
      <c r="AJ13" s="1"/>
      <c r="AL13" s="1"/>
      <c r="AM13" s="1"/>
    </row>
    <row r="14" spans="1:39">
      <c r="A14" s="4" t="s">
        <v>70</v>
      </c>
      <c r="D14" s="1">
        <v>146</v>
      </c>
      <c r="E14" s="1">
        <v>255</v>
      </c>
      <c r="F14" s="1">
        <v>357</v>
      </c>
      <c r="G14" s="1">
        <v>696</v>
      </c>
      <c r="H14" s="1">
        <v>2410</v>
      </c>
      <c r="I14" s="1">
        <v>4640</v>
      </c>
      <c r="J14" s="1"/>
      <c r="K14" s="1">
        <v>127000</v>
      </c>
      <c r="L14" s="1">
        <v>159000</v>
      </c>
      <c r="M14" s="1">
        <v>224000</v>
      </c>
      <c r="N14" s="1">
        <v>236000</v>
      </c>
      <c r="O14" s="1"/>
      <c r="P14" s="1">
        <v>39500</v>
      </c>
      <c r="Q14" s="1">
        <v>38800</v>
      </c>
      <c r="R14" s="1">
        <v>41800</v>
      </c>
      <c r="S14" s="1"/>
      <c r="T14" s="1">
        <v>38900</v>
      </c>
      <c r="U14" s="1">
        <v>48300</v>
      </c>
      <c r="V14" s="1">
        <v>48800</v>
      </c>
      <c r="W14" s="1"/>
      <c r="X14" s="1">
        <v>26900</v>
      </c>
      <c r="Y14" s="1">
        <v>28300</v>
      </c>
      <c r="Z14" s="1">
        <v>18300</v>
      </c>
      <c r="AA14" s="1"/>
      <c r="AB14" s="1">
        <v>45700</v>
      </c>
      <c r="AC14" s="1">
        <v>31400</v>
      </c>
      <c r="AD14" s="1">
        <v>41900</v>
      </c>
      <c r="AE14" s="1"/>
      <c r="AF14" s="1"/>
      <c r="AG14" s="1">
        <v>0</v>
      </c>
      <c r="AH14" s="1"/>
      <c r="AI14" s="1"/>
      <c r="AJ14" s="1"/>
      <c r="AL14" s="1"/>
      <c r="AM14" s="1"/>
    </row>
    <row r="15" spans="1:39">
      <c r="A15" s="4" t="s">
        <v>71</v>
      </c>
      <c r="D15" s="1">
        <v>82.7</v>
      </c>
      <c r="E15" s="1">
        <v>1950</v>
      </c>
      <c r="F15" s="1">
        <v>3800</v>
      </c>
      <c r="G15" s="1">
        <v>8530</v>
      </c>
      <c r="H15" s="1">
        <v>24600</v>
      </c>
      <c r="I15" s="1">
        <v>47800</v>
      </c>
      <c r="J15" s="1"/>
      <c r="K15" s="1">
        <v>1890</v>
      </c>
      <c r="L15" s="1">
        <v>2690</v>
      </c>
      <c r="M15" s="1">
        <v>2660</v>
      </c>
      <c r="N15" s="1">
        <v>1600</v>
      </c>
      <c r="O15" s="1"/>
      <c r="P15" s="1">
        <v>1110</v>
      </c>
      <c r="Q15" s="1">
        <v>809</v>
      </c>
      <c r="R15" s="1">
        <v>945</v>
      </c>
      <c r="S15" s="1"/>
      <c r="T15" s="1">
        <v>608</v>
      </c>
      <c r="U15" s="1">
        <v>657</v>
      </c>
      <c r="V15" s="1">
        <v>1120</v>
      </c>
      <c r="W15" s="1"/>
      <c r="X15" s="1">
        <v>2820</v>
      </c>
      <c r="Y15" s="1">
        <v>2810</v>
      </c>
      <c r="Z15" s="1">
        <v>3110</v>
      </c>
      <c r="AA15" s="1"/>
      <c r="AB15" s="1">
        <v>2180</v>
      </c>
      <c r="AC15" s="1">
        <v>2490</v>
      </c>
      <c r="AD15" s="1">
        <v>3570</v>
      </c>
      <c r="AE15" s="1"/>
      <c r="AF15" s="1"/>
      <c r="AG15" s="1">
        <v>49.6</v>
      </c>
      <c r="AH15" s="1"/>
      <c r="AI15" s="1"/>
      <c r="AJ15" s="1"/>
      <c r="AL15" s="1"/>
      <c r="AM15" s="1"/>
    </row>
    <row r="16" spans="1:39">
      <c r="A16" s="4" t="s">
        <v>72</v>
      </c>
      <c r="D16" s="1">
        <v>33.9</v>
      </c>
      <c r="E16" s="1">
        <v>3010</v>
      </c>
      <c r="F16" s="1">
        <v>4760</v>
      </c>
      <c r="G16" s="1">
        <v>12200</v>
      </c>
      <c r="H16" s="1">
        <v>32000</v>
      </c>
      <c r="I16" s="1">
        <v>64200</v>
      </c>
      <c r="J16" s="1"/>
      <c r="K16" s="1">
        <v>414</v>
      </c>
      <c r="L16" s="1">
        <v>849</v>
      </c>
      <c r="M16" s="1">
        <v>670</v>
      </c>
      <c r="N16" s="1">
        <v>696</v>
      </c>
      <c r="O16" s="1"/>
      <c r="P16" s="1">
        <v>768</v>
      </c>
      <c r="Q16" s="1">
        <v>1090</v>
      </c>
      <c r="R16" s="1">
        <v>972</v>
      </c>
      <c r="S16" s="1"/>
      <c r="T16" s="1">
        <v>884</v>
      </c>
      <c r="U16" s="1">
        <v>897</v>
      </c>
      <c r="V16" s="1">
        <v>965</v>
      </c>
      <c r="W16" s="1"/>
      <c r="X16" s="1">
        <v>33500</v>
      </c>
      <c r="Y16" s="1">
        <v>40700</v>
      </c>
      <c r="Z16" s="1">
        <v>33700</v>
      </c>
      <c r="AA16" s="1"/>
      <c r="AB16" s="1">
        <v>44700</v>
      </c>
      <c r="AC16" s="1">
        <v>42200</v>
      </c>
      <c r="AD16" s="1">
        <v>46100</v>
      </c>
      <c r="AE16" s="1"/>
      <c r="AF16" s="1"/>
      <c r="AG16" s="1">
        <v>0</v>
      </c>
      <c r="AH16" s="1"/>
      <c r="AI16" s="1"/>
      <c r="AJ16" s="1"/>
      <c r="AL16" s="1"/>
      <c r="AM16" s="1"/>
    </row>
    <row r="17" spans="1:39">
      <c r="A17" s="4" t="s">
        <v>73</v>
      </c>
      <c r="D17" s="1">
        <v>45.8</v>
      </c>
      <c r="E17" s="1">
        <v>3030</v>
      </c>
      <c r="F17" s="1">
        <v>4500</v>
      </c>
      <c r="G17" s="1">
        <v>12300</v>
      </c>
      <c r="H17" s="1">
        <v>34100</v>
      </c>
      <c r="I17" s="1">
        <v>62900</v>
      </c>
      <c r="J17" s="1"/>
      <c r="K17" s="1">
        <v>813</v>
      </c>
      <c r="L17" s="1">
        <v>1850</v>
      </c>
      <c r="M17" s="1">
        <v>20800</v>
      </c>
      <c r="N17" s="1">
        <v>90500</v>
      </c>
      <c r="O17" s="1"/>
      <c r="P17" s="1">
        <v>5270</v>
      </c>
      <c r="Q17" s="1">
        <v>10000</v>
      </c>
      <c r="R17" s="1">
        <v>7540</v>
      </c>
      <c r="S17" s="1"/>
      <c r="T17" s="1">
        <v>4640</v>
      </c>
      <c r="U17" s="1">
        <v>5310</v>
      </c>
      <c r="V17" s="1">
        <v>5680</v>
      </c>
      <c r="W17" s="1"/>
      <c r="X17" s="1">
        <v>93400</v>
      </c>
      <c r="Y17" s="1">
        <v>111000</v>
      </c>
      <c r="Z17" s="1">
        <v>100000</v>
      </c>
      <c r="AA17" s="1"/>
      <c r="AB17" s="1">
        <v>202000</v>
      </c>
      <c r="AC17" s="1">
        <v>178000</v>
      </c>
      <c r="AD17" s="1">
        <v>175000</v>
      </c>
      <c r="AE17" s="1"/>
      <c r="AF17" s="1"/>
      <c r="AG17" s="1">
        <v>178</v>
      </c>
      <c r="AH17" s="1"/>
      <c r="AI17" s="1"/>
      <c r="AJ17" s="1"/>
      <c r="AL17" s="1"/>
      <c r="AM17" s="1"/>
    </row>
    <row r="18" spans="1:39">
      <c r="A18" s="4" t="s">
        <v>74</v>
      </c>
      <c r="D18" s="1">
        <v>127</v>
      </c>
      <c r="E18" s="1">
        <v>2380</v>
      </c>
      <c r="F18" s="1">
        <v>3390</v>
      </c>
      <c r="G18" s="1">
        <v>9330</v>
      </c>
      <c r="H18" s="1">
        <v>24600</v>
      </c>
      <c r="I18" s="1">
        <v>53500</v>
      </c>
      <c r="J18" s="1"/>
      <c r="K18" s="1">
        <v>693</v>
      </c>
      <c r="L18" s="1">
        <v>1060</v>
      </c>
      <c r="M18" s="1">
        <v>26000</v>
      </c>
      <c r="N18" s="1">
        <v>131000</v>
      </c>
      <c r="O18" s="1"/>
      <c r="P18" s="1">
        <v>22300</v>
      </c>
      <c r="Q18" s="1">
        <v>39500</v>
      </c>
      <c r="R18" s="1">
        <v>31000</v>
      </c>
      <c r="S18" s="1"/>
      <c r="T18" s="1">
        <v>22400</v>
      </c>
      <c r="U18" s="1">
        <v>28300</v>
      </c>
      <c r="V18" s="1">
        <v>27500</v>
      </c>
      <c r="W18" s="1"/>
      <c r="X18" s="1">
        <v>3590</v>
      </c>
      <c r="Y18" s="1">
        <v>4480</v>
      </c>
      <c r="Z18" s="1">
        <v>4230</v>
      </c>
      <c r="AA18" s="1"/>
      <c r="AB18" s="1">
        <v>9450</v>
      </c>
      <c r="AC18" s="1">
        <v>9100</v>
      </c>
      <c r="AD18" s="1">
        <v>8010</v>
      </c>
      <c r="AE18" s="1"/>
      <c r="AF18" s="1"/>
      <c r="AG18" s="1">
        <v>140</v>
      </c>
      <c r="AH18" s="1"/>
      <c r="AI18" s="1"/>
      <c r="AJ18" s="1"/>
      <c r="AL18" s="1"/>
      <c r="AM18" s="1"/>
    </row>
    <row r="19" spans="1:39">
      <c r="A19" s="3" t="s">
        <v>75</v>
      </c>
      <c r="D19" s="1">
        <v>41600</v>
      </c>
      <c r="E19" s="1">
        <v>44700</v>
      </c>
      <c r="F19" s="1">
        <v>36100</v>
      </c>
      <c r="G19" s="1">
        <v>42800</v>
      </c>
      <c r="H19" s="1">
        <v>38100</v>
      </c>
      <c r="I19" s="1">
        <v>37300</v>
      </c>
      <c r="J19" s="1"/>
      <c r="K19" s="1">
        <v>95800</v>
      </c>
      <c r="L19" s="1">
        <v>93100</v>
      </c>
      <c r="M19" s="1">
        <v>89200</v>
      </c>
      <c r="N19" s="1">
        <v>101000</v>
      </c>
      <c r="O19" s="1"/>
      <c r="P19" s="1">
        <v>92200</v>
      </c>
      <c r="Q19" s="1">
        <v>97300</v>
      </c>
      <c r="R19" s="1">
        <v>105000</v>
      </c>
      <c r="S19" s="1"/>
      <c r="T19" s="1">
        <v>114000</v>
      </c>
      <c r="U19" s="1">
        <v>136000</v>
      </c>
      <c r="V19" s="1">
        <v>107000</v>
      </c>
      <c r="W19" s="1"/>
      <c r="X19" s="1">
        <v>111000</v>
      </c>
      <c r="Y19" s="1">
        <v>125000</v>
      </c>
      <c r="Z19" s="1">
        <v>126000</v>
      </c>
      <c r="AA19" s="1"/>
      <c r="AB19" s="1">
        <v>121000</v>
      </c>
      <c r="AC19" s="1">
        <v>119000</v>
      </c>
      <c r="AD19" s="1">
        <v>127000</v>
      </c>
      <c r="AE19" s="1"/>
      <c r="AF19" s="1"/>
      <c r="AG19" s="1">
        <v>43600</v>
      </c>
      <c r="AH19" s="1"/>
      <c r="AI19" s="1"/>
      <c r="AJ19" s="1"/>
      <c r="AL19" s="1"/>
      <c r="AM19" s="1"/>
    </row>
    <row r="20" spans="1:39">
      <c r="A20" s="2" t="s">
        <v>76</v>
      </c>
      <c r="D20" s="1">
        <v>33.1</v>
      </c>
      <c r="E20" s="1">
        <v>66.099999999999994</v>
      </c>
      <c r="F20" s="1">
        <v>82.7</v>
      </c>
      <c r="G20" s="1">
        <v>0</v>
      </c>
      <c r="H20" s="1">
        <v>16.5</v>
      </c>
      <c r="I20" s="1">
        <v>49.6</v>
      </c>
      <c r="J20" s="1"/>
      <c r="K20" s="1">
        <v>21700</v>
      </c>
      <c r="L20" s="1">
        <v>16000</v>
      </c>
      <c r="M20" s="1">
        <v>23800</v>
      </c>
      <c r="N20" s="1">
        <v>27000</v>
      </c>
      <c r="O20" s="1"/>
      <c r="P20" s="1">
        <v>276000</v>
      </c>
      <c r="Q20" s="1">
        <v>342000</v>
      </c>
      <c r="R20" s="1">
        <v>310000</v>
      </c>
      <c r="S20" s="1"/>
      <c r="T20" s="1">
        <v>251000</v>
      </c>
      <c r="U20" s="1">
        <v>292000</v>
      </c>
      <c r="V20" s="1">
        <v>218000</v>
      </c>
      <c r="W20" s="1"/>
      <c r="X20" s="1">
        <v>397000</v>
      </c>
      <c r="Y20" s="1">
        <v>388000</v>
      </c>
      <c r="Z20" s="1">
        <v>371000</v>
      </c>
      <c r="AA20" s="1"/>
      <c r="AB20" s="1">
        <v>395000</v>
      </c>
      <c r="AC20" s="1">
        <v>426000</v>
      </c>
      <c r="AD20" s="1">
        <v>364000</v>
      </c>
      <c r="AE20" s="1"/>
      <c r="AF20" s="1"/>
      <c r="AG20" s="1">
        <v>1610</v>
      </c>
      <c r="AH20" s="1"/>
      <c r="AI20" s="1"/>
      <c r="AJ20" s="1"/>
      <c r="AL20" s="1"/>
      <c r="AM20" s="1"/>
    </row>
    <row r="21" spans="1:39">
      <c r="A21" s="2" t="s">
        <v>77</v>
      </c>
      <c r="D21" s="1">
        <v>66.099999999999994</v>
      </c>
      <c r="E21" s="1">
        <v>66.099999999999994</v>
      </c>
      <c r="F21" s="1">
        <v>49.6</v>
      </c>
      <c r="G21" s="1">
        <v>66.099999999999994</v>
      </c>
      <c r="H21" s="1">
        <v>82.7</v>
      </c>
      <c r="I21" s="1">
        <v>176</v>
      </c>
      <c r="J21" s="1"/>
      <c r="K21" s="1">
        <v>16000</v>
      </c>
      <c r="L21" s="1">
        <v>11200</v>
      </c>
      <c r="M21" s="1">
        <v>29800</v>
      </c>
      <c r="N21" s="1">
        <v>33600</v>
      </c>
      <c r="O21" s="1"/>
      <c r="P21" s="1">
        <v>179000</v>
      </c>
      <c r="Q21" s="1">
        <v>208000</v>
      </c>
      <c r="R21" s="1">
        <v>204000</v>
      </c>
      <c r="S21" s="1"/>
      <c r="T21" s="1">
        <v>217000</v>
      </c>
      <c r="U21" s="1">
        <v>197000</v>
      </c>
      <c r="V21" s="1">
        <v>205000</v>
      </c>
      <c r="W21" s="1"/>
      <c r="X21" s="1">
        <v>363000</v>
      </c>
      <c r="Y21" s="1">
        <v>429000</v>
      </c>
      <c r="Z21" s="1">
        <v>390000</v>
      </c>
      <c r="AA21" s="1"/>
      <c r="AB21" s="1">
        <v>408000</v>
      </c>
      <c r="AC21" s="1">
        <v>377000</v>
      </c>
      <c r="AD21" s="1">
        <v>431000</v>
      </c>
      <c r="AE21" s="1"/>
      <c r="AF21" s="1"/>
      <c r="AG21" s="1">
        <v>588</v>
      </c>
      <c r="AH21" s="1"/>
      <c r="AI21" s="1"/>
      <c r="AJ21" s="1"/>
      <c r="AL21" s="1"/>
      <c r="AM21" s="1"/>
    </row>
    <row r="22" spans="1:39">
      <c r="A22" s="2" t="s">
        <v>78</v>
      </c>
      <c r="D22" s="1">
        <v>99.2</v>
      </c>
      <c r="E22" s="1">
        <v>41.3</v>
      </c>
      <c r="F22" s="1">
        <v>99.2</v>
      </c>
      <c r="G22" s="1">
        <v>0</v>
      </c>
      <c r="H22" s="1">
        <v>182</v>
      </c>
      <c r="I22" s="1">
        <v>0</v>
      </c>
      <c r="J22" s="1"/>
      <c r="K22" s="1">
        <v>24400</v>
      </c>
      <c r="L22" s="1">
        <v>29700</v>
      </c>
      <c r="M22" s="1">
        <v>39100</v>
      </c>
      <c r="N22" s="1">
        <v>39400</v>
      </c>
      <c r="O22" s="1"/>
      <c r="P22" s="1">
        <v>342000</v>
      </c>
      <c r="Q22" s="1">
        <v>408000</v>
      </c>
      <c r="R22" s="1">
        <v>394000</v>
      </c>
      <c r="S22" s="1"/>
      <c r="T22" s="1">
        <v>143000</v>
      </c>
      <c r="U22" s="1">
        <v>141000</v>
      </c>
      <c r="V22" s="1">
        <v>147000</v>
      </c>
      <c r="W22" s="1"/>
      <c r="X22" s="1">
        <v>1680000</v>
      </c>
      <c r="Y22" s="1">
        <v>1710000</v>
      </c>
      <c r="Z22" s="1">
        <v>1610000</v>
      </c>
      <c r="AA22" s="1"/>
      <c r="AB22" s="1">
        <v>1120000</v>
      </c>
      <c r="AC22" s="1">
        <v>1230000</v>
      </c>
      <c r="AD22" s="1">
        <v>1150000</v>
      </c>
      <c r="AE22" s="1"/>
      <c r="AF22" s="1"/>
      <c r="AG22" s="1">
        <v>3780</v>
      </c>
      <c r="AH22" s="1"/>
      <c r="AI22" s="1"/>
      <c r="AJ22" s="1"/>
      <c r="AL22" s="1"/>
      <c r="AM22" s="1"/>
    </row>
    <row r="23" spans="1:39">
      <c r="A23" s="2" t="s">
        <v>79</v>
      </c>
      <c r="D23" s="1">
        <v>66.099999999999994</v>
      </c>
      <c r="E23" s="1">
        <v>1110</v>
      </c>
      <c r="F23" s="1">
        <v>4230</v>
      </c>
      <c r="G23" s="1">
        <v>10700</v>
      </c>
      <c r="H23" s="1">
        <v>22300</v>
      </c>
      <c r="I23" s="1">
        <v>49600</v>
      </c>
      <c r="J23" s="1"/>
      <c r="K23" s="1">
        <v>54800</v>
      </c>
      <c r="L23" s="1">
        <v>47400</v>
      </c>
      <c r="M23" s="1">
        <v>85900</v>
      </c>
      <c r="N23" s="1">
        <v>92200</v>
      </c>
      <c r="O23" s="1"/>
      <c r="P23" s="1">
        <v>284000</v>
      </c>
      <c r="Q23" s="1">
        <v>335000</v>
      </c>
      <c r="R23" s="1">
        <v>319000</v>
      </c>
      <c r="S23" s="1"/>
      <c r="T23" s="1">
        <v>299000</v>
      </c>
      <c r="U23" s="1">
        <v>329000</v>
      </c>
      <c r="V23" s="1">
        <v>295000</v>
      </c>
      <c r="W23" s="1"/>
      <c r="X23" s="1">
        <v>312000</v>
      </c>
      <c r="Y23" s="1">
        <v>307000</v>
      </c>
      <c r="Z23" s="1">
        <v>308000</v>
      </c>
      <c r="AA23" s="1"/>
      <c r="AB23" s="1">
        <v>280000</v>
      </c>
      <c r="AC23" s="1">
        <v>302000</v>
      </c>
      <c r="AD23" s="1">
        <v>271000</v>
      </c>
      <c r="AE23" s="1"/>
      <c r="AF23" s="1"/>
      <c r="AG23" s="1">
        <v>657</v>
      </c>
      <c r="AH23" s="1"/>
      <c r="AI23" s="1"/>
      <c r="AJ23" s="1"/>
      <c r="AL23" s="1"/>
      <c r="AM23" s="1"/>
    </row>
    <row r="24" spans="1:39">
      <c r="A24" s="7" t="s">
        <v>80</v>
      </c>
      <c r="D24" s="8">
        <f t="shared" ref="D24:AD24" si="0">D8+D10+D11+D12+D13+D14+D15+D16+D17+D18</f>
        <v>2302.1000000000004</v>
      </c>
      <c r="E24" s="8">
        <f t="shared" si="0"/>
        <v>12917.599999999999</v>
      </c>
      <c r="F24" s="8">
        <f t="shared" si="0"/>
        <v>19099</v>
      </c>
      <c r="G24" s="8">
        <f t="shared" si="0"/>
        <v>48120.2</v>
      </c>
      <c r="H24" s="8">
        <f t="shared" si="0"/>
        <v>127718</v>
      </c>
      <c r="I24" s="8">
        <f t="shared" si="0"/>
        <v>252564</v>
      </c>
      <c r="J24" s="8"/>
      <c r="K24" s="8">
        <f t="shared" si="0"/>
        <v>577710</v>
      </c>
      <c r="L24" s="8">
        <f t="shared" si="0"/>
        <v>1032949</v>
      </c>
      <c r="M24" s="8">
        <f t="shared" si="0"/>
        <v>1131530</v>
      </c>
      <c r="N24" s="8">
        <f t="shared" si="0"/>
        <v>1377396</v>
      </c>
      <c r="O24" s="8"/>
      <c r="P24" s="8">
        <f t="shared" si="0"/>
        <v>235618</v>
      </c>
      <c r="Q24" s="8">
        <f t="shared" si="0"/>
        <v>261319</v>
      </c>
      <c r="R24" s="8">
        <f t="shared" si="0"/>
        <v>248787</v>
      </c>
      <c r="S24" s="8"/>
      <c r="T24" s="8">
        <f t="shared" si="0"/>
        <v>208872</v>
      </c>
      <c r="U24" s="8">
        <f t="shared" si="0"/>
        <v>279324</v>
      </c>
      <c r="V24" s="8">
        <f t="shared" si="0"/>
        <v>271175</v>
      </c>
      <c r="W24" s="8"/>
      <c r="X24" s="8">
        <f t="shared" si="0"/>
        <v>360730</v>
      </c>
      <c r="Y24" s="8">
        <f t="shared" si="0"/>
        <v>447616</v>
      </c>
      <c r="Z24" s="8">
        <f t="shared" si="0"/>
        <v>321199</v>
      </c>
      <c r="AA24" s="8"/>
      <c r="AB24" s="8">
        <f t="shared" si="0"/>
        <v>663420</v>
      </c>
      <c r="AC24" s="8">
        <f t="shared" si="0"/>
        <v>524390</v>
      </c>
      <c r="AD24" s="8">
        <f t="shared" si="0"/>
        <v>589360</v>
      </c>
      <c r="AE24" s="8"/>
      <c r="AF24" s="8"/>
      <c r="AG24" s="8">
        <f>AG8+AG10+AG11+AG12+AG13+AG14+AG15+AG16+AG17+AG18</f>
        <v>1734.6999999999998</v>
      </c>
      <c r="AH24" s="8"/>
      <c r="AI24" s="8"/>
      <c r="AJ24" s="8"/>
      <c r="AL24" s="8"/>
      <c r="AM24" s="8"/>
    </row>
    <row r="25" spans="1:39">
      <c r="A25" s="9" t="s">
        <v>81</v>
      </c>
      <c r="B25" s="10"/>
      <c r="C25" s="10"/>
      <c r="D25" s="11">
        <f t="shared" ref="D25:N25" si="1">D18/D19*15.6</f>
        <v>4.7625000000000001E-2</v>
      </c>
      <c r="E25" s="11">
        <f t="shared" si="1"/>
        <v>0.8306040268456375</v>
      </c>
      <c r="F25" s="11">
        <f t="shared" si="1"/>
        <v>1.4649307479224376</v>
      </c>
      <c r="G25" s="11">
        <f t="shared" si="1"/>
        <v>3.4006542056074767</v>
      </c>
      <c r="H25" s="11">
        <f t="shared" si="1"/>
        <v>10.072440944881889</v>
      </c>
      <c r="I25" s="11">
        <f t="shared" si="1"/>
        <v>22.375335120643431</v>
      </c>
      <c r="J25" s="11"/>
      <c r="K25" s="11">
        <f t="shared" si="1"/>
        <v>0.11284759916492693</v>
      </c>
      <c r="L25" s="11">
        <f t="shared" si="1"/>
        <v>0.17761546723952737</v>
      </c>
      <c r="M25" s="11">
        <f t="shared" si="1"/>
        <v>4.5470852017937222</v>
      </c>
      <c r="N25" s="11">
        <f t="shared" si="1"/>
        <v>20.233663366336632</v>
      </c>
      <c r="O25" s="11"/>
      <c r="P25" s="11">
        <f t="shared" ref="P25:AB25" si="2">P18/P19*15.6</f>
        <v>3.7731019522776572</v>
      </c>
      <c r="Q25" s="11">
        <f t="shared" si="2"/>
        <v>6.3329907502569371</v>
      </c>
      <c r="R25" s="11">
        <f t="shared" si="2"/>
        <v>4.6057142857142859</v>
      </c>
      <c r="S25" s="11"/>
      <c r="T25" s="11">
        <f t="shared" si="2"/>
        <v>3.0652631578947367</v>
      </c>
      <c r="U25" s="11">
        <f t="shared" si="2"/>
        <v>3.2461764705882352</v>
      </c>
      <c r="V25" s="11">
        <f t="shared" si="2"/>
        <v>4.009345794392523</v>
      </c>
      <c r="W25" s="11"/>
      <c r="X25" s="11">
        <f t="shared" si="2"/>
        <v>0.50454054054054054</v>
      </c>
      <c r="Y25" s="11">
        <f t="shared" si="2"/>
        <v>0.55910399999999993</v>
      </c>
      <c r="Z25" s="11">
        <f t="shared" si="2"/>
        <v>0.52371428571428569</v>
      </c>
      <c r="AA25" s="11"/>
      <c r="AB25" s="11">
        <f t="shared" si="2"/>
        <v>1.2183471074380166</v>
      </c>
      <c r="AC25" s="11">
        <f t="shared" ref="AC25:AD25" si="3">AC18/AC19*15.6</f>
        <v>1.1929411764705884</v>
      </c>
      <c r="AD25" s="11">
        <f t="shared" si="3"/>
        <v>0.98390551181102359</v>
      </c>
      <c r="AE25" s="11"/>
      <c r="AF25" s="11"/>
      <c r="AG25" s="11">
        <f>AG18/AG19*15.6</f>
        <v>5.0091743119266056E-2</v>
      </c>
      <c r="AH25" s="11"/>
      <c r="AI25" s="11"/>
      <c r="AJ25" s="11"/>
      <c r="AL25" s="11"/>
      <c r="AM25" s="11"/>
    </row>
    <row r="26" spans="1:39">
      <c r="A26" s="7" t="s">
        <v>82</v>
      </c>
      <c r="D26" s="12">
        <f t="shared" ref="D26:N26" si="4">D24/D19*0.0156</f>
        <v>8.6328750000000008E-4</v>
      </c>
      <c r="E26" s="12">
        <f t="shared" si="4"/>
        <v>4.5081557046979864E-3</v>
      </c>
      <c r="F26" s="12">
        <f t="shared" si="4"/>
        <v>8.2533074792243769E-3</v>
      </c>
      <c r="G26" s="12">
        <f t="shared" si="4"/>
        <v>1.7539138317757007E-2</v>
      </c>
      <c r="H26" s="12">
        <f t="shared" si="4"/>
        <v>5.2293984251968496E-2</v>
      </c>
      <c r="I26" s="12">
        <f t="shared" si="4"/>
        <v>0.10562998391420911</v>
      </c>
      <c r="J26" s="12"/>
      <c r="K26" s="12">
        <f t="shared" si="4"/>
        <v>9.4073862212943629E-2</v>
      </c>
      <c r="L26" s="12">
        <f t="shared" si="4"/>
        <v>0.17308275402792697</v>
      </c>
      <c r="M26" s="12">
        <f t="shared" si="4"/>
        <v>0.19789089686098651</v>
      </c>
      <c r="N26" s="12">
        <f t="shared" si="4"/>
        <v>0.21274631287128712</v>
      </c>
      <c r="O26" s="12"/>
      <c r="P26" s="12">
        <f t="shared" ref="P26:AB26" si="5">P24/P19*0.0156</f>
        <v>3.9865952277657268E-2</v>
      </c>
      <c r="Q26" s="12">
        <f t="shared" si="5"/>
        <v>4.1896982528263099E-2</v>
      </c>
      <c r="R26" s="12">
        <f t="shared" si="5"/>
        <v>3.6962639999999998E-2</v>
      </c>
      <c r="S26" s="12"/>
      <c r="T26" s="12">
        <f t="shared" si="5"/>
        <v>2.8582484210526313E-2</v>
      </c>
      <c r="U26" s="12">
        <f t="shared" si="5"/>
        <v>3.204010588235294E-2</v>
      </c>
      <c r="V26" s="12">
        <f t="shared" si="5"/>
        <v>3.953579439252336E-2</v>
      </c>
      <c r="W26" s="12"/>
      <c r="X26" s="12">
        <f t="shared" si="5"/>
        <v>5.0697189189189182E-2</v>
      </c>
      <c r="Y26" s="12">
        <f t="shared" si="5"/>
        <v>5.5862476799999998E-2</v>
      </c>
      <c r="Z26" s="12">
        <f t="shared" si="5"/>
        <v>3.9767495238095238E-2</v>
      </c>
      <c r="AA26" s="12"/>
      <c r="AB26" s="12">
        <f t="shared" si="5"/>
        <v>8.5531834710743798E-2</v>
      </c>
      <c r="AC26" s="12">
        <f t="shared" ref="AC26:AD26" si="6">AC24/AC19*0.0156</f>
        <v>6.8743563025210078E-2</v>
      </c>
      <c r="AD26" s="12">
        <f t="shared" si="6"/>
        <v>7.2393826771653541E-2</v>
      </c>
      <c r="AE26" s="12"/>
      <c r="AF26" s="12"/>
      <c r="AG26" s="12">
        <f>AG24/AG19*0.0156</f>
        <v>6.2067247706422011E-4</v>
      </c>
      <c r="AH26" s="12"/>
      <c r="AI26" s="12"/>
      <c r="AJ26" s="12"/>
      <c r="AL26" s="12"/>
      <c r="AM26" s="12"/>
    </row>
    <row r="27" spans="1:39">
      <c r="A27" s="7" t="s">
        <v>83</v>
      </c>
      <c r="D27" s="13">
        <f t="shared" ref="D27:N27" si="7">D17/D16</f>
        <v>1.3510324483775811</v>
      </c>
      <c r="E27" s="13">
        <f t="shared" si="7"/>
        <v>1.0066445182724253</v>
      </c>
      <c r="F27" s="13">
        <f t="shared" si="7"/>
        <v>0.94537815126050417</v>
      </c>
      <c r="G27" s="13">
        <f t="shared" si="7"/>
        <v>1.0081967213114753</v>
      </c>
      <c r="H27" s="13">
        <f t="shared" si="7"/>
        <v>1.065625</v>
      </c>
      <c r="I27" s="13">
        <f t="shared" si="7"/>
        <v>0.97975077881619943</v>
      </c>
      <c r="J27" s="13"/>
      <c r="K27" s="13">
        <f t="shared" si="7"/>
        <v>1.963768115942029</v>
      </c>
      <c r="L27" s="13">
        <f t="shared" si="7"/>
        <v>2.1790341578327443</v>
      </c>
      <c r="M27" s="13">
        <f t="shared" si="7"/>
        <v>31.044776119402986</v>
      </c>
      <c r="N27" s="13">
        <f t="shared" si="7"/>
        <v>130.0287356321839</v>
      </c>
      <c r="O27" s="13"/>
      <c r="P27" s="13">
        <f t="shared" ref="P27:AB27" si="8">P17/P16</f>
        <v>6.861979166666667</v>
      </c>
      <c r="Q27" s="13">
        <f t="shared" si="8"/>
        <v>9.1743119266055047</v>
      </c>
      <c r="R27" s="13">
        <f t="shared" si="8"/>
        <v>7.7572016460905351</v>
      </c>
      <c r="S27" s="13"/>
      <c r="T27" s="13">
        <f t="shared" si="8"/>
        <v>5.248868778280543</v>
      </c>
      <c r="U27" s="13">
        <f t="shared" si="8"/>
        <v>5.919732441471572</v>
      </c>
      <c r="V27" s="13">
        <f t="shared" si="8"/>
        <v>5.8860103626943001</v>
      </c>
      <c r="W27" s="13"/>
      <c r="X27" s="13">
        <f t="shared" si="8"/>
        <v>2.7880597014925375</v>
      </c>
      <c r="Y27" s="13">
        <f t="shared" si="8"/>
        <v>2.7272727272727271</v>
      </c>
      <c r="Z27" s="13">
        <f t="shared" si="8"/>
        <v>2.9673590504451037</v>
      </c>
      <c r="AA27" s="13"/>
      <c r="AB27" s="13">
        <f t="shared" si="8"/>
        <v>4.5190156599552571</v>
      </c>
      <c r="AC27" s="13">
        <f t="shared" ref="AC27:AD27" si="9">AC17/AC16</f>
        <v>4.218009478672986</v>
      </c>
      <c r="AD27" s="13">
        <f t="shared" si="9"/>
        <v>3.7960954446854664</v>
      </c>
      <c r="AE27" s="13"/>
      <c r="AF27" s="13"/>
      <c r="AG27" s="13" t="e">
        <f>AG17/AG16</f>
        <v>#DIV/0!</v>
      </c>
      <c r="AH27" s="13"/>
      <c r="AI27" s="13"/>
      <c r="AJ27" s="13"/>
      <c r="AL27" s="13"/>
      <c r="AM27" s="13"/>
    </row>
    <row r="28" spans="1:39">
      <c r="A28" s="7" t="s">
        <v>84</v>
      </c>
      <c r="D28" s="13">
        <f t="shared" ref="D28:N28" si="10">D18/D16</f>
        <v>3.7463126843657819</v>
      </c>
      <c r="E28" s="13">
        <f t="shared" si="10"/>
        <v>0.79069767441860461</v>
      </c>
      <c r="F28" s="13">
        <f t="shared" si="10"/>
        <v>0.71218487394957986</v>
      </c>
      <c r="G28" s="13">
        <f t="shared" si="10"/>
        <v>0.76475409836065578</v>
      </c>
      <c r="H28" s="13">
        <f t="shared" si="10"/>
        <v>0.76875000000000004</v>
      </c>
      <c r="I28" s="13">
        <f t="shared" si="10"/>
        <v>0.83333333333333337</v>
      </c>
      <c r="J28" s="13"/>
      <c r="K28" s="13">
        <f t="shared" si="10"/>
        <v>1.673913043478261</v>
      </c>
      <c r="L28" s="13">
        <f t="shared" si="10"/>
        <v>1.248527679623086</v>
      </c>
      <c r="M28" s="13">
        <f t="shared" si="10"/>
        <v>38.805970149253731</v>
      </c>
      <c r="N28" s="13">
        <f t="shared" si="10"/>
        <v>188.2183908045977</v>
      </c>
      <c r="O28" s="13"/>
      <c r="P28" s="13">
        <f t="shared" ref="P28:AB28" si="11">P18/P16</f>
        <v>29.036458333333332</v>
      </c>
      <c r="Q28" s="13">
        <f t="shared" si="11"/>
        <v>36.238532110091747</v>
      </c>
      <c r="R28" s="13">
        <f t="shared" si="11"/>
        <v>31.893004115226336</v>
      </c>
      <c r="S28" s="13"/>
      <c r="T28" s="13">
        <f t="shared" si="11"/>
        <v>25.339366515837103</v>
      </c>
      <c r="U28" s="13">
        <f t="shared" si="11"/>
        <v>31.549609810479375</v>
      </c>
      <c r="V28" s="13">
        <f t="shared" si="11"/>
        <v>28.497409326424872</v>
      </c>
      <c r="W28" s="13"/>
      <c r="X28" s="13">
        <f t="shared" si="11"/>
        <v>0.10716417910447761</v>
      </c>
      <c r="Y28" s="13">
        <f t="shared" si="11"/>
        <v>0.11007371007371007</v>
      </c>
      <c r="Z28" s="13">
        <f t="shared" si="11"/>
        <v>0.1255192878338279</v>
      </c>
      <c r="AA28" s="13"/>
      <c r="AB28" s="13">
        <f t="shared" si="11"/>
        <v>0.21140939597315436</v>
      </c>
      <c r="AC28" s="13">
        <f t="shared" ref="AC28:AD28" si="12">AC18/AC16</f>
        <v>0.21563981042654029</v>
      </c>
      <c r="AD28" s="13">
        <f t="shared" si="12"/>
        <v>0.1737527114967462</v>
      </c>
      <c r="AE28" s="13"/>
      <c r="AF28" s="13"/>
      <c r="AG28" s="13" t="e">
        <f>AG18/AG16</f>
        <v>#DIV/0!</v>
      </c>
      <c r="AH28" s="13"/>
      <c r="AI28" s="13"/>
      <c r="AJ28" s="13"/>
      <c r="AL28" s="13"/>
      <c r="AM28" s="13"/>
    </row>
    <row r="29" spans="1:39">
      <c r="A29" s="7" t="s">
        <v>85</v>
      </c>
      <c r="D29" s="13">
        <f t="shared" ref="D29:N29" si="13">D17/D15</f>
        <v>0.55380894800483671</v>
      </c>
      <c r="E29" s="13">
        <f t="shared" si="13"/>
        <v>1.5538461538461539</v>
      </c>
      <c r="F29" s="13">
        <f t="shared" si="13"/>
        <v>1.1842105263157894</v>
      </c>
      <c r="G29" s="13">
        <f t="shared" si="13"/>
        <v>1.4419695193434936</v>
      </c>
      <c r="H29" s="13">
        <f t="shared" si="13"/>
        <v>1.3861788617886179</v>
      </c>
      <c r="I29" s="13">
        <f t="shared" si="13"/>
        <v>1.3158995815899581</v>
      </c>
      <c r="J29" s="13"/>
      <c r="K29" s="13">
        <f t="shared" si="13"/>
        <v>0.43015873015873018</v>
      </c>
      <c r="L29" s="13">
        <f t="shared" si="13"/>
        <v>0.68773234200743494</v>
      </c>
      <c r="M29" s="13">
        <f t="shared" si="13"/>
        <v>7.8195488721804507</v>
      </c>
      <c r="N29" s="13">
        <f t="shared" si="13"/>
        <v>56.5625</v>
      </c>
      <c r="O29" s="13"/>
      <c r="P29" s="13">
        <f t="shared" ref="P29:AB29" si="14">P17/P15</f>
        <v>4.7477477477477477</v>
      </c>
      <c r="Q29" s="13">
        <f t="shared" si="14"/>
        <v>12.360939431396787</v>
      </c>
      <c r="R29" s="13">
        <f t="shared" si="14"/>
        <v>7.9788359788359786</v>
      </c>
      <c r="S29" s="13"/>
      <c r="T29" s="13">
        <f t="shared" si="14"/>
        <v>7.6315789473684212</v>
      </c>
      <c r="U29" s="13">
        <f t="shared" si="14"/>
        <v>8.0821917808219172</v>
      </c>
      <c r="V29" s="13">
        <f t="shared" si="14"/>
        <v>5.0714285714285712</v>
      </c>
      <c r="W29" s="13"/>
      <c r="X29" s="13">
        <f t="shared" si="14"/>
        <v>33.120567375886523</v>
      </c>
      <c r="Y29" s="13">
        <f t="shared" si="14"/>
        <v>39.501779359430607</v>
      </c>
      <c r="Z29" s="13">
        <f t="shared" si="14"/>
        <v>32.154340836012864</v>
      </c>
      <c r="AA29" s="13"/>
      <c r="AB29" s="13">
        <f t="shared" si="14"/>
        <v>92.660550458715591</v>
      </c>
      <c r="AC29" s="13">
        <f t="shared" ref="AC29:AD29" si="15">AC17/AC15</f>
        <v>71.485943775100395</v>
      </c>
      <c r="AD29" s="13">
        <f t="shared" si="15"/>
        <v>49.019607843137258</v>
      </c>
      <c r="AE29" s="13"/>
      <c r="AF29" s="13"/>
      <c r="AG29" s="13">
        <f>AG17/AG15</f>
        <v>3.5887096774193545</v>
      </c>
      <c r="AH29" s="13"/>
      <c r="AI29" s="13"/>
      <c r="AJ29" s="13"/>
      <c r="AL29" s="13"/>
      <c r="AM29" s="13"/>
    </row>
    <row r="30" spans="1:39">
      <c r="A30" s="7" t="s">
        <v>86</v>
      </c>
      <c r="D30" s="13">
        <f t="shared" ref="D30:N30" si="16">D18/D15</f>
        <v>1.535671100362757</v>
      </c>
      <c r="E30" s="13">
        <f t="shared" si="16"/>
        <v>1.2205128205128206</v>
      </c>
      <c r="F30" s="13">
        <f t="shared" si="16"/>
        <v>0.89210526315789473</v>
      </c>
      <c r="G30" s="13">
        <f t="shared" si="16"/>
        <v>1.0937866354044548</v>
      </c>
      <c r="H30" s="13">
        <f t="shared" si="16"/>
        <v>1</v>
      </c>
      <c r="I30" s="13">
        <f t="shared" si="16"/>
        <v>1.1192468619246863</v>
      </c>
      <c r="J30" s="13"/>
      <c r="K30" s="13">
        <f t="shared" si="16"/>
        <v>0.36666666666666664</v>
      </c>
      <c r="L30" s="13">
        <f t="shared" si="16"/>
        <v>0.39405204460966542</v>
      </c>
      <c r="M30" s="13">
        <f t="shared" si="16"/>
        <v>9.7744360902255636</v>
      </c>
      <c r="N30" s="13">
        <f t="shared" si="16"/>
        <v>81.875</v>
      </c>
      <c r="O30" s="13"/>
      <c r="P30" s="13">
        <f t="shared" ref="P30:AB30" si="17">P18/P15</f>
        <v>20.09009009009009</v>
      </c>
      <c r="Q30" s="13">
        <f t="shared" si="17"/>
        <v>48.825710754017308</v>
      </c>
      <c r="R30" s="13">
        <f t="shared" si="17"/>
        <v>32.804232804232804</v>
      </c>
      <c r="S30" s="13"/>
      <c r="T30" s="13">
        <f t="shared" si="17"/>
        <v>36.842105263157897</v>
      </c>
      <c r="U30" s="13">
        <f t="shared" si="17"/>
        <v>43.074581430745816</v>
      </c>
      <c r="V30" s="13">
        <f t="shared" si="17"/>
        <v>24.553571428571427</v>
      </c>
      <c r="W30" s="13"/>
      <c r="X30" s="13">
        <f t="shared" si="17"/>
        <v>1.2730496453900708</v>
      </c>
      <c r="Y30" s="13">
        <f t="shared" si="17"/>
        <v>1.594306049822064</v>
      </c>
      <c r="Z30" s="13">
        <f t="shared" si="17"/>
        <v>1.360128617363344</v>
      </c>
      <c r="AA30" s="13"/>
      <c r="AB30" s="13">
        <f t="shared" si="17"/>
        <v>4.3348623853211006</v>
      </c>
      <c r="AC30" s="13">
        <f t="shared" ref="AC30:AD30" si="18">AC18/AC15</f>
        <v>3.6546184738955825</v>
      </c>
      <c r="AD30" s="13">
        <f t="shared" si="18"/>
        <v>2.2436974789915967</v>
      </c>
      <c r="AE30" s="13"/>
      <c r="AF30" s="13"/>
      <c r="AG30" s="13">
        <f>AG18/AG15</f>
        <v>2.82258064516129</v>
      </c>
      <c r="AH30" s="13"/>
      <c r="AI30" s="13"/>
      <c r="AJ30" s="13"/>
      <c r="AL30" s="13"/>
      <c r="AM30" s="13"/>
    </row>
    <row r="31" spans="1:39">
      <c r="A31" s="7"/>
    </row>
    <row r="32" spans="1:39">
      <c r="A32" s="14" t="s">
        <v>87</v>
      </c>
      <c r="D32" s="14">
        <f t="shared" ref="D32:N32" si="19">D18/D19*10</f>
        <v>3.0528846153846153E-2</v>
      </c>
      <c r="E32" s="14">
        <f t="shared" si="19"/>
        <v>0.53243847874720351</v>
      </c>
      <c r="F32" s="14">
        <f t="shared" si="19"/>
        <v>0.93905817174515238</v>
      </c>
      <c r="G32" s="14">
        <f t="shared" si="19"/>
        <v>2.1799065420560746</v>
      </c>
      <c r="H32" s="14">
        <f t="shared" si="19"/>
        <v>6.456692913385826</v>
      </c>
      <c r="I32" s="14">
        <f t="shared" si="19"/>
        <v>14.343163538873995</v>
      </c>
      <c r="J32" s="14"/>
      <c r="K32" s="14">
        <f t="shared" si="19"/>
        <v>7.2338204592901884E-2</v>
      </c>
      <c r="L32" s="14">
        <f t="shared" si="19"/>
        <v>0.11385606874328678</v>
      </c>
      <c r="M32" s="14">
        <f t="shared" si="19"/>
        <v>2.9147982062780269</v>
      </c>
      <c r="N32" s="14">
        <f t="shared" si="19"/>
        <v>12.970297029702971</v>
      </c>
      <c r="O32" s="14"/>
      <c r="P32" s="14">
        <f t="shared" ref="P32:AB32" si="20">P18/P19*10</f>
        <v>2.418655097613883</v>
      </c>
      <c r="Q32" s="14">
        <f t="shared" si="20"/>
        <v>4.0596094552929083</v>
      </c>
      <c r="R32" s="14">
        <f t="shared" si="20"/>
        <v>2.9523809523809526</v>
      </c>
      <c r="S32" s="14"/>
      <c r="T32" s="14">
        <f t="shared" si="20"/>
        <v>1.9649122807017543</v>
      </c>
      <c r="U32" s="14">
        <f t="shared" si="20"/>
        <v>2.0808823529411766</v>
      </c>
      <c r="V32" s="14">
        <f t="shared" si="20"/>
        <v>2.570093457943925</v>
      </c>
      <c r="W32" s="14"/>
      <c r="X32" s="14">
        <f t="shared" si="20"/>
        <v>0.32342342342342345</v>
      </c>
      <c r="Y32" s="14">
        <f t="shared" si="20"/>
        <v>0.35839999999999994</v>
      </c>
      <c r="Z32" s="14">
        <f t="shared" si="20"/>
        <v>0.33571428571428574</v>
      </c>
      <c r="AA32" s="14"/>
      <c r="AB32" s="14">
        <f t="shared" si="20"/>
        <v>0.78099173553719003</v>
      </c>
      <c r="AC32" s="14">
        <f t="shared" ref="AC32:AD32" si="21">AC18/AC19*10</f>
        <v>0.76470588235294124</v>
      </c>
      <c r="AD32" s="14">
        <f t="shared" si="21"/>
        <v>0.63070866141732285</v>
      </c>
      <c r="AE32" s="14"/>
      <c r="AF32" s="14"/>
      <c r="AG32" s="14">
        <f>AG18/AG19*10</f>
        <v>3.2110091743119268E-2</v>
      </c>
      <c r="AH32" s="14"/>
      <c r="AI32" s="14"/>
      <c r="AJ32" s="14"/>
      <c r="AL32" s="14"/>
      <c r="AM32" s="14"/>
    </row>
    <row r="33" spans="1:39">
      <c r="A33" s="7" t="s">
        <v>88</v>
      </c>
    </row>
    <row r="34" spans="1:39">
      <c r="A34" s="15" t="s">
        <v>64</v>
      </c>
      <c r="D34" s="14">
        <f t="shared" ref="D34:N34" si="22">D8/D9*20.65</f>
        <v>3.4558008213552362E-3</v>
      </c>
      <c r="E34" s="14">
        <f t="shared" si="22"/>
        <v>4.2323966942148759E-2</v>
      </c>
      <c r="F34" s="14">
        <f t="shared" si="22"/>
        <v>1.5013982102908276E-2</v>
      </c>
      <c r="G34" s="14">
        <f t="shared" si="22"/>
        <v>2.2999732262382864E-2</v>
      </c>
      <c r="H34" s="14">
        <f t="shared" si="22"/>
        <v>7.2759188846641315E-2</v>
      </c>
      <c r="I34" s="14">
        <f t="shared" si="22"/>
        <v>0.15371302250803859</v>
      </c>
      <c r="J34" s="14"/>
      <c r="K34" s="14">
        <f t="shared" si="22"/>
        <v>2.2715000000000001</v>
      </c>
      <c r="L34" s="14">
        <f t="shared" si="22"/>
        <v>3.8039473684210523</v>
      </c>
      <c r="M34" s="14">
        <f t="shared" si="22"/>
        <v>4.8183333333333334</v>
      </c>
      <c r="N34" s="14">
        <f t="shared" si="22"/>
        <v>5.133</v>
      </c>
      <c r="O34" s="14"/>
      <c r="P34" s="14">
        <f t="shared" ref="P34:AB34" si="23">P8/P9*20.65</f>
        <v>2.0565368852459014</v>
      </c>
      <c r="Q34" s="14">
        <f t="shared" si="23"/>
        <v>2.5802814258911817</v>
      </c>
      <c r="R34" s="14">
        <f t="shared" si="23"/>
        <v>2.7301858407079647</v>
      </c>
      <c r="S34" s="14"/>
      <c r="T34" s="14">
        <f t="shared" si="23"/>
        <v>0.98484615384615382</v>
      </c>
      <c r="U34" s="14">
        <f t="shared" si="23"/>
        <v>1.0447269736842104</v>
      </c>
      <c r="V34" s="14">
        <f t="shared" si="23"/>
        <v>1.2410245098039214</v>
      </c>
      <c r="W34" s="14"/>
      <c r="X34" s="14">
        <f t="shared" si="23"/>
        <v>5.8338565022421518</v>
      </c>
      <c r="Y34" s="14">
        <f t="shared" si="23"/>
        <v>6.1949999999999994</v>
      </c>
      <c r="Z34" s="14">
        <f t="shared" si="23"/>
        <v>4.7189213893967095</v>
      </c>
      <c r="AA34" s="14"/>
      <c r="AB34" s="14">
        <f t="shared" si="23"/>
        <v>6.0004710144927538</v>
      </c>
      <c r="AC34" s="14">
        <f t="shared" ref="AC34:AD34" si="24">AC8/AC9*20.65</f>
        <v>6.5723819301848048</v>
      </c>
      <c r="AD34" s="14">
        <f t="shared" si="24"/>
        <v>5.5283464566929137</v>
      </c>
      <c r="AE34" s="14"/>
      <c r="AF34" s="14"/>
      <c r="AG34" s="14">
        <f>AG8/AG9*20.65</f>
        <v>6.1088021778584389E-3</v>
      </c>
      <c r="AH34" s="14"/>
      <c r="AI34" s="14"/>
      <c r="AJ34" s="14"/>
      <c r="AL34" s="14"/>
      <c r="AM34" s="14"/>
    </row>
    <row r="35" spans="1:39">
      <c r="A35" s="15" t="s">
        <v>89</v>
      </c>
      <c r="D35" s="14">
        <f t="shared" ref="D35:N35" si="25">D10/D19*15.6</f>
        <v>0.22312499999999999</v>
      </c>
      <c r="E35" s="14">
        <f t="shared" si="25"/>
        <v>0.24604026845637583</v>
      </c>
      <c r="F35" s="14">
        <f t="shared" si="25"/>
        <v>0.4286759002770083</v>
      </c>
      <c r="G35" s="14">
        <f t="shared" si="25"/>
        <v>1.1517757009345793</v>
      </c>
      <c r="H35" s="14">
        <f t="shared" si="25"/>
        <v>2.9603149606299208</v>
      </c>
      <c r="I35" s="14">
        <f t="shared" si="25"/>
        <v>6.3989276139410185</v>
      </c>
      <c r="J35" s="14"/>
      <c r="K35" s="14">
        <f t="shared" si="25"/>
        <v>56.179540709812109</v>
      </c>
      <c r="L35" s="14">
        <f t="shared" si="25"/>
        <v>104.72610096670248</v>
      </c>
      <c r="M35" s="14">
        <f t="shared" si="25"/>
        <v>119.7982062780269</v>
      </c>
      <c r="N35" s="14">
        <f t="shared" si="25"/>
        <v>115.22376237623763</v>
      </c>
      <c r="O35" s="14"/>
      <c r="P35" s="14">
        <f t="shared" ref="P35:AB35" si="26">P10/P19*15.6</f>
        <v>16.919739696312366</v>
      </c>
      <c r="Q35" s="14">
        <f t="shared" si="26"/>
        <v>17.796505652620763</v>
      </c>
      <c r="R35" s="14">
        <f t="shared" si="26"/>
        <v>16.788571428571426</v>
      </c>
      <c r="S35" s="14"/>
      <c r="T35" s="14">
        <f t="shared" si="26"/>
        <v>9.866315789473683</v>
      </c>
      <c r="U35" s="14">
        <f t="shared" si="26"/>
        <v>10.908529411764706</v>
      </c>
      <c r="V35" s="14">
        <f t="shared" si="26"/>
        <v>14.302429906542056</v>
      </c>
      <c r="W35" s="14"/>
      <c r="X35" s="14">
        <f t="shared" si="26"/>
        <v>14.054054054054054</v>
      </c>
      <c r="Y35" s="14">
        <f t="shared" si="26"/>
        <v>16.0992</v>
      </c>
      <c r="Z35" s="14">
        <f t="shared" si="26"/>
        <v>11.836190476190476</v>
      </c>
      <c r="AA35" s="14"/>
      <c r="AB35" s="14">
        <f t="shared" si="26"/>
        <v>23.722314049586778</v>
      </c>
      <c r="AC35" s="14">
        <f t="shared" ref="AC35:AD35" si="27">AC10/AC19*15.6</f>
        <v>20.843697478991594</v>
      </c>
      <c r="AD35" s="14">
        <f t="shared" si="27"/>
        <v>22.84724409448819</v>
      </c>
      <c r="AE35" s="14"/>
      <c r="AF35" s="14"/>
      <c r="AG35" s="14">
        <f>AG10/AG19*15.6</f>
        <v>8.05045871559633E-2</v>
      </c>
      <c r="AH35" s="14"/>
      <c r="AI35" s="14"/>
      <c r="AJ35" s="14"/>
      <c r="AL35" s="14"/>
      <c r="AM35" s="14"/>
    </row>
    <row r="36" spans="1:39">
      <c r="A36" s="15" t="s">
        <v>67</v>
      </c>
      <c r="D36" s="14">
        <f t="shared" ref="D36:N36" si="28">D11/D9*20.65</f>
        <v>0.23109342915811087</v>
      </c>
      <c r="E36" s="14">
        <f t="shared" si="28"/>
        <v>0.55038223140495868</v>
      </c>
      <c r="F36" s="14">
        <f t="shared" si="28"/>
        <v>0.49430648769574936</v>
      </c>
      <c r="G36" s="14">
        <f t="shared" si="28"/>
        <v>0.29302543507362783</v>
      </c>
      <c r="H36" s="14">
        <f t="shared" si="28"/>
        <v>0.24680544993662865</v>
      </c>
      <c r="I36" s="14">
        <f t="shared" si="28"/>
        <v>0.59426848874598071</v>
      </c>
      <c r="J36" s="14"/>
      <c r="K36" s="14">
        <f t="shared" si="28"/>
        <v>2.5891923076923073</v>
      </c>
      <c r="L36" s="14">
        <f t="shared" si="28"/>
        <v>6.5753947368421048</v>
      </c>
      <c r="M36" s="14">
        <f t="shared" si="28"/>
        <v>8.0397333333333325</v>
      </c>
      <c r="N36" s="14">
        <f t="shared" si="28"/>
        <v>5.7229999999999999</v>
      </c>
      <c r="O36" s="14"/>
      <c r="P36" s="14">
        <f t="shared" ref="P36:AB36" si="29">P11/P9*20.65</f>
        <v>3.8084016393442623</v>
      </c>
      <c r="Q36" s="14">
        <f t="shared" si="29"/>
        <v>5.8889305816135078</v>
      </c>
      <c r="R36" s="14">
        <f t="shared" si="29"/>
        <v>4.8975221238938049</v>
      </c>
      <c r="S36" s="14"/>
      <c r="T36" s="14">
        <f t="shared" si="29"/>
        <v>1.7274519230769227</v>
      </c>
      <c r="U36" s="14">
        <f t="shared" si="29"/>
        <v>1.3585526315789471</v>
      </c>
      <c r="V36" s="14">
        <f t="shared" si="29"/>
        <v>1.7714460784313724</v>
      </c>
      <c r="W36" s="14"/>
      <c r="X36" s="14">
        <f t="shared" si="29"/>
        <v>4.1670403587443943</v>
      </c>
      <c r="Y36" s="14">
        <f t="shared" si="29"/>
        <v>3.2682283464566924</v>
      </c>
      <c r="Z36" s="14">
        <f t="shared" si="29"/>
        <v>5.8514625228519197</v>
      </c>
      <c r="AA36" s="14"/>
      <c r="AB36" s="14">
        <f t="shared" si="29"/>
        <v>2.2445652173913042</v>
      </c>
      <c r="AC36" s="14">
        <f t="shared" ref="AC36:AD36" si="30">AC11/AC9*20.65</f>
        <v>7.1236139630390136</v>
      </c>
      <c r="AD36" s="14">
        <f t="shared" si="30"/>
        <v>5.658425196850394</v>
      </c>
      <c r="AE36" s="14"/>
      <c r="AF36" s="14"/>
      <c r="AG36" s="14">
        <f>AG11/AG9*20.65</f>
        <v>0.37852087114337563</v>
      </c>
      <c r="AH36" s="14"/>
      <c r="AI36" s="14"/>
      <c r="AJ36" s="14"/>
      <c r="AL36" s="14"/>
      <c r="AM36" s="14"/>
    </row>
    <row r="37" spans="1:39">
      <c r="A37" s="15" t="s">
        <v>90</v>
      </c>
      <c r="D37" s="14">
        <f t="shared" ref="D37:N41" si="31">D12/D$19*15.6</f>
        <v>3.1012499999999998E-2</v>
      </c>
      <c r="E37" s="14">
        <f t="shared" si="31"/>
        <v>3.4620134228187917E-2</v>
      </c>
      <c r="F37" s="14">
        <f t="shared" si="31"/>
        <v>1.4044321329639889E-2</v>
      </c>
      <c r="G37" s="14">
        <f t="shared" si="31"/>
        <v>9.0392523364485985E-2</v>
      </c>
      <c r="H37" s="14">
        <f t="shared" si="31"/>
        <v>0.16255118110236222</v>
      </c>
      <c r="I37" s="14">
        <f t="shared" si="31"/>
        <v>0.31827345844504024</v>
      </c>
      <c r="J37" s="14"/>
      <c r="K37" s="14">
        <f t="shared" si="31"/>
        <v>2.6705636743215031</v>
      </c>
      <c r="L37" s="14">
        <f t="shared" si="31"/>
        <v>16.303759398496243</v>
      </c>
      <c r="M37" s="14">
        <f t="shared" si="31"/>
        <v>9.0067264573991022</v>
      </c>
      <c r="N37" s="14">
        <f t="shared" si="31"/>
        <v>6.3481188118811875</v>
      </c>
      <c r="O37" s="14"/>
      <c r="P37" s="14">
        <f t="shared" ref="P37:AB41" si="32">P12/P$19*15.6</f>
        <v>0.43652928416485898</v>
      </c>
      <c r="Q37" s="14">
        <f t="shared" si="32"/>
        <v>0.50663926002055504</v>
      </c>
      <c r="R37" s="14">
        <f t="shared" si="32"/>
        <v>0.43977142857142854</v>
      </c>
      <c r="S37" s="14"/>
      <c r="T37" s="14">
        <f t="shared" si="32"/>
        <v>0.3530526315789474</v>
      </c>
      <c r="U37" s="14">
        <f t="shared" si="32"/>
        <v>0.23744117647058824</v>
      </c>
      <c r="V37" s="14">
        <f t="shared" si="32"/>
        <v>0.41259813084112151</v>
      </c>
      <c r="W37" s="14"/>
      <c r="X37" s="14">
        <f t="shared" si="32"/>
        <v>0.17145945945945945</v>
      </c>
      <c r="Y37" s="14">
        <f t="shared" si="32"/>
        <v>0.1155648</v>
      </c>
      <c r="Z37" s="14">
        <f t="shared" si="32"/>
        <v>0.11873333333333333</v>
      </c>
      <c r="AA37" s="14"/>
      <c r="AB37" s="14">
        <f t="shared" si="32"/>
        <v>0.16631404958677687</v>
      </c>
      <c r="AC37" s="14">
        <f t="shared" ref="AC37:AD41" si="33">AC12/AC$19*15.6</f>
        <v>0.35394957983193276</v>
      </c>
      <c r="AD37" s="14">
        <f t="shared" si="33"/>
        <v>0.35376377952755905</v>
      </c>
      <c r="AE37" s="14"/>
      <c r="AF37" s="14"/>
      <c r="AG37" s="14">
        <f>AG12/AG$19*15.6</f>
        <v>1.1843119266055047E-2</v>
      </c>
      <c r="AH37" s="14"/>
      <c r="AI37" s="14"/>
      <c r="AJ37" s="14"/>
      <c r="AL37" s="14"/>
      <c r="AM37" s="14"/>
    </row>
    <row r="38" spans="1:39">
      <c r="A38" s="15" t="s">
        <v>91</v>
      </c>
      <c r="D38" s="14">
        <f t="shared" si="31"/>
        <v>3.1012499999999998E-2</v>
      </c>
      <c r="E38" s="14">
        <f t="shared" si="31"/>
        <v>3.4620134228187917E-2</v>
      </c>
      <c r="F38" s="14">
        <f t="shared" si="31"/>
        <v>7.1301939058171754E-2</v>
      </c>
      <c r="G38" s="14">
        <f t="shared" si="31"/>
        <v>0.18698130841121494</v>
      </c>
      <c r="H38" s="14">
        <f t="shared" si="31"/>
        <v>0.47496062992125981</v>
      </c>
      <c r="I38" s="14">
        <f t="shared" si="31"/>
        <v>0.50605898123324389</v>
      </c>
      <c r="J38" s="14"/>
      <c r="K38" s="14">
        <f t="shared" si="31"/>
        <v>8.9398747390396647</v>
      </c>
      <c r="L38" s="14">
        <f t="shared" si="31"/>
        <v>17.929108485499462</v>
      </c>
      <c r="M38" s="14">
        <f t="shared" si="31"/>
        <v>12.976681614349776</v>
      </c>
      <c r="N38" s="14">
        <f t="shared" si="31"/>
        <v>11.630495049504951</v>
      </c>
      <c r="O38" s="14"/>
      <c r="P38" s="14">
        <f t="shared" si="32"/>
        <v>7.3262472885032537</v>
      </c>
      <c r="Q38" s="14">
        <f t="shared" si="32"/>
        <v>5.6275436793422404</v>
      </c>
      <c r="R38" s="14">
        <f t="shared" si="32"/>
        <v>4.4125714285714288</v>
      </c>
      <c r="S38" s="14"/>
      <c r="T38" s="14">
        <f t="shared" si="32"/>
        <v>7.2663157894736843</v>
      </c>
      <c r="U38" s="14">
        <f t="shared" si="32"/>
        <v>9.2911764705882351</v>
      </c>
      <c r="V38" s="14">
        <f t="shared" si="32"/>
        <v>10.395140186915887</v>
      </c>
      <c r="W38" s="14"/>
      <c r="X38" s="14">
        <f t="shared" si="32"/>
        <v>7.8843243243243233</v>
      </c>
      <c r="Y38" s="14">
        <f t="shared" si="32"/>
        <v>9.0105599999999999</v>
      </c>
      <c r="Z38" s="14">
        <f t="shared" si="32"/>
        <v>4.618095238095238</v>
      </c>
      <c r="AA38" s="14"/>
      <c r="AB38" s="14">
        <f t="shared" si="32"/>
        <v>15.342148760330579</v>
      </c>
      <c r="AC38" s="14">
        <f t="shared" si="33"/>
        <v>8.8094117647058816</v>
      </c>
      <c r="AD38" s="14">
        <f t="shared" si="33"/>
        <v>11.239370078740158</v>
      </c>
      <c r="AE38" s="14"/>
      <c r="AF38" s="14"/>
      <c r="AG38" s="14">
        <f>AG13/AG$19*15.6</f>
        <v>2.9589908256880734E-2</v>
      </c>
      <c r="AH38" s="14"/>
      <c r="AI38" s="14"/>
      <c r="AJ38" s="14"/>
      <c r="AL38" s="14"/>
      <c r="AM38" s="14"/>
    </row>
    <row r="39" spans="1:39">
      <c r="A39" s="15" t="s">
        <v>92</v>
      </c>
      <c r="D39" s="14">
        <f t="shared" si="31"/>
        <v>5.4749999999999993E-2</v>
      </c>
      <c r="E39" s="14">
        <f t="shared" si="31"/>
        <v>8.8993288590604028E-2</v>
      </c>
      <c r="F39" s="14">
        <f t="shared" si="31"/>
        <v>0.15427146814404433</v>
      </c>
      <c r="G39" s="14">
        <f t="shared" si="31"/>
        <v>0.25368224299065423</v>
      </c>
      <c r="H39" s="14">
        <f t="shared" si="31"/>
        <v>0.9867716535433072</v>
      </c>
      <c r="I39" s="14">
        <f t="shared" si="31"/>
        <v>1.9405898123324397</v>
      </c>
      <c r="J39" s="14"/>
      <c r="K39" s="14">
        <f t="shared" si="31"/>
        <v>20.680584551148225</v>
      </c>
      <c r="L39" s="14">
        <f t="shared" si="31"/>
        <v>26.642320085929107</v>
      </c>
      <c r="M39" s="14">
        <f t="shared" si="31"/>
        <v>39.174887892376681</v>
      </c>
      <c r="N39" s="14">
        <f t="shared" si="31"/>
        <v>36.451485148514848</v>
      </c>
      <c r="O39" s="14"/>
      <c r="P39" s="14">
        <f t="shared" si="32"/>
        <v>6.6832971800433834</v>
      </c>
      <c r="Q39" s="14">
        <f t="shared" si="32"/>
        <v>6.2207605344295986</v>
      </c>
      <c r="R39" s="14">
        <f t="shared" si="32"/>
        <v>6.2102857142857149</v>
      </c>
      <c r="S39" s="14"/>
      <c r="T39" s="14">
        <f t="shared" si="32"/>
        <v>5.3231578947368421</v>
      </c>
      <c r="U39" s="14">
        <f t="shared" si="32"/>
        <v>5.5402941176470586</v>
      </c>
      <c r="V39" s="14">
        <f t="shared" si="32"/>
        <v>7.1147663551401861</v>
      </c>
      <c r="W39" s="14"/>
      <c r="X39" s="14">
        <f t="shared" si="32"/>
        <v>3.7805405405405406</v>
      </c>
      <c r="Y39" s="14">
        <f t="shared" si="32"/>
        <v>3.5318399999999999</v>
      </c>
      <c r="Z39" s="14">
        <f t="shared" si="32"/>
        <v>2.265714285714286</v>
      </c>
      <c r="AA39" s="14"/>
      <c r="AB39" s="14">
        <f t="shared" si="32"/>
        <v>5.8919008264462809</v>
      </c>
      <c r="AC39" s="14">
        <f t="shared" si="33"/>
        <v>4.1163025210084037</v>
      </c>
      <c r="AD39" s="14">
        <f t="shared" si="33"/>
        <v>5.1467716535433068</v>
      </c>
      <c r="AE39" s="14"/>
      <c r="AF39" s="14"/>
      <c r="AG39" s="14">
        <f>AG14/AG$19*15.6</f>
        <v>0</v>
      </c>
      <c r="AH39" s="14"/>
      <c r="AI39" s="14"/>
      <c r="AJ39" s="14"/>
      <c r="AL39" s="14"/>
      <c r="AM39" s="14"/>
    </row>
    <row r="40" spans="1:39">
      <c r="A40" s="15" t="s">
        <v>93</v>
      </c>
      <c r="D40" s="14">
        <f t="shared" si="31"/>
        <v>3.1012499999999998E-2</v>
      </c>
      <c r="E40" s="14">
        <f t="shared" si="31"/>
        <v>0.68053691275167782</v>
      </c>
      <c r="F40" s="14">
        <f t="shared" si="31"/>
        <v>1.6421052631578945</v>
      </c>
      <c r="G40" s="14">
        <f t="shared" si="31"/>
        <v>3.1090654205607478</v>
      </c>
      <c r="H40" s="14">
        <f t="shared" si="31"/>
        <v>10.072440944881889</v>
      </c>
      <c r="I40" s="14">
        <f t="shared" si="31"/>
        <v>19.991420911528149</v>
      </c>
      <c r="J40" s="14"/>
      <c r="K40" s="14">
        <f t="shared" si="31"/>
        <v>0.30776617954070978</v>
      </c>
      <c r="L40" s="14">
        <f t="shared" si="31"/>
        <v>0.45074113856068743</v>
      </c>
      <c r="M40" s="14">
        <f t="shared" si="31"/>
        <v>0.46520179372197307</v>
      </c>
      <c r="N40" s="14">
        <f t="shared" si="31"/>
        <v>0.24712871287128713</v>
      </c>
      <c r="O40" s="14"/>
      <c r="P40" s="14">
        <f t="shared" si="32"/>
        <v>0.18780911062906724</v>
      </c>
      <c r="Q40" s="14">
        <f t="shared" si="32"/>
        <v>0.12970606372045221</v>
      </c>
      <c r="R40" s="14">
        <f t="shared" si="32"/>
        <v>0.1404</v>
      </c>
      <c r="S40" s="14"/>
      <c r="T40" s="14">
        <f t="shared" si="32"/>
        <v>8.3199999999999996E-2</v>
      </c>
      <c r="U40" s="14">
        <f t="shared" si="32"/>
        <v>7.536176470588235E-2</v>
      </c>
      <c r="V40" s="14">
        <f t="shared" si="32"/>
        <v>0.16328971962616823</v>
      </c>
      <c r="W40" s="14"/>
      <c r="X40" s="14">
        <f t="shared" si="32"/>
        <v>0.39632432432432435</v>
      </c>
      <c r="Y40" s="14">
        <f t="shared" si="32"/>
        <v>0.350688</v>
      </c>
      <c r="Z40" s="14">
        <f t="shared" si="32"/>
        <v>0.38504761904761903</v>
      </c>
      <c r="AA40" s="14"/>
      <c r="AB40" s="14">
        <f t="shared" si="32"/>
        <v>0.28105785123966942</v>
      </c>
      <c r="AC40" s="14">
        <f t="shared" si="33"/>
        <v>0.3264201680672269</v>
      </c>
      <c r="AD40" s="14">
        <f t="shared" si="33"/>
        <v>0.43851968503937011</v>
      </c>
      <c r="AE40" s="14"/>
      <c r="AF40" s="14"/>
      <c r="AG40" s="14">
        <f>AG15/AG$19*15.6</f>
        <v>1.7746788990825688E-2</v>
      </c>
      <c r="AH40" s="14"/>
      <c r="AI40" s="14"/>
      <c r="AJ40" s="14"/>
      <c r="AL40" s="14"/>
      <c r="AM40" s="14"/>
    </row>
    <row r="41" spans="1:39">
      <c r="A41" s="15" t="s">
        <v>94</v>
      </c>
      <c r="D41" s="14">
        <f t="shared" si="31"/>
        <v>1.27125E-2</v>
      </c>
      <c r="E41" s="14">
        <f t="shared" si="31"/>
        <v>1.0504697986577181</v>
      </c>
      <c r="F41" s="14">
        <f t="shared" si="31"/>
        <v>2.0569529085872578</v>
      </c>
      <c r="G41" s="14">
        <f t="shared" si="31"/>
        <v>4.4467289719626164</v>
      </c>
      <c r="H41" s="14">
        <f t="shared" si="31"/>
        <v>13.102362204724409</v>
      </c>
      <c r="I41" s="14">
        <f t="shared" si="31"/>
        <v>26.850402144772119</v>
      </c>
      <c r="J41" s="14"/>
      <c r="K41" s="14">
        <f t="shared" si="31"/>
        <v>6.7415448851774529E-2</v>
      </c>
      <c r="L41" s="14">
        <f t="shared" si="31"/>
        <v>0.14225993555316863</v>
      </c>
      <c r="M41" s="14">
        <f t="shared" si="31"/>
        <v>0.11717488789237668</v>
      </c>
      <c r="N41" s="14">
        <f t="shared" si="31"/>
        <v>0.1075009900990099</v>
      </c>
      <c r="O41" s="14"/>
      <c r="P41" s="14">
        <f t="shared" si="32"/>
        <v>0.12994360086767895</v>
      </c>
      <c r="Q41" s="14">
        <f t="shared" si="32"/>
        <v>0.1747584789311408</v>
      </c>
      <c r="R41" s="14">
        <f t="shared" si="32"/>
        <v>0.14441142857142858</v>
      </c>
      <c r="S41" s="14"/>
      <c r="T41" s="14">
        <f t="shared" si="32"/>
        <v>0.12096842105263159</v>
      </c>
      <c r="U41" s="14">
        <f t="shared" si="32"/>
        <v>0.10289117647058824</v>
      </c>
      <c r="V41" s="14">
        <f t="shared" si="32"/>
        <v>0.14069158878504673</v>
      </c>
      <c r="W41" s="14"/>
      <c r="X41" s="14">
        <f t="shared" si="32"/>
        <v>4.7081081081081084</v>
      </c>
      <c r="Y41" s="14">
        <f t="shared" si="32"/>
        <v>5.0793600000000003</v>
      </c>
      <c r="Z41" s="14">
        <f t="shared" si="32"/>
        <v>4.1723809523809523</v>
      </c>
      <c r="AA41" s="14"/>
      <c r="AB41" s="14">
        <f t="shared" si="32"/>
        <v>5.7629752066115705</v>
      </c>
      <c r="AC41" s="14">
        <f t="shared" si="33"/>
        <v>5.5321008403361347</v>
      </c>
      <c r="AD41" s="14">
        <f t="shared" si="33"/>
        <v>5.6626771653543306</v>
      </c>
      <c r="AE41" s="14"/>
      <c r="AF41" s="14"/>
      <c r="AG41" s="14">
        <f>AG16/AG$19*15.6</f>
        <v>0</v>
      </c>
      <c r="AH41" s="14"/>
      <c r="AI41" s="14"/>
      <c r="AJ41" s="14"/>
      <c r="AL41" s="14"/>
      <c r="AM41" s="14"/>
    </row>
    <row r="42" spans="1:39" s="39" customFormat="1">
      <c r="A42" s="36" t="s">
        <v>95</v>
      </c>
      <c r="B42" s="37" t="s">
        <v>126</v>
      </c>
      <c r="C42" s="37"/>
      <c r="D42" s="38">
        <f>(D17/D$19*15.6)/0.88</f>
        <v>1.951704545454545E-2</v>
      </c>
      <c r="E42" s="38">
        <f t="shared" ref="E42:AD42" si="34">(E17/E$19*15.6)/0.88</f>
        <v>1.201647345942648</v>
      </c>
      <c r="F42" s="38">
        <f t="shared" si="34"/>
        <v>2.2097708385797028</v>
      </c>
      <c r="G42" s="38">
        <f t="shared" si="34"/>
        <v>5.0945199660152936</v>
      </c>
      <c r="H42" s="38">
        <f t="shared" si="34"/>
        <v>15.866141732283463</v>
      </c>
      <c r="I42" s="38">
        <f t="shared" si="34"/>
        <v>29.893980014623445</v>
      </c>
      <c r="J42" s="38"/>
      <c r="K42" s="14">
        <f>(K17/K$19*15.6)</f>
        <v>0.13238830897703549</v>
      </c>
      <c r="L42" s="14">
        <f t="shared" ref="L42:N42" si="35">(L17/L$19*15.6)</f>
        <v>0.3099892588614393</v>
      </c>
      <c r="M42" s="14">
        <f t="shared" si="35"/>
        <v>3.6376681614349775</v>
      </c>
      <c r="N42" s="14">
        <f t="shared" si="35"/>
        <v>13.978217821782177</v>
      </c>
      <c r="O42" s="38"/>
      <c r="P42" s="38">
        <f t="shared" si="34"/>
        <v>1.0132616840859792</v>
      </c>
      <c r="Q42" s="38">
        <f t="shared" si="34"/>
        <v>1.8219190881061385</v>
      </c>
      <c r="R42" s="38">
        <f t="shared" si="34"/>
        <v>1.2729870129870129</v>
      </c>
      <c r="S42" s="38"/>
      <c r="T42" s="38">
        <f t="shared" si="34"/>
        <v>0.7215311004784688</v>
      </c>
      <c r="U42" s="38">
        <f t="shared" si="34"/>
        <v>0.69214572192513379</v>
      </c>
      <c r="V42" s="38">
        <f t="shared" si="34"/>
        <v>0.94103653355989803</v>
      </c>
      <c r="W42" s="38"/>
      <c r="X42" s="38">
        <f t="shared" si="34"/>
        <v>14.916461916461914</v>
      </c>
      <c r="Y42" s="38">
        <f t="shared" si="34"/>
        <v>15.741818181818182</v>
      </c>
      <c r="Z42" s="38">
        <f t="shared" si="34"/>
        <v>14.069264069264067</v>
      </c>
      <c r="AA42" s="38"/>
      <c r="AB42" s="38">
        <f t="shared" si="34"/>
        <v>29.594290007513145</v>
      </c>
      <c r="AC42" s="38">
        <f t="shared" si="34"/>
        <v>26.516424751718869</v>
      </c>
      <c r="AD42" s="38">
        <f t="shared" si="34"/>
        <v>24.427344309234073</v>
      </c>
      <c r="AE42" s="38"/>
      <c r="AF42" s="38"/>
      <c r="AG42" s="38">
        <f>(AG17/AG$19*15.6)/0.88</f>
        <v>7.2372810675562962E-2</v>
      </c>
      <c r="AH42" s="38"/>
      <c r="AI42" s="38"/>
      <c r="AJ42" s="38"/>
      <c r="AL42" s="38"/>
      <c r="AM42" s="38"/>
    </row>
    <row r="43" spans="1:39" s="39" customFormat="1">
      <c r="A43" s="36" t="s">
        <v>96</v>
      </c>
      <c r="B43" s="37" t="s">
        <v>127</v>
      </c>
      <c r="C43" s="37"/>
      <c r="D43" s="38">
        <f>(D18/D$19*15.6)/1.28</f>
        <v>3.7207031250000001E-2</v>
      </c>
      <c r="E43" s="38">
        <f t="shared" ref="E43:AD43" si="36">(E18/E$19*15.6)/1.28</f>
        <v>0.64890939597315433</v>
      </c>
      <c r="F43" s="38">
        <f t="shared" si="36"/>
        <v>1.1444771468144044</v>
      </c>
      <c r="G43" s="38">
        <f t="shared" si="36"/>
        <v>2.6567610981308412</v>
      </c>
      <c r="H43" s="38">
        <f t="shared" si="36"/>
        <v>7.8690944881889751</v>
      </c>
      <c r="I43" s="38">
        <f t="shared" si="36"/>
        <v>17.48073056300268</v>
      </c>
      <c r="J43" s="38"/>
      <c r="K43" s="14">
        <f>(K18/K$19*15.6)</f>
        <v>0.11284759916492693</v>
      </c>
      <c r="L43" s="14">
        <f t="shared" ref="L43:N43" si="37">(L18/L$19*15.6)</f>
        <v>0.17761546723952737</v>
      </c>
      <c r="M43" s="14">
        <f t="shared" si="37"/>
        <v>4.5470852017937222</v>
      </c>
      <c r="N43" s="14">
        <f t="shared" si="37"/>
        <v>20.233663366336632</v>
      </c>
      <c r="O43" s="38"/>
      <c r="P43" s="38">
        <f t="shared" si="36"/>
        <v>2.9477359002169194</v>
      </c>
      <c r="Q43" s="38">
        <f t="shared" si="36"/>
        <v>4.947649023638232</v>
      </c>
      <c r="R43" s="38">
        <f t="shared" si="36"/>
        <v>3.5982142857142856</v>
      </c>
      <c r="S43" s="38"/>
      <c r="T43" s="38">
        <f t="shared" si="36"/>
        <v>2.3947368421052628</v>
      </c>
      <c r="U43" s="38">
        <f t="shared" si="36"/>
        <v>2.5360753676470589</v>
      </c>
      <c r="V43" s="38">
        <f t="shared" si="36"/>
        <v>3.1323014018691584</v>
      </c>
      <c r="W43" s="38"/>
      <c r="X43" s="38">
        <f t="shared" si="36"/>
        <v>0.3941722972972973</v>
      </c>
      <c r="Y43" s="38">
        <f t="shared" si="36"/>
        <v>0.43679999999999997</v>
      </c>
      <c r="Z43" s="38">
        <f t="shared" si="36"/>
        <v>0.40915178571428568</v>
      </c>
      <c r="AA43" s="38"/>
      <c r="AB43" s="38">
        <f t="shared" si="36"/>
        <v>0.9518336776859504</v>
      </c>
      <c r="AC43" s="38">
        <f t="shared" si="36"/>
        <v>0.93198529411764719</v>
      </c>
      <c r="AD43" s="38">
        <f t="shared" si="36"/>
        <v>0.76867618110236213</v>
      </c>
      <c r="AE43" s="38"/>
      <c r="AF43" s="38"/>
      <c r="AG43" s="38">
        <f>(AG18/AG$19*15.6)/1.28</f>
        <v>3.9134174311926603E-2</v>
      </c>
      <c r="AH43" s="38"/>
      <c r="AI43" s="38"/>
      <c r="AJ43" s="38"/>
      <c r="AL43" s="38"/>
      <c r="AM43" s="38"/>
    </row>
    <row r="44" spans="1:39" s="47" customFormat="1">
      <c r="A44" s="43" t="s">
        <v>76</v>
      </c>
      <c r="B44" s="44"/>
      <c r="C44" s="45"/>
      <c r="D44" s="46">
        <f>D20/D$19*15.6</f>
        <v>1.24125E-2</v>
      </c>
      <c r="E44" s="46">
        <f t="shared" ref="E44:I44" si="38">E20/E$19*15.6</f>
        <v>2.3068456375838924E-2</v>
      </c>
      <c r="F44" s="46">
        <f t="shared" si="38"/>
        <v>3.5737396121883661E-2</v>
      </c>
      <c r="G44" s="46">
        <f t="shared" si="38"/>
        <v>0</v>
      </c>
      <c r="H44" s="46">
        <f t="shared" si="38"/>
        <v>6.7559055118110237E-3</v>
      </c>
      <c r="I44" s="46">
        <f t="shared" si="38"/>
        <v>2.0744235924932977E-2</v>
      </c>
      <c r="J44" s="46"/>
      <c r="K44" s="46">
        <f>(K20/K$19*15.6)/1.33</f>
        <v>2.656850895505988</v>
      </c>
      <c r="L44" s="46">
        <f t="shared" ref="L44:N44" si="39">(L20/L$19*15.6)/1.33</f>
        <v>2.0157805900357766</v>
      </c>
      <c r="M44" s="46">
        <f t="shared" si="39"/>
        <v>3.129572810951144</v>
      </c>
      <c r="N44" s="46">
        <f t="shared" si="39"/>
        <v>3.1355616764683987</v>
      </c>
      <c r="O44" s="46"/>
      <c r="P44" s="46">
        <f t="shared" ref="P44:AD44" si="40">(P20/P$19*15.6)/1.33</f>
        <v>35.111640272046714</v>
      </c>
      <c r="Q44" s="46">
        <f t="shared" si="40"/>
        <v>41.227426222287477</v>
      </c>
      <c r="R44" s="46">
        <f t="shared" si="40"/>
        <v>34.629430719656284</v>
      </c>
      <c r="S44" s="46"/>
      <c r="T44" s="46">
        <f t="shared" si="40"/>
        <v>25.825089038385435</v>
      </c>
      <c r="U44" s="46">
        <f t="shared" si="40"/>
        <v>25.183547103051744</v>
      </c>
      <c r="V44" s="46">
        <f t="shared" si="40"/>
        <v>23.897125992551469</v>
      </c>
      <c r="W44" s="46"/>
      <c r="X44" s="46">
        <f t="shared" si="40"/>
        <v>41.95082300345458</v>
      </c>
      <c r="Y44" s="46">
        <f t="shared" si="40"/>
        <v>36.407819548872183</v>
      </c>
      <c r="Z44" s="46">
        <f t="shared" si="40"/>
        <v>34.53634085213033</v>
      </c>
      <c r="AA44" s="46"/>
      <c r="AB44" s="46">
        <f t="shared" si="40"/>
        <v>38.289939725346422</v>
      </c>
      <c r="AC44" s="46">
        <f t="shared" si="40"/>
        <v>41.989006128767294</v>
      </c>
      <c r="AD44" s="46">
        <f t="shared" si="40"/>
        <v>33.61790302527973</v>
      </c>
      <c r="AE44" s="46"/>
      <c r="AF44" s="46"/>
      <c r="AG44" s="46">
        <f t="shared" ref="AG44" si="41">(AG20/AG$19*15.6)/1.33</f>
        <v>0.43312409464027041</v>
      </c>
      <c r="AH44" s="46"/>
      <c r="AI44" s="46"/>
      <c r="AJ44" s="46"/>
      <c r="AL44" s="46"/>
      <c r="AM44" s="46"/>
    </row>
    <row r="45" spans="1:39" s="47" customFormat="1">
      <c r="A45" s="43" t="s">
        <v>77</v>
      </c>
      <c r="B45" s="44"/>
      <c r="C45" s="45"/>
      <c r="D45" s="46">
        <f t="shared" ref="D45:I47" si="42">D21/D$19*15.6</f>
        <v>2.4787499999999997E-2</v>
      </c>
      <c r="E45" s="46">
        <f t="shared" si="42"/>
        <v>2.3068456375838924E-2</v>
      </c>
      <c r="F45" s="46">
        <f t="shared" si="42"/>
        <v>2.1433795013850416E-2</v>
      </c>
      <c r="G45" s="46">
        <f t="shared" si="42"/>
        <v>2.4092523364485977E-2</v>
      </c>
      <c r="H45" s="46">
        <f t="shared" si="42"/>
        <v>3.3861417322834646E-2</v>
      </c>
      <c r="I45" s="46">
        <f t="shared" si="42"/>
        <v>7.3608579088471848E-2</v>
      </c>
      <c r="J45" s="46"/>
      <c r="K45" s="46">
        <f t="shared" ref="K45:N47" si="43">(K21/K$19*15.6)/1.33</f>
        <v>1.9589684022163969</v>
      </c>
      <c r="L45" s="46">
        <f t="shared" si="43"/>
        <v>1.4110464130250435</v>
      </c>
      <c r="M45" s="46">
        <f t="shared" si="43"/>
        <v>3.9185407464850468</v>
      </c>
      <c r="N45" s="46">
        <f t="shared" si="43"/>
        <v>3.9020323084940074</v>
      </c>
      <c r="O45" s="46"/>
      <c r="P45" s="46">
        <f t="shared" ref="P45:AD45" si="44">(P21/P$19*15.6)/1.33</f>
        <v>22.771679741653479</v>
      </c>
      <c r="Q45" s="46">
        <f t="shared" si="44"/>
        <v>25.073990217063731</v>
      </c>
      <c r="R45" s="46">
        <f t="shared" si="44"/>
        <v>22.788399570354454</v>
      </c>
      <c r="S45" s="46"/>
      <c r="T45" s="46">
        <f t="shared" si="44"/>
        <v>22.32686980609418</v>
      </c>
      <c r="U45" s="46">
        <f t="shared" si="44"/>
        <v>16.990269792127378</v>
      </c>
      <c r="V45" s="46">
        <f t="shared" si="44"/>
        <v>22.472068020518584</v>
      </c>
      <c r="W45" s="46"/>
      <c r="X45" s="46">
        <f t="shared" si="44"/>
        <v>38.358057305425724</v>
      </c>
      <c r="Y45" s="46">
        <f t="shared" si="44"/>
        <v>40.255037593984959</v>
      </c>
      <c r="Z45" s="46">
        <f t="shared" si="44"/>
        <v>36.305048335123523</v>
      </c>
      <c r="AA45" s="46"/>
      <c r="AB45" s="46">
        <f t="shared" si="44"/>
        <v>39.550114956813516</v>
      </c>
      <c r="AC45" s="46">
        <f t="shared" si="44"/>
        <v>37.159284766538185</v>
      </c>
      <c r="AD45" s="46">
        <f t="shared" si="44"/>
        <v>39.805813746965839</v>
      </c>
      <c r="AE45" s="46"/>
      <c r="AF45" s="46"/>
      <c r="AG45" s="46">
        <f t="shared" ref="AG45" si="45">(AG21/AG$19*15.6)/1.33</f>
        <v>0.15818445195557701</v>
      </c>
      <c r="AH45" s="46"/>
      <c r="AI45" s="46"/>
      <c r="AJ45" s="46"/>
      <c r="AL45" s="46"/>
      <c r="AM45" s="46"/>
    </row>
    <row r="46" spans="1:39" s="47" customFormat="1">
      <c r="A46" s="43" t="s">
        <v>78</v>
      </c>
      <c r="B46" s="44"/>
      <c r="C46" s="45"/>
      <c r="D46" s="46">
        <f t="shared" si="42"/>
        <v>3.7200000000000004E-2</v>
      </c>
      <c r="E46" s="46">
        <f t="shared" si="42"/>
        <v>1.4413422818791944E-2</v>
      </c>
      <c r="F46" s="46">
        <f t="shared" si="42"/>
        <v>4.2867590027700832E-2</v>
      </c>
      <c r="G46" s="46">
        <f t="shared" si="42"/>
        <v>0</v>
      </c>
      <c r="H46" s="46">
        <f t="shared" si="42"/>
        <v>7.4519685039370079E-2</v>
      </c>
      <c r="I46" s="46">
        <f t="shared" si="42"/>
        <v>0</v>
      </c>
      <c r="J46" s="46"/>
      <c r="K46" s="46">
        <f t="shared" si="43"/>
        <v>2.9874268133800053</v>
      </c>
      <c r="L46" s="46">
        <f t="shared" si="43"/>
        <v>3.7417927202539101</v>
      </c>
      <c r="M46" s="46">
        <f t="shared" si="43"/>
        <v>5.1414410465625942</v>
      </c>
      <c r="N46" s="46">
        <f t="shared" si="43"/>
        <v>4.5755974093649963</v>
      </c>
      <c r="O46" s="46"/>
      <c r="P46" s="46">
        <f t="shared" ref="P46:AD46" si="46">(P22/P$19*15.6)/1.33</f>
        <v>43.507902076231787</v>
      </c>
      <c r="Q46" s="46">
        <f t="shared" si="46"/>
        <v>49.183596195009613</v>
      </c>
      <c r="R46" s="46">
        <f t="shared" si="46"/>
        <v>44.012889366272823</v>
      </c>
      <c r="S46" s="46"/>
      <c r="T46" s="46">
        <f t="shared" si="46"/>
        <v>14.713098535813216</v>
      </c>
      <c r="U46" s="46">
        <f t="shared" si="46"/>
        <v>12.160548429898276</v>
      </c>
      <c r="V46" s="46">
        <f t="shared" si="46"/>
        <v>16.114117068371865</v>
      </c>
      <c r="W46" s="46"/>
      <c r="X46" s="46">
        <f t="shared" si="46"/>
        <v>177.52489331436698</v>
      </c>
      <c r="Y46" s="46">
        <f t="shared" si="46"/>
        <v>160.45714285714283</v>
      </c>
      <c r="Z46" s="46">
        <f t="shared" si="46"/>
        <v>149.87468671679198</v>
      </c>
      <c r="AA46" s="46"/>
      <c r="AB46" s="46">
        <f t="shared" si="46"/>
        <v>108.56894301870376</v>
      </c>
      <c r="AC46" s="46">
        <f t="shared" si="46"/>
        <v>121.2358627661591</v>
      </c>
      <c r="AD46" s="46">
        <f t="shared" si="46"/>
        <v>106.21040790953762</v>
      </c>
      <c r="AE46" s="46"/>
      <c r="AF46" s="46"/>
      <c r="AG46" s="46">
        <f t="shared" ref="AG46" si="47">(AG22/AG$19*15.6)/1.33</f>
        <v>1.0169000482858523</v>
      </c>
      <c r="AH46" s="46"/>
      <c r="AI46" s="46"/>
      <c r="AJ46" s="46"/>
      <c r="AL46" s="46"/>
      <c r="AM46" s="46"/>
    </row>
    <row r="47" spans="1:39" s="47" customFormat="1">
      <c r="A47" s="43" t="s">
        <v>79</v>
      </c>
      <c r="B47" s="44"/>
      <c r="C47" s="45"/>
      <c r="D47" s="46">
        <f t="shared" si="42"/>
        <v>2.4787499999999997E-2</v>
      </c>
      <c r="E47" s="46">
        <f t="shared" si="42"/>
        <v>0.38738255033557045</v>
      </c>
      <c r="F47" s="46">
        <f t="shared" si="42"/>
        <v>1.8279224376731302</v>
      </c>
      <c r="G47" s="46">
        <f t="shared" si="42"/>
        <v>3.9</v>
      </c>
      <c r="H47" s="46">
        <f t="shared" si="42"/>
        <v>9.130708661417323</v>
      </c>
      <c r="I47" s="46">
        <f t="shared" si="42"/>
        <v>20.744235924932976</v>
      </c>
      <c r="J47" s="46"/>
      <c r="K47" s="46">
        <f t="shared" si="43"/>
        <v>6.7094667775911594</v>
      </c>
      <c r="L47" s="46">
        <f t="shared" si="43"/>
        <v>5.9717499979809894</v>
      </c>
      <c r="M47" s="46">
        <f t="shared" si="43"/>
        <v>11.295390943727028</v>
      </c>
      <c r="N47" s="46">
        <f t="shared" si="43"/>
        <v>10.707362465569865</v>
      </c>
      <c r="O47" s="46"/>
      <c r="P47" s="46">
        <f t="shared" ref="P47:AD47" si="48">(P23/P$19*15.6)/1.33</f>
        <v>36.129368975584292</v>
      </c>
      <c r="Q47" s="46">
        <f t="shared" si="48"/>
        <v>40.383590013059369</v>
      </c>
      <c r="R47" s="46">
        <f t="shared" si="48"/>
        <v>35.634801288936622</v>
      </c>
      <c r="S47" s="46"/>
      <c r="T47" s="46">
        <f t="shared" si="48"/>
        <v>30.763751483973085</v>
      </c>
      <c r="U47" s="46">
        <f t="shared" si="48"/>
        <v>28.37461300309597</v>
      </c>
      <c r="V47" s="46">
        <f t="shared" si="48"/>
        <v>32.337853980746253</v>
      </c>
      <c r="W47" s="46"/>
      <c r="X47" s="46">
        <f t="shared" si="48"/>
        <v>32.96890875838244</v>
      </c>
      <c r="Y47" s="46">
        <f t="shared" si="48"/>
        <v>28.80721804511278</v>
      </c>
      <c r="Z47" s="46">
        <f t="shared" si="48"/>
        <v>28.671679197994987</v>
      </c>
      <c r="AA47" s="46"/>
      <c r="AB47" s="46">
        <f t="shared" si="48"/>
        <v>27.142235754675941</v>
      </c>
      <c r="AC47" s="46">
        <f t="shared" si="48"/>
        <v>29.766854110065072</v>
      </c>
      <c r="AD47" s="46">
        <f t="shared" si="48"/>
        <v>25.028713516073648</v>
      </c>
      <c r="AE47" s="46"/>
      <c r="AF47" s="46"/>
      <c r="AG47" s="46">
        <f t="shared" ref="AG47" si="49">(AG23/AG$19*15.6)/1.33</f>
        <v>0.17674691315444574</v>
      </c>
      <c r="AH47" s="46"/>
      <c r="AI47" s="46"/>
      <c r="AJ47" s="46"/>
      <c r="AL47" s="46"/>
      <c r="AM47" s="46"/>
    </row>
    <row r="48" spans="1:39">
      <c r="A48" s="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L48" s="14"/>
      <c r="AM48" s="14"/>
    </row>
    <row r="49" spans="1:39">
      <c r="A49" s="15" t="s">
        <v>97</v>
      </c>
      <c r="D49" s="17">
        <f t="shared" ref="D49:N49" si="50">SUM(D34:D43)</f>
        <v>0.67489830668401152</v>
      </c>
      <c r="E49" s="17">
        <f t="shared" si="50"/>
        <v>4.5785434771756615</v>
      </c>
      <c r="F49" s="17">
        <f t="shared" si="50"/>
        <v>8.2309202557467813</v>
      </c>
      <c r="G49" s="17">
        <f t="shared" si="50"/>
        <v>17.305932399706442</v>
      </c>
      <c r="H49" s="17">
        <f t="shared" si="50"/>
        <v>51.814202434058856</v>
      </c>
      <c r="I49" s="17">
        <f t="shared" si="50"/>
        <v>104.12836501113216</v>
      </c>
      <c r="J49" s="17"/>
      <c r="K49" s="17">
        <f t="shared" si="50"/>
        <v>93.951673518548262</v>
      </c>
      <c r="L49" s="17">
        <f t="shared" si="50"/>
        <v>177.06123684210525</v>
      </c>
      <c r="M49" s="17">
        <f t="shared" si="50"/>
        <v>202.58169895366223</v>
      </c>
      <c r="N49" s="17">
        <f t="shared" si="50"/>
        <v>215.0763722772277</v>
      </c>
      <c r="O49" s="17"/>
      <c r="P49" s="17">
        <f t="shared" ref="P49:AB49" si="51">SUM(P34:P43)</f>
        <v>41.509502269413673</v>
      </c>
      <c r="Q49" s="17">
        <f t="shared" si="51"/>
        <v>45.694693788313813</v>
      </c>
      <c r="R49" s="17">
        <f t="shared" si="51"/>
        <v>40.634920691874491</v>
      </c>
      <c r="S49" s="17"/>
      <c r="T49" s="17">
        <f t="shared" si="51"/>
        <v>28.841576545822598</v>
      </c>
      <c r="U49" s="17">
        <f t="shared" si="51"/>
        <v>31.787194812482404</v>
      </c>
      <c r="V49" s="17">
        <f t="shared" si="51"/>
        <v>39.614724411514807</v>
      </c>
      <c r="W49" s="17"/>
      <c r="X49" s="17">
        <f t="shared" si="51"/>
        <v>56.306341885556563</v>
      </c>
      <c r="Y49" s="17">
        <f t="shared" si="51"/>
        <v>59.829059328274873</v>
      </c>
      <c r="Z49" s="17">
        <f t="shared" si="51"/>
        <v>48.444961671988885</v>
      </c>
      <c r="AA49" s="17"/>
      <c r="AB49" s="17">
        <f t="shared" si="51"/>
        <v>89.957870660884808</v>
      </c>
      <c r="AC49" s="17">
        <f t="shared" ref="AC49:AD49" si="52">SUM(AC34:AC43)</f>
        <v>81.126288292001519</v>
      </c>
      <c r="AD49" s="17">
        <f t="shared" si="52"/>
        <v>82.071138600572652</v>
      </c>
      <c r="AE49" s="17"/>
      <c r="AF49" s="17"/>
      <c r="AG49" s="17">
        <f>SUM(AG34:AG43)</f>
        <v>0.63582106197844834</v>
      </c>
      <c r="AH49" s="17"/>
      <c r="AI49" s="17"/>
      <c r="AJ49" s="17"/>
      <c r="AL49" s="17"/>
      <c r="AM49" s="17"/>
    </row>
    <row r="50" spans="1:39">
      <c r="A50" s="7" t="s">
        <v>98</v>
      </c>
      <c r="D50" s="17">
        <f t="shared" ref="D50:N50" si="53">D42+D43</f>
        <v>5.6724076704545448E-2</v>
      </c>
      <c r="E50" s="17">
        <f t="shared" si="53"/>
        <v>1.8505567419158022</v>
      </c>
      <c r="F50" s="17">
        <f t="shared" si="53"/>
        <v>3.3542479853941072</v>
      </c>
      <c r="G50" s="17">
        <f t="shared" si="53"/>
        <v>7.7512810641461343</v>
      </c>
      <c r="H50" s="17">
        <f t="shared" si="53"/>
        <v>23.735236220472437</v>
      </c>
      <c r="I50" s="17">
        <f t="shared" si="53"/>
        <v>47.374710577626125</v>
      </c>
      <c r="J50" s="17"/>
      <c r="K50" s="17">
        <f t="shared" si="53"/>
        <v>0.24523590814196242</v>
      </c>
      <c r="L50" s="17">
        <f t="shared" si="53"/>
        <v>0.48760472610096667</v>
      </c>
      <c r="M50" s="17">
        <f t="shared" si="53"/>
        <v>8.1847533632286993</v>
      </c>
      <c r="N50" s="17">
        <f t="shared" si="53"/>
        <v>34.211881188118809</v>
      </c>
      <c r="O50" s="17"/>
      <c r="P50" s="17">
        <f t="shared" ref="P50:AB50" si="54">P42+P43</f>
        <v>3.9609975843028984</v>
      </c>
      <c r="Q50" s="17">
        <f t="shared" si="54"/>
        <v>6.7695681117443707</v>
      </c>
      <c r="R50" s="17">
        <f t="shared" si="54"/>
        <v>4.8712012987012985</v>
      </c>
      <c r="S50" s="17"/>
      <c r="T50" s="17">
        <f t="shared" si="54"/>
        <v>3.1162679425837316</v>
      </c>
      <c r="U50" s="17">
        <f t="shared" si="54"/>
        <v>3.2282210895721928</v>
      </c>
      <c r="V50" s="17">
        <f t="shared" si="54"/>
        <v>4.0733379354290564</v>
      </c>
      <c r="W50" s="17"/>
      <c r="X50" s="17">
        <f t="shared" si="54"/>
        <v>15.310634213759212</v>
      </c>
      <c r="Y50" s="17">
        <f t="shared" si="54"/>
        <v>16.178618181818184</v>
      </c>
      <c r="Z50" s="17">
        <f t="shared" si="54"/>
        <v>14.478415854978353</v>
      </c>
      <c r="AA50" s="17"/>
      <c r="AB50" s="17">
        <f t="shared" si="54"/>
        <v>30.546123685199095</v>
      </c>
      <c r="AC50" s="17">
        <f t="shared" ref="AC50:AD50" si="55">AC42+AC43</f>
        <v>27.448410045836518</v>
      </c>
      <c r="AD50" s="17">
        <f t="shared" si="55"/>
        <v>25.196020490336434</v>
      </c>
      <c r="AE50" s="17"/>
      <c r="AF50" s="17"/>
      <c r="AG50" s="17">
        <f>AG42+AG43</f>
        <v>0.11150698498748957</v>
      </c>
      <c r="AH50" s="17"/>
      <c r="AI50" s="17"/>
      <c r="AJ50" s="17"/>
      <c r="AL50" s="17"/>
      <c r="AM50" s="17"/>
    </row>
    <row r="51" spans="1:39">
      <c r="A51" s="7" t="s">
        <v>99</v>
      </c>
      <c r="D51" s="17">
        <f t="shared" ref="D51:N51" si="56">D38</f>
        <v>3.1012499999999998E-2</v>
      </c>
      <c r="E51" s="17">
        <f t="shared" si="56"/>
        <v>3.4620134228187917E-2</v>
      </c>
      <c r="F51" s="17">
        <f t="shared" si="56"/>
        <v>7.1301939058171754E-2</v>
      </c>
      <c r="G51" s="17">
        <f t="shared" si="56"/>
        <v>0.18698130841121494</v>
      </c>
      <c r="H51" s="17">
        <f t="shared" si="56"/>
        <v>0.47496062992125981</v>
      </c>
      <c r="I51" s="17">
        <f t="shared" si="56"/>
        <v>0.50605898123324389</v>
      </c>
      <c r="J51" s="17" t="s">
        <v>122</v>
      </c>
      <c r="K51" s="17">
        <f t="shared" si="56"/>
        <v>8.9398747390396647</v>
      </c>
      <c r="L51" s="17">
        <f t="shared" si="56"/>
        <v>17.929108485499462</v>
      </c>
      <c r="M51" s="17">
        <f t="shared" si="56"/>
        <v>12.976681614349776</v>
      </c>
      <c r="N51" s="17">
        <f t="shared" si="56"/>
        <v>11.630495049504951</v>
      </c>
      <c r="O51" s="17"/>
      <c r="P51" s="17">
        <f t="shared" ref="P51:AB51" si="57">P38</f>
        <v>7.3262472885032537</v>
      </c>
      <c r="Q51" s="17">
        <f t="shared" si="57"/>
        <v>5.6275436793422404</v>
      </c>
      <c r="R51" s="17">
        <f t="shared" si="57"/>
        <v>4.4125714285714288</v>
      </c>
      <c r="S51" s="17"/>
      <c r="T51" s="17">
        <f t="shared" si="57"/>
        <v>7.2663157894736843</v>
      </c>
      <c r="U51" s="17">
        <f t="shared" si="57"/>
        <v>9.2911764705882351</v>
      </c>
      <c r="V51" s="17">
        <f t="shared" si="57"/>
        <v>10.395140186915887</v>
      </c>
      <c r="W51" s="17"/>
      <c r="X51" s="17">
        <f t="shared" si="57"/>
        <v>7.8843243243243233</v>
      </c>
      <c r="Y51" s="17">
        <f t="shared" si="57"/>
        <v>9.0105599999999999</v>
      </c>
      <c r="Z51" s="17">
        <f t="shared" si="57"/>
        <v>4.618095238095238</v>
      </c>
      <c r="AA51" s="17"/>
      <c r="AB51" s="17">
        <f t="shared" si="57"/>
        <v>15.342148760330579</v>
      </c>
      <c r="AC51" s="17">
        <f t="shared" ref="AC51:AD51" si="58">AC38</f>
        <v>8.8094117647058816</v>
      </c>
      <c r="AD51" s="17">
        <f t="shared" si="58"/>
        <v>11.239370078740158</v>
      </c>
      <c r="AE51" s="17"/>
      <c r="AF51" s="17"/>
      <c r="AG51" s="17">
        <f>AG38</f>
        <v>2.9589908256880734E-2</v>
      </c>
      <c r="AH51" s="17"/>
      <c r="AI51" s="17"/>
      <c r="AJ51" s="17"/>
      <c r="AL51" s="17"/>
      <c r="AM51" s="17"/>
    </row>
    <row r="52" spans="1:39">
      <c r="A52" s="7" t="s">
        <v>100</v>
      </c>
      <c r="D52" s="17">
        <f t="shared" ref="D52:N52" si="59">D34+D36</f>
        <v>0.23454922997946612</v>
      </c>
      <c r="E52" s="17">
        <f t="shared" si="59"/>
        <v>0.59270619834710747</v>
      </c>
      <c r="F52" s="17">
        <f t="shared" si="59"/>
        <v>0.50932046979865764</v>
      </c>
      <c r="G52" s="17">
        <f t="shared" si="59"/>
        <v>0.31602516733601071</v>
      </c>
      <c r="H52" s="17">
        <f t="shared" si="59"/>
        <v>0.31956463878326996</v>
      </c>
      <c r="I52" s="17">
        <f t="shared" si="59"/>
        <v>0.74798151125401935</v>
      </c>
      <c r="J52" s="17" t="s">
        <v>140</v>
      </c>
      <c r="K52" s="17">
        <f t="shared" si="59"/>
        <v>4.8606923076923074</v>
      </c>
      <c r="L52" s="17">
        <f t="shared" si="59"/>
        <v>10.379342105263158</v>
      </c>
      <c r="M52" s="17">
        <f t="shared" si="59"/>
        <v>12.858066666666666</v>
      </c>
      <c r="N52" s="17">
        <f t="shared" si="59"/>
        <v>10.856</v>
      </c>
      <c r="O52" s="17"/>
      <c r="P52" s="17">
        <f t="shared" ref="P52:AB52" si="60">P34+P36</f>
        <v>5.8649385245901637</v>
      </c>
      <c r="Q52" s="17">
        <f t="shared" si="60"/>
        <v>8.4692120075046891</v>
      </c>
      <c r="R52" s="17">
        <f t="shared" si="60"/>
        <v>7.62770796460177</v>
      </c>
      <c r="S52" s="17"/>
      <c r="T52" s="17">
        <f t="shared" si="60"/>
        <v>2.7122980769230765</v>
      </c>
      <c r="U52" s="17">
        <f t="shared" si="60"/>
        <v>2.4032796052631573</v>
      </c>
      <c r="V52" s="17">
        <f t="shared" si="60"/>
        <v>3.0124705882352938</v>
      </c>
      <c r="W52" s="17"/>
      <c r="X52" s="17">
        <f t="shared" si="60"/>
        <v>10.000896860986547</v>
      </c>
      <c r="Y52" s="17">
        <f t="shared" si="60"/>
        <v>9.4632283464566918</v>
      </c>
      <c r="Z52" s="17">
        <f t="shared" si="60"/>
        <v>10.57038391224863</v>
      </c>
      <c r="AA52" s="17"/>
      <c r="AB52" s="17">
        <f t="shared" si="60"/>
        <v>8.2450362318840575</v>
      </c>
      <c r="AC52" s="17">
        <f t="shared" ref="AC52:AD52" si="61">AC34+AC36</f>
        <v>13.695995893223818</v>
      </c>
      <c r="AD52" s="17">
        <f t="shared" si="61"/>
        <v>11.186771653543307</v>
      </c>
      <c r="AE52" s="17"/>
      <c r="AF52" s="17"/>
      <c r="AG52" s="17">
        <f>AG34+AG36</f>
        <v>0.38462967332123404</v>
      </c>
      <c r="AH52" s="17"/>
      <c r="AI52" s="17"/>
      <c r="AJ52" s="17"/>
      <c r="AL52" s="17"/>
      <c r="AM52" s="17"/>
    </row>
    <row r="53" spans="1:39" s="47" customFormat="1">
      <c r="A53" s="48" t="s">
        <v>101</v>
      </c>
      <c r="B53" s="49"/>
      <c r="C53" s="49"/>
      <c r="D53" s="50">
        <f t="shared" ref="D53:N53" si="62">SUM(D44:D47)</f>
        <v>9.9187499999999984E-2</v>
      </c>
      <c r="E53" s="50">
        <f t="shared" si="62"/>
        <v>0.44793288590604025</v>
      </c>
      <c r="F53" s="50">
        <f t="shared" si="62"/>
        <v>1.9279612188365651</v>
      </c>
      <c r="G53" s="50">
        <f t="shared" si="62"/>
        <v>3.9240925233644859</v>
      </c>
      <c r="H53" s="50">
        <f t="shared" si="62"/>
        <v>9.245845669291338</v>
      </c>
      <c r="I53" s="50">
        <f t="shared" si="62"/>
        <v>20.838588739946381</v>
      </c>
      <c r="J53" s="50">
        <v>1.33</v>
      </c>
      <c r="K53" s="50">
        <f t="shared" si="62"/>
        <v>14.31271288869355</v>
      </c>
      <c r="L53" s="50">
        <f t="shared" si="62"/>
        <v>13.14036972129572</v>
      </c>
      <c r="M53" s="50">
        <f t="shared" si="62"/>
        <v>23.484945547725815</v>
      </c>
      <c r="N53" s="50">
        <f t="shared" si="62"/>
        <v>22.320553859897267</v>
      </c>
      <c r="O53" s="50"/>
      <c r="P53" s="50">
        <f t="shared" ref="P53:AB53" si="63">SUM(P44:P47)</f>
        <v>137.52059106551627</v>
      </c>
      <c r="Q53" s="50">
        <f t="shared" si="63"/>
        <v>155.8686026474202</v>
      </c>
      <c r="R53" s="50">
        <f t="shared" si="63"/>
        <v>137.06552094522019</v>
      </c>
      <c r="S53" s="50"/>
      <c r="T53" s="50">
        <f t="shared" si="63"/>
        <v>93.62880886426592</v>
      </c>
      <c r="U53" s="50">
        <f t="shared" si="63"/>
        <v>82.708978328173373</v>
      </c>
      <c r="V53" s="50">
        <f t="shared" si="63"/>
        <v>94.821165062188186</v>
      </c>
      <c r="W53" s="50"/>
      <c r="X53" s="50">
        <f t="shared" si="63"/>
        <v>290.80268238162972</v>
      </c>
      <c r="Y53" s="50">
        <f t="shared" si="63"/>
        <v>265.92721804511274</v>
      </c>
      <c r="Z53" s="50">
        <f t="shared" si="63"/>
        <v>249.38775510204084</v>
      </c>
      <c r="AA53" s="50"/>
      <c r="AB53" s="50">
        <f t="shared" si="63"/>
        <v>213.55123345553966</v>
      </c>
      <c r="AC53" s="50">
        <f t="shared" ref="AC53:AD53" si="64">SUM(AC44:AC47)</f>
        <v>230.15100777152966</v>
      </c>
      <c r="AD53" s="50">
        <f t="shared" si="64"/>
        <v>204.66283819785684</v>
      </c>
      <c r="AE53" s="50"/>
      <c r="AF53" s="50"/>
      <c r="AG53" s="50">
        <f>SUM(AG44:AG47)</f>
        <v>1.7849555080361454</v>
      </c>
      <c r="AH53" s="50"/>
      <c r="AI53" s="50"/>
      <c r="AJ53" s="50"/>
      <c r="AL53" s="50"/>
      <c r="AM53" s="50"/>
    </row>
    <row r="54" spans="1:39">
      <c r="A54" s="7" t="s">
        <v>102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L54"/>
      <c r="AM54"/>
    </row>
    <row r="55" spans="1:39">
      <c r="A55" s="15" t="s">
        <v>64</v>
      </c>
      <c r="D55" s="21">
        <f t="shared" ref="D55:N64" si="65">D34/D$49</f>
        <v>5.1204763549262356E-3</v>
      </c>
      <c r="E55" s="21">
        <f t="shared" si="65"/>
        <v>9.2439805700516992E-3</v>
      </c>
      <c r="F55" s="21">
        <f t="shared" si="65"/>
        <v>1.8240951966975504E-3</v>
      </c>
      <c r="G55" s="21">
        <f t="shared" si="65"/>
        <v>1.3290085579424201E-3</v>
      </c>
      <c r="H55" s="21">
        <f t="shared" si="65"/>
        <v>1.404232535263628E-3</v>
      </c>
      <c r="I55" s="21">
        <f t="shared" si="65"/>
        <v>1.4761878042702911E-3</v>
      </c>
      <c r="J55" s="21"/>
      <c r="K55" s="21">
        <f t="shared" si="65"/>
        <v>2.4177323457166017E-2</v>
      </c>
      <c r="L55" s="21">
        <f t="shared" si="65"/>
        <v>2.1483795303052305E-2</v>
      </c>
      <c r="M55" s="21">
        <f t="shared" si="65"/>
        <v>2.3784642730414956E-2</v>
      </c>
      <c r="N55" s="21">
        <f t="shared" si="65"/>
        <v>2.3865940947635569E-2</v>
      </c>
      <c r="O55" s="21"/>
      <c r="P55" s="21">
        <f t="shared" ref="P55:AB64" si="66">P34/P$49</f>
        <v>4.9543761616271248E-2</v>
      </c>
      <c r="Q55" s="21">
        <f t="shared" si="66"/>
        <v>5.6467856811660604E-2</v>
      </c>
      <c r="R55" s="21">
        <f t="shared" si="66"/>
        <v>6.7188167079501718E-2</v>
      </c>
      <c r="S55" s="21"/>
      <c r="T55" s="21">
        <f t="shared" si="66"/>
        <v>3.4146751731184352E-2</v>
      </c>
      <c r="U55" s="21">
        <f t="shared" si="66"/>
        <v>3.2866284044478195E-2</v>
      </c>
      <c r="V55" s="21">
        <f t="shared" si="66"/>
        <v>3.1327354367337037E-2</v>
      </c>
      <c r="W55" s="21"/>
      <c r="X55" s="21">
        <f t="shared" si="66"/>
        <v>0.10360922601044742</v>
      </c>
      <c r="Y55" s="21">
        <f t="shared" si="66"/>
        <v>0.10354500086669886</v>
      </c>
      <c r="Z55" s="21">
        <f t="shared" si="66"/>
        <v>9.7407887766483944E-2</v>
      </c>
      <c r="AA55" s="21"/>
      <c r="AB55" s="21">
        <f t="shared" si="66"/>
        <v>6.6703124144776582E-2</v>
      </c>
      <c r="AC55" s="21">
        <f t="shared" ref="AC55:AD64" si="67">AC34/AC$49</f>
        <v>8.1014207213924702E-2</v>
      </c>
      <c r="AD55" s="21">
        <f t="shared" si="67"/>
        <v>6.7360421104896664E-2</v>
      </c>
      <c r="AE55" s="21"/>
      <c r="AF55" s="21"/>
      <c r="AG55" s="21">
        <f t="shared" ref="AG55:AG64" si="68">AG34/AG$49</f>
        <v>9.6077379991943417E-3</v>
      </c>
      <c r="AH55" s="21"/>
      <c r="AI55" s="21"/>
      <c r="AJ55" s="21"/>
      <c r="AL55" s="21"/>
      <c r="AM55" s="21"/>
    </row>
    <row r="56" spans="1:39">
      <c r="A56" s="15" t="s">
        <v>89</v>
      </c>
      <c r="D56" s="21">
        <f t="shared" si="65"/>
        <v>0.33060536348992126</v>
      </c>
      <c r="E56" s="21">
        <f t="shared" si="65"/>
        <v>5.3737672183938552E-2</v>
      </c>
      <c r="F56" s="21">
        <f t="shared" si="65"/>
        <v>5.2081163096885701E-2</v>
      </c>
      <c r="G56" s="21">
        <f t="shared" si="65"/>
        <v>6.6553807927396999E-2</v>
      </c>
      <c r="H56" s="21">
        <f t="shared" si="65"/>
        <v>5.7133272762373483E-2</v>
      </c>
      <c r="I56" s="21">
        <f t="shared" si="65"/>
        <v>6.1452300852480699E-2</v>
      </c>
      <c r="J56" s="21"/>
      <c r="K56" s="21">
        <f t="shared" si="65"/>
        <v>0.59796210760121216</v>
      </c>
      <c r="L56" s="21">
        <f t="shared" si="65"/>
        <v>0.59146825603670783</v>
      </c>
      <c r="M56" s="21">
        <f t="shared" si="65"/>
        <v>0.59135749624367151</v>
      </c>
      <c r="N56" s="21">
        <f t="shared" si="65"/>
        <v>0.53573417273245283</v>
      </c>
      <c r="O56" s="21"/>
      <c r="P56" s="21">
        <f t="shared" si="66"/>
        <v>0.40761124010826061</v>
      </c>
      <c r="Q56" s="21">
        <f t="shared" si="66"/>
        <v>0.38946547568663498</v>
      </c>
      <c r="R56" s="21">
        <f t="shared" si="66"/>
        <v>0.41315624942092066</v>
      </c>
      <c r="S56" s="21"/>
      <c r="T56" s="21">
        <f t="shared" si="66"/>
        <v>0.34208656291026213</v>
      </c>
      <c r="U56" s="21">
        <f t="shared" si="66"/>
        <v>0.34317370488700916</v>
      </c>
      <c r="V56" s="21">
        <f t="shared" si="66"/>
        <v>0.36103822805806951</v>
      </c>
      <c r="W56" s="21"/>
      <c r="X56" s="21">
        <f t="shared" si="66"/>
        <v>0.24959984228098353</v>
      </c>
      <c r="Y56" s="21">
        <f t="shared" si="66"/>
        <v>0.26908663082375439</v>
      </c>
      <c r="Z56" s="21">
        <f t="shared" si="66"/>
        <v>0.24432242420441874</v>
      </c>
      <c r="AA56" s="21"/>
      <c r="AB56" s="21">
        <f t="shared" si="66"/>
        <v>0.26370470838525129</v>
      </c>
      <c r="AC56" s="21">
        <f t="shared" si="67"/>
        <v>0.25692901669515472</v>
      </c>
      <c r="AD56" s="21">
        <f t="shared" si="67"/>
        <v>0.27838341814266937</v>
      </c>
      <c r="AE56" s="21"/>
      <c r="AF56" s="21"/>
      <c r="AG56" s="21">
        <f t="shared" si="68"/>
        <v>0.12661516261424519</v>
      </c>
      <c r="AH56" s="21"/>
      <c r="AI56" s="21"/>
      <c r="AJ56" s="21"/>
      <c r="AL56" s="21"/>
      <c r="AM56" s="21"/>
    </row>
    <row r="57" spans="1:39">
      <c r="A57" s="15" t="s">
        <v>67</v>
      </c>
      <c r="D57" s="21">
        <f t="shared" si="65"/>
        <v>0.34241222250733722</v>
      </c>
      <c r="E57" s="21">
        <f t="shared" si="65"/>
        <v>0.12020902152587391</v>
      </c>
      <c r="F57" s="21">
        <f t="shared" si="65"/>
        <v>6.0054826475888577E-2</v>
      </c>
      <c r="G57" s="21">
        <f t="shared" si="65"/>
        <v>1.6932080185324102E-2</v>
      </c>
      <c r="H57" s="21">
        <f t="shared" si="65"/>
        <v>4.7632779883223066E-3</v>
      </c>
      <c r="I57" s="21">
        <f t="shared" si="65"/>
        <v>5.7070759603538249E-3</v>
      </c>
      <c r="J57" s="21"/>
      <c r="K57" s="21">
        <f t="shared" si="65"/>
        <v>2.755876729732909E-2</v>
      </c>
      <c r="L57" s="21">
        <f t="shared" si="65"/>
        <v>3.7136274738133267E-2</v>
      </c>
      <c r="M57" s="21">
        <f t="shared" si="65"/>
        <v>3.9686375298749521E-2</v>
      </c>
      <c r="N57" s="21">
        <f t="shared" si="65"/>
        <v>2.660915255081207E-2</v>
      </c>
      <c r="O57" s="21"/>
      <c r="P57" s="21">
        <f t="shared" si="66"/>
        <v>9.1747706696798617E-2</v>
      </c>
      <c r="Q57" s="21">
        <f t="shared" si="66"/>
        <v>0.1288755891197059</v>
      </c>
      <c r="R57" s="21">
        <f t="shared" si="66"/>
        <v>0.12052495834877147</v>
      </c>
      <c r="S57" s="21"/>
      <c r="T57" s="21">
        <f t="shared" si="66"/>
        <v>5.9894504044617707E-2</v>
      </c>
      <c r="U57" s="21">
        <f t="shared" si="66"/>
        <v>4.2738990955108178E-2</v>
      </c>
      <c r="V57" s="21">
        <f t="shared" si="66"/>
        <v>4.471685982287097E-2</v>
      </c>
      <c r="W57" s="21"/>
      <c r="X57" s="21">
        <f t="shared" si="66"/>
        <v>7.4006590007462444E-2</v>
      </c>
      <c r="Y57" s="21">
        <f t="shared" si="66"/>
        <v>5.4626102819439554E-2</v>
      </c>
      <c r="Z57" s="21">
        <f t="shared" si="66"/>
        <v>0.12078578083044009</v>
      </c>
      <c r="AA57" s="21"/>
      <c r="AB57" s="21">
        <f t="shared" si="66"/>
        <v>2.4951293320988742E-2</v>
      </c>
      <c r="AC57" s="21">
        <f t="shared" si="67"/>
        <v>8.7808947173802249E-2</v>
      </c>
      <c r="AD57" s="21">
        <f t="shared" si="67"/>
        <v>6.894537218971776E-2</v>
      </c>
      <c r="AE57" s="21"/>
      <c r="AF57" s="21"/>
      <c r="AG57" s="21">
        <f t="shared" si="68"/>
        <v>0.59532609688259408</v>
      </c>
      <c r="AH57" s="21"/>
      <c r="AI57" s="21"/>
      <c r="AJ57" s="21"/>
      <c r="AL57" s="21"/>
      <c r="AM57" s="21"/>
    </row>
    <row r="58" spans="1:39">
      <c r="A58" s="15" t="s">
        <v>90</v>
      </c>
      <c r="D58" s="21">
        <f t="shared" si="65"/>
        <v>4.5951367328767208E-2</v>
      </c>
      <c r="E58" s="21">
        <f t="shared" si="65"/>
        <v>7.561385929995325E-3</v>
      </c>
      <c r="F58" s="21">
        <f t="shared" si="65"/>
        <v>1.7062881054927272E-3</v>
      </c>
      <c r="G58" s="21">
        <f t="shared" si="65"/>
        <v>5.2232102424033099E-3</v>
      </c>
      <c r="H58" s="21">
        <f t="shared" si="65"/>
        <v>3.1371935389574385E-3</v>
      </c>
      <c r="I58" s="21">
        <f t="shared" si="65"/>
        <v>3.0565490816168508E-3</v>
      </c>
      <c r="J58" s="21"/>
      <c r="K58" s="21">
        <f t="shared" si="65"/>
        <v>2.8424865404811244E-2</v>
      </c>
      <c r="L58" s="21">
        <f t="shared" si="65"/>
        <v>9.2079778099794687E-2</v>
      </c>
      <c r="M58" s="21">
        <f t="shared" si="65"/>
        <v>4.4459724170144641E-2</v>
      </c>
      <c r="N58" s="21">
        <f t="shared" si="65"/>
        <v>2.9515649462873737E-2</v>
      </c>
      <c r="O58" s="21"/>
      <c r="P58" s="21">
        <f t="shared" si="66"/>
        <v>1.0516369994793122E-2</v>
      </c>
      <c r="Q58" s="21">
        <f t="shared" si="66"/>
        <v>1.108748561414204E-2</v>
      </c>
      <c r="R58" s="21">
        <f t="shared" si="66"/>
        <v>1.0822499984831197E-2</v>
      </c>
      <c r="S58" s="21"/>
      <c r="T58" s="21">
        <f t="shared" si="66"/>
        <v>1.2241100309410214E-2</v>
      </c>
      <c r="U58" s="21">
        <f t="shared" si="66"/>
        <v>7.4697115574774873E-3</v>
      </c>
      <c r="V58" s="21">
        <f t="shared" si="66"/>
        <v>1.0415272022470303E-2</v>
      </c>
      <c r="W58" s="21"/>
      <c r="X58" s="21">
        <f t="shared" si="66"/>
        <v>3.0451180758279987E-3</v>
      </c>
      <c r="Y58" s="21">
        <f t="shared" si="66"/>
        <v>1.931583101882144E-3</v>
      </c>
      <c r="Z58" s="21">
        <f t="shared" si="66"/>
        <v>2.4508912637242423E-3</v>
      </c>
      <c r="AA58" s="21"/>
      <c r="AB58" s="21">
        <f t="shared" si="66"/>
        <v>1.8487993142226853E-3</v>
      </c>
      <c r="AC58" s="21">
        <f t="shared" si="67"/>
        <v>4.3629455665214955E-3</v>
      </c>
      <c r="AD58" s="21">
        <f t="shared" si="67"/>
        <v>4.3104529260800419E-3</v>
      </c>
      <c r="AE58" s="21"/>
      <c r="AF58" s="21"/>
      <c r="AG58" s="21">
        <f t="shared" si="68"/>
        <v>1.8626497255695627E-2</v>
      </c>
      <c r="AH58" s="21"/>
      <c r="AI58" s="21"/>
      <c r="AJ58" s="21"/>
      <c r="AL58" s="21"/>
      <c r="AM58" s="21"/>
    </row>
    <row r="59" spans="1:39">
      <c r="A59" s="15" t="s">
        <v>91</v>
      </c>
      <c r="D59" s="21">
        <f t="shared" si="65"/>
        <v>4.5951367328767208E-2</v>
      </c>
      <c r="E59" s="21">
        <f t="shared" si="65"/>
        <v>7.561385929995325E-3</v>
      </c>
      <c r="F59" s="21">
        <f t="shared" si="65"/>
        <v>8.6626934586553853E-3</v>
      </c>
      <c r="G59" s="21">
        <f t="shared" si="65"/>
        <v>1.0804463122390716E-2</v>
      </c>
      <c r="H59" s="21">
        <f t="shared" si="65"/>
        <v>9.1666108443088871E-3</v>
      </c>
      <c r="I59" s="21">
        <f t="shared" si="65"/>
        <v>4.8599532046733097E-3</v>
      </c>
      <c r="J59" s="21"/>
      <c r="K59" s="21">
        <f t="shared" si="65"/>
        <v>9.5153970166105911E-2</v>
      </c>
      <c r="L59" s="21">
        <f t="shared" si="65"/>
        <v>0.10125936543348438</v>
      </c>
      <c r="M59" s="21">
        <f t="shared" si="65"/>
        <v>6.4056534629606462E-2</v>
      </c>
      <c r="N59" s="21">
        <f t="shared" si="65"/>
        <v>5.4076116899133643E-2</v>
      </c>
      <c r="O59" s="21"/>
      <c r="P59" s="21">
        <f t="shared" si="66"/>
        <v>0.17649566696687682</v>
      </c>
      <c r="Q59" s="21">
        <f t="shared" si="66"/>
        <v>0.12315529906847644</v>
      </c>
      <c r="R59" s="21">
        <f t="shared" si="66"/>
        <v>0.10859062484779952</v>
      </c>
      <c r="S59" s="21"/>
      <c r="T59" s="21">
        <f t="shared" si="66"/>
        <v>0.25193892497274512</v>
      </c>
      <c r="U59" s="21">
        <f t="shared" si="66"/>
        <v>0.2922930609447712</v>
      </c>
      <c r="V59" s="21">
        <f t="shared" si="66"/>
        <v>0.26240597003608923</v>
      </c>
      <c r="W59" s="21"/>
      <c r="X59" s="21">
        <f t="shared" si="66"/>
        <v>0.14002551151963175</v>
      </c>
      <c r="Y59" s="21">
        <f t="shared" si="66"/>
        <v>0.15060507554631836</v>
      </c>
      <c r="Z59" s="21">
        <f t="shared" si="66"/>
        <v>9.5326636222016939E-2</v>
      </c>
      <c r="AA59" s="21"/>
      <c r="AB59" s="21">
        <f t="shared" si="66"/>
        <v>0.17054815379263533</v>
      </c>
      <c r="AC59" s="21">
        <f t="shared" si="67"/>
        <v>0.10858886743342389</v>
      </c>
      <c r="AD59" s="21">
        <f t="shared" si="67"/>
        <v>0.13694668150566799</v>
      </c>
      <c r="AE59" s="21"/>
      <c r="AF59" s="21"/>
      <c r="AG59" s="21">
        <f t="shared" si="68"/>
        <v>4.6538106436435897E-2</v>
      </c>
      <c r="AH59" s="21"/>
      <c r="AI59" s="21"/>
      <c r="AJ59" s="21"/>
      <c r="AL59" s="21"/>
      <c r="AM59" s="21"/>
    </row>
    <row r="60" spans="1:39">
      <c r="A60" s="15" t="s">
        <v>92</v>
      </c>
      <c r="D60" s="21">
        <f t="shared" si="65"/>
        <v>8.1123332889963873E-2</v>
      </c>
      <c r="E60" s="21">
        <f t="shared" si="65"/>
        <v>1.9437030364403307E-2</v>
      </c>
      <c r="F60" s="21">
        <f t="shared" si="65"/>
        <v>1.8742918574181651E-2</v>
      </c>
      <c r="G60" s="21">
        <f t="shared" si="65"/>
        <v>1.465868680932542E-2</v>
      </c>
      <c r="H60" s="21">
        <f t="shared" si="65"/>
        <v>1.90444242541245E-2</v>
      </c>
      <c r="I60" s="21">
        <f t="shared" si="65"/>
        <v>1.8636514768334018E-2</v>
      </c>
      <c r="J60" s="21"/>
      <c r="K60" s="21">
        <f t="shared" si="65"/>
        <v>0.2201193845372578</v>
      </c>
      <c r="L60" s="21">
        <f t="shared" si="65"/>
        <v>0.15046952433573846</v>
      </c>
      <c r="M60" s="21">
        <f t="shared" si="65"/>
        <v>0.19337821774975536</v>
      </c>
      <c r="N60" s="21">
        <f t="shared" si="65"/>
        <v>0.16948158815664724</v>
      </c>
      <c r="O60" s="21"/>
      <c r="P60" s="21">
        <f t="shared" si="66"/>
        <v>0.16100643984276292</v>
      </c>
      <c r="Q60" s="21">
        <f t="shared" si="66"/>
        <v>0.13613748159136427</v>
      </c>
      <c r="R60" s="21">
        <f t="shared" si="66"/>
        <v>0.15283124978579191</v>
      </c>
      <c r="S60" s="21"/>
      <c r="T60" s="21">
        <f t="shared" si="66"/>
        <v>0.18456542714575866</v>
      </c>
      <c r="U60" s="21">
        <f t="shared" si="66"/>
        <v>0.1742932696744747</v>
      </c>
      <c r="V60" s="21">
        <f t="shared" si="66"/>
        <v>0.1795990369952476</v>
      </c>
      <c r="W60" s="21"/>
      <c r="X60" s="21">
        <f t="shared" si="66"/>
        <v>6.7142357573584568E-2</v>
      </c>
      <c r="Y60" s="21">
        <f t="shared" si="66"/>
        <v>5.9032183351257747E-2</v>
      </c>
      <c r="Z60" s="21">
        <f t="shared" si="66"/>
        <v>4.6768832248335397E-2</v>
      </c>
      <c r="AA60" s="21"/>
      <c r="AB60" s="21">
        <f t="shared" si="66"/>
        <v>6.5496223767423811E-2</v>
      </c>
      <c r="AC60" s="21">
        <f t="shared" si="67"/>
        <v>5.0739441032879626E-2</v>
      </c>
      <c r="AD60" s="21">
        <f t="shared" si="67"/>
        <v>6.2711103334289489E-2</v>
      </c>
      <c r="AE60" s="21"/>
      <c r="AF60" s="21"/>
      <c r="AG60" s="21">
        <f t="shared" si="68"/>
        <v>0</v>
      </c>
      <c r="AH60" s="21"/>
      <c r="AI60" s="21"/>
      <c r="AJ60" s="21"/>
      <c r="AL60" s="21"/>
      <c r="AM60" s="21"/>
    </row>
    <row r="61" spans="1:39">
      <c r="A61" s="15" t="s">
        <v>93</v>
      </c>
      <c r="D61" s="21">
        <f t="shared" si="65"/>
        <v>4.5951367328767208E-2</v>
      </c>
      <c r="E61" s="21">
        <f t="shared" si="65"/>
        <v>0.14863611455131939</v>
      </c>
      <c r="F61" s="21">
        <f t="shared" si="65"/>
        <v>0.19950445541145731</v>
      </c>
      <c r="G61" s="21">
        <f t="shared" si="65"/>
        <v>0.17965315874072676</v>
      </c>
      <c r="H61" s="21">
        <f t="shared" si="65"/>
        <v>0.1943953679051712</v>
      </c>
      <c r="I61" s="21">
        <f t="shared" si="65"/>
        <v>0.19198823403585474</v>
      </c>
      <c r="J61" s="21"/>
      <c r="K61" s="21">
        <f t="shared" si="65"/>
        <v>3.2757924155544663E-3</v>
      </c>
      <c r="L61" s="21">
        <f t="shared" si="65"/>
        <v>2.5456793739819903E-3</v>
      </c>
      <c r="M61" s="21">
        <f t="shared" si="65"/>
        <v>2.2963663357783446E-3</v>
      </c>
      <c r="N61" s="21">
        <f t="shared" si="65"/>
        <v>1.1490277163162526E-3</v>
      </c>
      <c r="O61" s="21"/>
      <c r="P61" s="21">
        <f t="shared" si="66"/>
        <v>4.5244847652016924E-3</v>
      </c>
      <c r="Q61" s="21">
        <f t="shared" si="66"/>
        <v>2.8385366651395281E-3</v>
      </c>
      <c r="R61" s="21">
        <f t="shared" si="66"/>
        <v>3.4551562451572569E-3</v>
      </c>
      <c r="S61" s="21"/>
      <c r="T61" s="21">
        <f t="shared" si="66"/>
        <v>2.8847244140005465E-3</v>
      </c>
      <c r="U61" s="21">
        <f t="shared" si="66"/>
        <v>2.370821494329811E-3</v>
      </c>
      <c r="V61" s="21">
        <f t="shared" si="66"/>
        <v>4.121945111366339E-3</v>
      </c>
      <c r="W61" s="21"/>
      <c r="X61" s="21">
        <f t="shared" si="66"/>
        <v>7.0387155523237354E-3</v>
      </c>
      <c r="Y61" s="21">
        <f t="shared" si="66"/>
        <v>5.86149947763372E-3</v>
      </c>
      <c r="Z61" s="21">
        <f t="shared" si="66"/>
        <v>7.9481458083236634E-3</v>
      </c>
      <c r="AA61" s="21"/>
      <c r="AB61" s="21">
        <f t="shared" si="66"/>
        <v>3.1243275232600417E-3</v>
      </c>
      <c r="AC61" s="21">
        <f t="shared" si="67"/>
        <v>4.0236053557920464E-3</v>
      </c>
      <c r="AD61" s="21">
        <f t="shared" si="67"/>
        <v>5.3431656062867192E-3</v>
      </c>
      <c r="AE61" s="21"/>
      <c r="AF61" s="21"/>
      <c r="AG61" s="21">
        <f t="shared" si="68"/>
        <v>2.791160918074027E-2</v>
      </c>
      <c r="AH61" s="21"/>
      <c r="AI61" s="21"/>
      <c r="AJ61" s="21"/>
      <c r="AL61" s="21"/>
      <c r="AM61" s="21"/>
    </row>
    <row r="62" spans="1:39">
      <c r="A62" s="15" t="s">
        <v>94</v>
      </c>
      <c r="D62" s="21">
        <f t="shared" si="65"/>
        <v>1.8836171129929968E-2</v>
      </c>
      <c r="E62" s="21">
        <f t="shared" si="65"/>
        <v>0.22943318194844686</v>
      </c>
      <c r="F62" s="21">
        <f t="shared" si="65"/>
        <v>0.24990558098908869</v>
      </c>
      <c r="G62" s="21">
        <f t="shared" si="65"/>
        <v>0.25694824579564668</v>
      </c>
      <c r="H62" s="21">
        <f t="shared" si="65"/>
        <v>0.25287202329127961</v>
      </c>
      <c r="I62" s="21">
        <f t="shared" si="65"/>
        <v>0.25785867416531122</v>
      </c>
      <c r="J62" s="21"/>
      <c r="K62" s="21">
        <f t="shared" si="65"/>
        <v>7.1755452912145457E-4</v>
      </c>
      <c r="L62" s="21">
        <f t="shared" si="65"/>
        <v>8.0345047900026386E-4</v>
      </c>
      <c r="M62" s="21">
        <f t="shared" si="65"/>
        <v>5.7840806201935751E-4</v>
      </c>
      <c r="N62" s="21">
        <f t="shared" si="65"/>
        <v>4.9982705659756984E-4</v>
      </c>
      <c r="O62" s="21"/>
      <c r="P62" s="21">
        <f t="shared" si="66"/>
        <v>3.130454324031441E-3</v>
      </c>
      <c r="Q62" s="21">
        <f t="shared" si="66"/>
        <v>3.8244807972831717E-3</v>
      </c>
      <c r="R62" s="21">
        <f t="shared" si="66"/>
        <v>3.5538749950188931E-3</v>
      </c>
      <c r="S62" s="21"/>
      <c r="T62" s="21">
        <f t="shared" si="66"/>
        <v>4.1942374703560579E-3</v>
      </c>
      <c r="U62" s="21">
        <f t="shared" si="66"/>
        <v>3.2368750082402442E-3</v>
      </c>
      <c r="V62" s="21">
        <f t="shared" si="66"/>
        <v>3.5514973504183187E-3</v>
      </c>
      <c r="W62" s="21"/>
      <c r="X62" s="21">
        <f t="shared" si="66"/>
        <v>8.3615947164129484E-2</v>
      </c>
      <c r="Y62" s="21">
        <f t="shared" si="66"/>
        <v>8.4897874996331821E-2</v>
      </c>
      <c r="Z62" s="21">
        <f t="shared" si="66"/>
        <v>8.6126210205950959E-2</v>
      </c>
      <c r="AA62" s="21"/>
      <c r="AB62" s="21">
        <f t="shared" si="66"/>
        <v>6.40630460044605E-2</v>
      </c>
      <c r="AC62" s="21">
        <f t="shared" si="67"/>
        <v>6.8191223298965611E-2</v>
      </c>
      <c r="AD62" s="21">
        <f t="shared" si="67"/>
        <v>6.8997180518156218E-2</v>
      </c>
      <c r="AE62" s="21"/>
      <c r="AF62" s="21"/>
      <c r="AG62" s="21">
        <f t="shared" si="68"/>
        <v>0</v>
      </c>
      <c r="AH62" s="21"/>
      <c r="AI62" s="21"/>
      <c r="AJ62" s="21"/>
      <c r="AL62" s="21"/>
      <c r="AM62" s="21"/>
    </row>
    <row r="63" spans="1:39">
      <c r="A63" s="15" t="s">
        <v>95</v>
      </c>
      <c r="D63" s="21">
        <f t="shared" si="65"/>
        <v>2.8918498181509534E-2</v>
      </c>
      <c r="E63" s="21">
        <f t="shared" si="65"/>
        <v>0.2624518805888682</v>
      </c>
      <c r="F63" s="21">
        <f t="shared" si="65"/>
        <v>0.26847190471039412</v>
      </c>
      <c r="G63" s="21">
        <f t="shared" si="65"/>
        <v>0.29437997608852967</v>
      </c>
      <c r="H63" s="21">
        <f t="shared" si="65"/>
        <v>0.30621221570428392</v>
      </c>
      <c r="I63" s="21">
        <f t="shared" si="65"/>
        <v>0.28708776913406386</v>
      </c>
      <c r="J63" s="21"/>
      <c r="K63" s="21">
        <f t="shared" si="65"/>
        <v>1.4091107057385085E-3</v>
      </c>
      <c r="L63" s="21">
        <f t="shared" si="65"/>
        <v>1.7507460378686551E-3</v>
      </c>
      <c r="M63" s="21">
        <f t="shared" si="65"/>
        <v>1.7956548791048712E-2</v>
      </c>
      <c r="N63" s="21">
        <f t="shared" si="65"/>
        <v>6.4991880204138028E-2</v>
      </c>
      <c r="O63" s="21"/>
      <c r="P63" s="21">
        <f t="shared" si="66"/>
        <v>2.4410354947392427E-2</v>
      </c>
      <c r="Q63" s="21">
        <f t="shared" si="66"/>
        <v>3.9871567944987196E-2</v>
      </c>
      <c r="R63" s="21">
        <f t="shared" si="66"/>
        <v>3.1327414728818802E-2</v>
      </c>
      <c r="S63" s="21"/>
      <c r="T63" s="21">
        <f t="shared" si="66"/>
        <v>2.5017047848688946E-2</v>
      </c>
      <c r="U63" s="21">
        <f t="shared" si="66"/>
        <v>2.1774356812804929E-2</v>
      </c>
      <c r="V63" s="21">
        <f t="shared" si="66"/>
        <v>2.3754716145049516E-2</v>
      </c>
      <c r="W63" s="21"/>
      <c r="X63" s="21">
        <f t="shared" si="66"/>
        <v>0.26491619623913476</v>
      </c>
      <c r="Y63" s="21">
        <f t="shared" si="66"/>
        <v>0.26311324895557381</v>
      </c>
      <c r="Z63" s="21">
        <f t="shared" si="66"/>
        <v>0.29041748788087046</v>
      </c>
      <c r="AA63" s="21"/>
      <c r="AB63" s="21">
        <f t="shared" si="66"/>
        <v>0.3289794410438534</v>
      </c>
      <c r="AC63" s="21">
        <f t="shared" si="67"/>
        <v>0.32685366617879896</v>
      </c>
      <c r="AD63" s="21">
        <f t="shared" si="67"/>
        <v>0.29763623029672004</v>
      </c>
      <c r="AE63" s="21"/>
      <c r="AF63" s="21"/>
      <c r="AG63" s="21">
        <f t="shared" si="68"/>
        <v>0.11382575224916991</v>
      </c>
      <c r="AH63" s="21"/>
      <c r="AI63" s="21"/>
      <c r="AJ63" s="21"/>
      <c r="AL63" s="21"/>
      <c r="AM63" s="21"/>
    </row>
    <row r="64" spans="1:39">
      <c r="A64" s="15" t="s">
        <v>96</v>
      </c>
      <c r="D64" s="21">
        <f t="shared" si="65"/>
        <v>5.51298334601103E-2</v>
      </c>
      <c r="E64" s="21">
        <f t="shared" si="65"/>
        <v>0.14172834640710744</v>
      </c>
      <c r="F64" s="21">
        <f t="shared" si="65"/>
        <v>0.13904607398125829</v>
      </c>
      <c r="G64" s="21">
        <f t="shared" si="65"/>
        <v>0.15351736253031401</v>
      </c>
      <c r="H64" s="21">
        <f t="shared" si="65"/>
        <v>0.151871381175915</v>
      </c>
      <c r="I64" s="21">
        <f t="shared" si="65"/>
        <v>0.16787674099304115</v>
      </c>
      <c r="J64" s="21"/>
      <c r="K64" s="21">
        <f t="shared" si="65"/>
        <v>1.2011238857033042E-3</v>
      </c>
      <c r="L64" s="21">
        <f t="shared" si="65"/>
        <v>1.0031301622382563E-3</v>
      </c>
      <c r="M64" s="21">
        <f t="shared" si="65"/>
        <v>2.2445685988810891E-2</v>
      </c>
      <c r="N64" s="21">
        <f t="shared" si="65"/>
        <v>9.407664427339317E-2</v>
      </c>
      <c r="O64" s="21"/>
      <c r="P64" s="21">
        <f t="shared" si="66"/>
        <v>7.1013520737611011E-2</v>
      </c>
      <c r="Q64" s="21">
        <f t="shared" si="66"/>
        <v>0.10827622670060584</v>
      </c>
      <c r="R64" s="21">
        <f t="shared" si="66"/>
        <v>8.8549804563388693E-2</v>
      </c>
      <c r="S64" s="21"/>
      <c r="T64" s="21">
        <f t="shared" si="66"/>
        <v>8.3030719152976246E-2</v>
      </c>
      <c r="U64" s="21">
        <f t="shared" si="66"/>
        <v>7.9782924621306192E-2</v>
      </c>
      <c r="V64" s="21">
        <f t="shared" si="66"/>
        <v>7.9069120091081399E-2</v>
      </c>
      <c r="W64" s="21"/>
      <c r="X64" s="21">
        <f t="shared" si="66"/>
        <v>7.00049557647446E-3</v>
      </c>
      <c r="Y64" s="21">
        <f t="shared" si="66"/>
        <v>7.3008000611096153E-3</v>
      </c>
      <c r="Z64" s="21">
        <f t="shared" si="66"/>
        <v>8.4457035694355653E-3</v>
      </c>
      <c r="AA64" s="21"/>
      <c r="AB64" s="21">
        <f t="shared" si="66"/>
        <v>1.058088270312765E-2</v>
      </c>
      <c r="AC64" s="21">
        <f t="shared" si="67"/>
        <v>1.1488080050736579E-2</v>
      </c>
      <c r="AD64" s="21">
        <f t="shared" si="67"/>
        <v>9.3659743755157149E-3</v>
      </c>
      <c r="AE64" s="21"/>
      <c r="AF64" s="21"/>
      <c r="AG64" s="21">
        <f t="shared" si="68"/>
        <v>6.1549037381924736E-2</v>
      </c>
      <c r="AH64" s="21"/>
      <c r="AI64" s="21"/>
      <c r="AJ64" s="21"/>
      <c r="AL64" s="21"/>
      <c r="AM64" s="21"/>
    </row>
    <row r="65" spans="1:39">
      <c r="A65" s="15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L65" s="21"/>
      <c r="AM65" s="21"/>
    </row>
    <row r="66" spans="1:39">
      <c r="A66" s="7" t="s">
        <v>103</v>
      </c>
      <c r="D66" s="22">
        <f t="shared" ref="D66:N66" si="69">D50/D49</f>
        <v>8.4048331641619831E-2</v>
      </c>
      <c r="E66" s="22">
        <f t="shared" si="69"/>
        <v>0.40418022699597561</v>
      </c>
      <c r="F66" s="22">
        <f t="shared" si="69"/>
        <v>0.4075179786916524</v>
      </c>
      <c r="G66" s="22">
        <f t="shared" si="69"/>
        <v>0.44789733861884368</v>
      </c>
      <c r="H66" s="22">
        <f t="shared" si="69"/>
        <v>0.4580835968801989</v>
      </c>
      <c r="I66" s="22">
        <f t="shared" si="69"/>
        <v>0.45496451012710504</v>
      </c>
      <c r="J66" s="22"/>
      <c r="K66" s="22">
        <f t="shared" si="69"/>
        <v>2.610234591441813E-3</v>
      </c>
      <c r="L66" s="22">
        <f t="shared" si="69"/>
        <v>2.7538762001069117E-3</v>
      </c>
      <c r="M66" s="22">
        <f t="shared" si="69"/>
        <v>4.0402234779859603E-2</v>
      </c>
      <c r="N66" s="22">
        <f t="shared" si="69"/>
        <v>0.1590685244775312</v>
      </c>
      <c r="O66" s="22"/>
      <c r="P66" s="22">
        <f t="shared" ref="P66:AB66" si="70">P50/P49</f>
        <v>9.5423875685003434E-2</v>
      </c>
      <c r="Q66" s="22">
        <f t="shared" si="70"/>
        <v>0.14814779464559305</v>
      </c>
      <c r="R66" s="22">
        <f t="shared" si="70"/>
        <v>0.1198772192922075</v>
      </c>
      <c r="S66" s="22"/>
      <c r="T66" s="22">
        <f t="shared" si="70"/>
        <v>0.1080477670016652</v>
      </c>
      <c r="U66" s="22">
        <f t="shared" si="70"/>
        <v>0.10155728143411112</v>
      </c>
      <c r="V66" s="22">
        <f t="shared" si="70"/>
        <v>0.10282383623613092</v>
      </c>
      <c r="W66" s="22"/>
      <c r="X66" s="22">
        <f t="shared" si="70"/>
        <v>0.27191669181560918</v>
      </c>
      <c r="Y66" s="22">
        <f t="shared" si="70"/>
        <v>0.27041404901668348</v>
      </c>
      <c r="Z66" s="22">
        <f t="shared" si="70"/>
        <v>0.29886319145030604</v>
      </c>
      <c r="AA66" s="22"/>
      <c r="AB66" s="22">
        <f t="shared" si="70"/>
        <v>0.33956032374698109</v>
      </c>
      <c r="AC66" s="22">
        <f t="shared" ref="AC66:AD66" si="71">AC50/AC49</f>
        <v>0.33834174622953556</v>
      </c>
      <c r="AD66" s="22">
        <f t="shared" si="71"/>
        <v>0.30700220467223577</v>
      </c>
      <c r="AE66" s="22"/>
      <c r="AF66" s="22"/>
      <c r="AG66" s="22">
        <f>AG50/AG49</f>
        <v>0.17537478963109465</v>
      </c>
      <c r="AH66" s="22"/>
      <c r="AI66" s="22"/>
      <c r="AJ66" s="22"/>
      <c r="AL66" s="22"/>
      <c r="AM66" s="22"/>
    </row>
    <row r="67" spans="1:39">
      <c r="A67" s="7" t="s">
        <v>104</v>
      </c>
      <c r="D67" s="22">
        <f t="shared" ref="D67:N67" si="72">D51/D49</f>
        <v>4.5951367328767208E-2</v>
      </c>
      <c r="E67" s="22">
        <f t="shared" si="72"/>
        <v>7.561385929995325E-3</v>
      </c>
      <c r="F67" s="22">
        <f t="shared" si="72"/>
        <v>8.6626934586553853E-3</v>
      </c>
      <c r="G67" s="22">
        <f t="shared" si="72"/>
        <v>1.0804463122390716E-2</v>
      </c>
      <c r="H67" s="22">
        <f t="shared" si="72"/>
        <v>9.1666108443088871E-3</v>
      </c>
      <c r="I67" s="22">
        <f t="shared" si="72"/>
        <v>4.8599532046733097E-3</v>
      </c>
      <c r="J67" s="22"/>
      <c r="K67" s="22">
        <f t="shared" si="72"/>
        <v>9.5153970166105911E-2</v>
      </c>
      <c r="L67" s="22">
        <f t="shared" si="72"/>
        <v>0.10125936543348438</v>
      </c>
      <c r="M67" s="22">
        <f t="shared" si="72"/>
        <v>6.4056534629606462E-2</v>
      </c>
      <c r="N67" s="22">
        <f t="shared" si="72"/>
        <v>5.4076116899133643E-2</v>
      </c>
      <c r="O67" s="22"/>
      <c r="P67" s="22">
        <f t="shared" ref="P67:AB67" si="73">P51/P49</f>
        <v>0.17649566696687682</v>
      </c>
      <c r="Q67" s="22">
        <f t="shared" si="73"/>
        <v>0.12315529906847644</v>
      </c>
      <c r="R67" s="22">
        <f t="shared" si="73"/>
        <v>0.10859062484779952</v>
      </c>
      <c r="S67" s="22"/>
      <c r="T67" s="22">
        <f t="shared" si="73"/>
        <v>0.25193892497274512</v>
      </c>
      <c r="U67" s="22">
        <f t="shared" si="73"/>
        <v>0.2922930609447712</v>
      </c>
      <c r="V67" s="22">
        <f t="shared" si="73"/>
        <v>0.26240597003608923</v>
      </c>
      <c r="W67" s="22"/>
      <c r="X67" s="22">
        <f t="shared" si="73"/>
        <v>0.14002551151963175</v>
      </c>
      <c r="Y67" s="22">
        <f t="shared" si="73"/>
        <v>0.15060507554631836</v>
      </c>
      <c r="Z67" s="22">
        <f t="shared" si="73"/>
        <v>9.5326636222016939E-2</v>
      </c>
      <c r="AA67" s="22"/>
      <c r="AB67" s="22">
        <f t="shared" si="73"/>
        <v>0.17054815379263533</v>
      </c>
      <c r="AC67" s="22">
        <f t="shared" ref="AC67:AD67" si="74">AC51/AC49</f>
        <v>0.10858886743342389</v>
      </c>
      <c r="AD67" s="22">
        <f t="shared" si="74"/>
        <v>0.13694668150566799</v>
      </c>
      <c r="AE67" s="22"/>
      <c r="AF67" s="22"/>
      <c r="AG67" s="22">
        <f>AG51/AG49</f>
        <v>4.6538106436435897E-2</v>
      </c>
      <c r="AH67" s="22"/>
      <c r="AI67" s="22"/>
      <c r="AJ67" s="22"/>
      <c r="AL67" s="22"/>
      <c r="AM67" s="22"/>
    </row>
    <row r="68" spans="1:39">
      <c r="A68" s="7" t="s">
        <v>105</v>
      </c>
      <c r="D68" s="22">
        <f t="shared" ref="D68:N68" si="75">D52/D49</f>
        <v>0.34753269886226346</v>
      </c>
      <c r="E68" s="22">
        <f t="shared" si="75"/>
        <v>0.12945300209592561</v>
      </c>
      <c r="F68" s="22">
        <f t="shared" si="75"/>
        <v>6.1878921672586122E-2</v>
      </c>
      <c r="G68" s="22">
        <f t="shared" si="75"/>
        <v>1.8261088743266523E-2</v>
      </c>
      <c r="H68" s="22">
        <f t="shared" si="75"/>
        <v>6.1675105235859352E-3</v>
      </c>
      <c r="I68" s="22">
        <f t="shared" si="75"/>
        <v>7.1832637646241163E-3</v>
      </c>
      <c r="J68" s="22"/>
      <c r="K68" s="22">
        <f t="shared" si="75"/>
        <v>5.1736090754495104E-2</v>
      </c>
      <c r="L68" s="22">
        <f t="shared" si="75"/>
        <v>5.8620070041185579E-2</v>
      </c>
      <c r="M68" s="22">
        <f t="shared" si="75"/>
        <v>6.347101802916448E-2</v>
      </c>
      <c r="N68" s="22">
        <f t="shared" si="75"/>
        <v>5.0475093498447636E-2</v>
      </c>
      <c r="O68" s="22"/>
      <c r="P68" s="22">
        <f t="shared" ref="P68:AB68" si="76">P52/P49</f>
        <v>0.14129146831306988</v>
      </c>
      <c r="Q68" s="22">
        <f t="shared" si="76"/>
        <v>0.18534344593136648</v>
      </c>
      <c r="R68" s="22">
        <f t="shared" si="76"/>
        <v>0.1877131254282732</v>
      </c>
      <c r="S68" s="22"/>
      <c r="T68" s="22">
        <f t="shared" si="76"/>
        <v>9.4041255775802052E-2</v>
      </c>
      <c r="U68" s="22">
        <f t="shared" si="76"/>
        <v>7.5605274999586358E-2</v>
      </c>
      <c r="V68" s="22">
        <f t="shared" si="76"/>
        <v>7.6044214190208001E-2</v>
      </c>
      <c r="W68" s="22"/>
      <c r="X68" s="22">
        <f t="shared" si="76"/>
        <v>0.17761581601790988</v>
      </c>
      <c r="Y68" s="22">
        <f t="shared" si="76"/>
        <v>0.1581711036861384</v>
      </c>
      <c r="Z68" s="22">
        <f t="shared" si="76"/>
        <v>0.21819366859692405</v>
      </c>
      <c r="AA68" s="22"/>
      <c r="AB68" s="22">
        <f t="shared" si="76"/>
        <v>9.1654417465765317E-2</v>
      </c>
      <c r="AC68" s="22">
        <f t="shared" ref="AC68:AD68" si="77">AC52/AC49</f>
        <v>0.16882315438772696</v>
      </c>
      <c r="AD68" s="22">
        <f t="shared" si="77"/>
        <v>0.13630579329461442</v>
      </c>
      <c r="AE68" s="22"/>
      <c r="AF68" s="22"/>
      <c r="AG68" s="22">
        <f>AG52/AG49</f>
        <v>0.60493383488178842</v>
      </c>
      <c r="AH68" s="22"/>
      <c r="AI68" s="22"/>
      <c r="AJ68" s="22"/>
      <c r="AL68" s="22"/>
      <c r="AM68" s="22"/>
    </row>
    <row r="69" spans="1:39">
      <c r="A69" s="7" t="s">
        <v>106</v>
      </c>
      <c r="B69" s="13"/>
      <c r="C69" s="13"/>
      <c r="D69" s="22">
        <f t="shared" ref="D69:AD69" si="78">D53/D49</f>
        <v>0.14696658595476331</v>
      </c>
      <c r="E69" s="22">
        <f t="shared" si="78"/>
        <v>9.7833052834163298E-2</v>
      </c>
      <c r="F69" s="22">
        <f t="shared" si="78"/>
        <v>0.23423398100479392</v>
      </c>
      <c r="G69" s="22">
        <f t="shared" si="78"/>
        <v>0.22674840238200916</v>
      </c>
      <c r="H69" s="22">
        <f t="shared" si="78"/>
        <v>0.1784423041357826</v>
      </c>
      <c r="I69" s="22">
        <f t="shared" si="78"/>
        <v>0.20012403668989298</v>
      </c>
      <c r="J69" s="22"/>
      <c r="K69" s="22">
        <f t="shared" si="78"/>
        <v>0.15234122344683818</v>
      </c>
      <c r="L69" s="22">
        <f t="shared" si="78"/>
        <v>7.4213701178500596E-2</v>
      </c>
      <c r="M69" s="22">
        <f t="shared" si="78"/>
        <v>0.11592826829385844</v>
      </c>
      <c r="N69" s="22">
        <f t="shared" si="78"/>
        <v>0.10377966497931566</v>
      </c>
      <c r="O69" s="22"/>
      <c r="P69" s="22">
        <f t="shared" si="78"/>
        <v>3.3129906056919523</v>
      </c>
      <c r="Q69" s="22">
        <f t="shared" si="78"/>
        <v>3.411087584249942</v>
      </c>
      <c r="R69" s="22">
        <f t="shared" si="78"/>
        <v>3.3730967997835495</v>
      </c>
      <c r="S69" s="22"/>
      <c r="T69" s="22">
        <f t="shared" si="78"/>
        <v>3.2463138315449362</v>
      </c>
      <c r="U69" s="22">
        <f t="shared" si="78"/>
        <v>2.6019590220554685</v>
      </c>
      <c r="V69" s="22">
        <f t="shared" si="78"/>
        <v>2.393583862333434</v>
      </c>
      <c r="W69" s="22"/>
      <c r="X69" s="22">
        <f t="shared" si="78"/>
        <v>5.1646523756185454</v>
      </c>
      <c r="Y69" s="22">
        <f t="shared" si="78"/>
        <v>4.4447835388151766</v>
      </c>
      <c r="Z69" s="22">
        <f t="shared" si="78"/>
        <v>5.1478574137512023</v>
      </c>
      <c r="AA69" s="22"/>
      <c r="AB69" s="22">
        <f t="shared" si="78"/>
        <v>2.3739027156452619</v>
      </c>
      <c r="AC69" s="22">
        <f t="shared" si="78"/>
        <v>2.8369473399687255</v>
      </c>
      <c r="AD69" s="22">
        <f t="shared" si="78"/>
        <v>2.4937248548959308</v>
      </c>
      <c r="AE69" s="22"/>
      <c r="AF69" s="22"/>
      <c r="AG69" s="22">
        <f>AG53/AG49</f>
        <v>2.8073236556241161</v>
      </c>
      <c r="AH69" s="22"/>
      <c r="AI69" s="22"/>
      <c r="AJ69" s="22"/>
      <c r="AL69" s="22"/>
      <c r="AM69" s="22"/>
    </row>
    <row r="70" spans="1:39">
      <c r="A70" s="7" t="s">
        <v>107</v>
      </c>
      <c r="D70" s="23">
        <f t="shared" ref="D70:N70" si="79">D52/D49</f>
        <v>0.34753269886226346</v>
      </c>
      <c r="E70" s="23">
        <f t="shared" si="79"/>
        <v>0.12945300209592561</v>
      </c>
      <c r="F70" s="23">
        <f t="shared" si="79"/>
        <v>6.1878921672586122E-2</v>
      </c>
      <c r="G70" s="23">
        <f t="shared" si="79"/>
        <v>1.8261088743266523E-2</v>
      </c>
      <c r="H70" s="23">
        <f t="shared" si="79"/>
        <v>6.1675105235859352E-3</v>
      </c>
      <c r="I70" s="23">
        <f t="shared" si="79"/>
        <v>7.1832637646241163E-3</v>
      </c>
      <c r="J70" s="23"/>
      <c r="K70" s="23">
        <f t="shared" si="79"/>
        <v>5.1736090754495104E-2</v>
      </c>
      <c r="L70" s="23">
        <f t="shared" si="79"/>
        <v>5.8620070041185579E-2</v>
      </c>
      <c r="M70" s="23">
        <f t="shared" si="79"/>
        <v>6.347101802916448E-2</v>
      </c>
      <c r="N70" s="23">
        <f t="shared" si="79"/>
        <v>5.0475093498447636E-2</v>
      </c>
      <c r="O70" s="23"/>
      <c r="P70" s="23">
        <f t="shared" ref="P70:AB70" si="80">P52/P49</f>
        <v>0.14129146831306988</v>
      </c>
      <c r="Q70" s="23">
        <f t="shared" si="80"/>
        <v>0.18534344593136648</v>
      </c>
      <c r="R70" s="23">
        <f t="shared" si="80"/>
        <v>0.1877131254282732</v>
      </c>
      <c r="S70" s="23"/>
      <c r="T70" s="23">
        <f t="shared" si="80"/>
        <v>9.4041255775802052E-2</v>
      </c>
      <c r="U70" s="23">
        <f t="shared" si="80"/>
        <v>7.5605274999586358E-2</v>
      </c>
      <c r="V70" s="23">
        <f t="shared" si="80"/>
        <v>7.6044214190208001E-2</v>
      </c>
      <c r="W70" s="23"/>
      <c r="X70" s="23">
        <f t="shared" si="80"/>
        <v>0.17761581601790988</v>
      </c>
      <c r="Y70" s="23">
        <f t="shared" si="80"/>
        <v>0.1581711036861384</v>
      </c>
      <c r="Z70" s="23">
        <f t="shared" si="80"/>
        <v>0.21819366859692405</v>
      </c>
      <c r="AA70" s="23"/>
      <c r="AB70" s="23">
        <f t="shared" si="80"/>
        <v>9.1654417465765317E-2</v>
      </c>
      <c r="AC70" s="23">
        <f>AC52/AC49</f>
        <v>0.16882315438772696</v>
      </c>
      <c r="AD70" s="23">
        <f t="shared" ref="AD70" si="81">AD52/AD49</f>
        <v>0.13630579329461442</v>
      </c>
      <c r="AE70" s="23"/>
      <c r="AF70" s="23"/>
      <c r="AG70" s="23">
        <f>AG52/AG49</f>
        <v>0.60493383488178842</v>
      </c>
      <c r="AH70" s="23"/>
      <c r="AI70" s="23"/>
      <c r="AJ70" s="23"/>
      <c r="AL70" s="23"/>
      <c r="AM70" s="23"/>
    </row>
    <row r="71" spans="1:39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L71"/>
      <c r="AM71"/>
    </row>
    <row r="72" spans="1:39">
      <c r="A72" s="3" t="s">
        <v>108</v>
      </c>
      <c r="C72" s="3" t="s">
        <v>109</v>
      </c>
      <c r="D72" s="24">
        <f>D40/1</f>
        <v>3.1012499999999998E-2</v>
      </c>
      <c r="E72" s="24">
        <f t="shared" ref="E72:I72" si="82">E40/1</f>
        <v>0.68053691275167782</v>
      </c>
      <c r="F72" s="24">
        <f t="shared" si="82"/>
        <v>1.6421052631578945</v>
      </c>
      <c r="G72" s="24">
        <f t="shared" si="82"/>
        <v>3.1090654205607478</v>
      </c>
      <c r="H72" s="24">
        <f t="shared" si="82"/>
        <v>10.072440944881889</v>
      </c>
      <c r="I72" s="24">
        <f t="shared" si="82"/>
        <v>19.991420911528149</v>
      </c>
      <c r="J72" s="24"/>
      <c r="K72" s="53">
        <f t="shared" ref="K72:N75" si="83">K40/3.1</f>
        <v>9.9279412755067672E-2</v>
      </c>
      <c r="L72" s="53">
        <f t="shared" si="83"/>
        <v>0.14540036727764111</v>
      </c>
      <c r="M72" s="53">
        <f t="shared" si="83"/>
        <v>0.15006509474902358</v>
      </c>
      <c r="N72" s="53">
        <f t="shared" si="83"/>
        <v>7.9718939635899072E-2</v>
      </c>
      <c r="O72" s="24"/>
      <c r="P72" s="24">
        <f>P40/10</f>
        <v>1.8780911062906726E-2</v>
      </c>
      <c r="Q72" s="24">
        <f t="shared" ref="Q72:AD72" si="84">Q40/10</f>
        <v>1.297060637204522E-2</v>
      </c>
      <c r="R72" s="24">
        <f t="shared" si="84"/>
        <v>1.404E-2</v>
      </c>
      <c r="S72" s="51">
        <f>AVERAGE(P72:R72)</f>
        <v>1.5263839144983979E-2</v>
      </c>
      <c r="T72" s="24">
        <f t="shared" si="84"/>
        <v>8.3199999999999993E-3</v>
      </c>
      <c r="U72" s="24">
        <f t="shared" si="84"/>
        <v>7.5361764705882354E-3</v>
      </c>
      <c r="V72" s="24">
        <f t="shared" si="84"/>
        <v>1.6328971962616824E-2</v>
      </c>
      <c r="W72" s="51">
        <f>AVERAGE(T72:V72)</f>
        <v>1.0728382811068353E-2</v>
      </c>
      <c r="X72" s="24">
        <f t="shared" si="84"/>
        <v>3.9632432432432432E-2</v>
      </c>
      <c r="Y72" s="24">
        <f t="shared" si="84"/>
        <v>3.5068799999999997E-2</v>
      </c>
      <c r="Z72" s="24">
        <f t="shared" si="84"/>
        <v>3.8504761904761903E-2</v>
      </c>
      <c r="AA72" s="51">
        <f>AVERAGE(X72:Z72)</f>
        <v>3.7735331445731442E-2</v>
      </c>
      <c r="AB72" s="24">
        <f t="shared" si="84"/>
        <v>2.8105785123966942E-2</v>
      </c>
      <c r="AC72" s="24">
        <f t="shared" si="84"/>
        <v>3.2642016806722692E-2</v>
      </c>
      <c r="AD72" s="24">
        <f t="shared" si="84"/>
        <v>4.3851968503937008E-2</v>
      </c>
      <c r="AE72" s="51">
        <f>AVERAGE(AB72:AD72)</f>
        <v>3.4866590144875552E-2</v>
      </c>
      <c r="AF72" s="24"/>
      <c r="AG72" s="24">
        <f>AG40/10</f>
        <v>1.7746788990825688E-3</v>
      </c>
      <c r="AH72" s="24"/>
      <c r="AI72" s="24"/>
      <c r="AJ72" s="24"/>
      <c r="AL72" s="24"/>
      <c r="AM72" s="24"/>
    </row>
    <row r="73" spans="1:39">
      <c r="A73" s="3" t="s">
        <v>110</v>
      </c>
      <c r="C73" s="3" t="s">
        <v>109</v>
      </c>
      <c r="D73" s="24">
        <f>D41/1</f>
        <v>1.27125E-2</v>
      </c>
      <c r="E73" s="24">
        <f t="shared" ref="E73:I73" si="85">E41/1</f>
        <v>1.0504697986577181</v>
      </c>
      <c r="F73" s="24">
        <f t="shared" si="85"/>
        <v>2.0569529085872578</v>
      </c>
      <c r="G73" s="24">
        <f t="shared" si="85"/>
        <v>4.4467289719626164</v>
      </c>
      <c r="H73" s="24">
        <f t="shared" si="85"/>
        <v>13.102362204724409</v>
      </c>
      <c r="I73" s="24">
        <f t="shared" si="85"/>
        <v>26.850402144772119</v>
      </c>
      <c r="J73" s="24"/>
      <c r="K73" s="53">
        <f t="shared" si="83"/>
        <v>2.1746918984443395E-2</v>
      </c>
      <c r="L73" s="53">
        <f t="shared" si="83"/>
        <v>4.5890301791344713E-2</v>
      </c>
      <c r="M73" s="53">
        <f t="shared" si="83"/>
        <v>3.7798350933024735E-2</v>
      </c>
      <c r="N73" s="53">
        <f t="shared" si="83"/>
        <v>3.4677738741616095E-2</v>
      </c>
      <c r="O73" s="24"/>
      <c r="P73" s="24">
        <f>P41/10</f>
        <v>1.2994360086767895E-2</v>
      </c>
      <c r="Q73" s="24">
        <f t="shared" ref="Q73:AD73" si="86">Q41/10</f>
        <v>1.7475847893114078E-2</v>
      </c>
      <c r="R73" s="24">
        <f t="shared" si="86"/>
        <v>1.4441142857142857E-2</v>
      </c>
      <c r="S73" s="51">
        <f t="shared" ref="S73:S77" si="87">AVERAGE(P73:R73)</f>
        <v>1.4970450279008276E-2</v>
      </c>
      <c r="T73" s="24">
        <f t="shared" si="86"/>
        <v>1.2096842105263159E-2</v>
      </c>
      <c r="U73" s="24">
        <f t="shared" si="86"/>
        <v>1.0289117647058824E-2</v>
      </c>
      <c r="V73" s="24">
        <f t="shared" si="86"/>
        <v>1.4069158878504674E-2</v>
      </c>
      <c r="W73" s="51">
        <f t="shared" ref="W73:W77" si="88">AVERAGE(T73:V73)</f>
        <v>1.2151706210275552E-2</v>
      </c>
      <c r="X73" s="24">
        <f t="shared" si="86"/>
        <v>0.47081081081081083</v>
      </c>
      <c r="Y73" s="24">
        <f t="shared" si="86"/>
        <v>0.50793600000000005</v>
      </c>
      <c r="Z73" s="24">
        <f t="shared" si="86"/>
        <v>0.41723809523809524</v>
      </c>
      <c r="AA73" s="51">
        <f t="shared" ref="AA73:AA77" si="89">AVERAGE(X73:Z73)</f>
        <v>0.46532830201630199</v>
      </c>
      <c r="AB73" s="24">
        <f t="shared" si="86"/>
        <v>0.57629752066115703</v>
      </c>
      <c r="AC73" s="24">
        <f t="shared" si="86"/>
        <v>0.55321008403361349</v>
      </c>
      <c r="AD73" s="24">
        <f t="shared" si="86"/>
        <v>0.56626771653543306</v>
      </c>
      <c r="AE73" s="51">
        <f t="shared" ref="AE73:AE77" si="90">AVERAGE(AB73:AD73)</f>
        <v>0.5652584404100679</v>
      </c>
      <c r="AF73" s="24"/>
      <c r="AG73" s="24">
        <f>AG41/10</f>
        <v>0</v>
      </c>
      <c r="AH73" s="24"/>
      <c r="AI73" s="24"/>
      <c r="AJ73" s="24"/>
      <c r="AL73" s="24"/>
      <c r="AM73" s="24"/>
    </row>
    <row r="74" spans="1:39">
      <c r="A74" s="3" t="s">
        <v>111</v>
      </c>
      <c r="C74" s="3" t="s">
        <v>109</v>
      </c>
      <c r="D74" s="24">
        <f>D42/1</f>
        <v>1.951704545454545E-2</v>
      </c>
      <c r="E74" s="24">
        <f t="shared" ref="E74:I74" si="91">E42/1</f>
        <v>1.201647345942648</v>
      </c>
      <c r="F74" s="24">
        <f t="shared" si="91"/>
        <v>2.2097708385797028</v>
      </c>
      <c r="G74" s="24">
        <f t="shared" si="91"/>
        <v>5.0945199660152936</v>
      </c>
      <c r="H74" s="24">
        <f t="shared" si="91"/>
        <v>15.866141732283463</v>
      </c>
      <c r="I74" s="24">
        <f t="shared" si="91"/>
        <v>29.893980014623445</v>
      </c>
      <c r="J74" s="24"/>
      <c r="K74" s="53">
        <f t="shared" si="83"/>
        <v>4.2705906121624351E-2</v>
      </c>
      <c r="L74" s="53">
        <f t="shared" si="83"/>
        <v>9.9996535116593316E-2</v>
      </c>
      <c r="M74" s="53">
        <f t="shared" si="83"/>
        <v>1.1734413423983798</v>
      </c>
      <c r="N74" s="53">
        <f t="shared" si="83"/>
        <v>4.5091025231555406</v>
      </c>
      <c r="O74" s="24"/>
      <c r="P74" s="24">
        <f>P42/10</f>
        <v>0.10132616840859791</v>
      </c>
      <c r="Q74" s="24">
        <f t="shared" ref="Q74:AD74" si="92">Q42/10</f>
        <v>0.18219190881061384</v>
      </c>
      <c r="R74" s="24">
        <f t="shared" si="92"/>
        <v>0.1272987012987013</v>
      </c>
      <c r="S74" s="51">
        <f t="shared" si="87"/>
        <v>0.13693892617263767</v>
      </c>
      <c r="T74" s="24">
        <f t="shared" si="92"/>
        <v>7.2153110047846886E-2</v>
      </c>
      <c r="U74" s="24">
        <f t="shared" si="92"/>
        <v>6.9214572192513382E-2</v>
      </c>
      <c r="V74" s="24">
        <f t="shared" si="92"/>
        <v>9.4103653355989803E-2</v>
      </c>
      <c r="W74" s="51">
        <f t="shared" si="88"/>
        <v>7.8490445198783357E-2</v>
      </c>
      <c r="X74" s="24">
        <f t="shared" si="92"/>
        <v>1.4916461916461914</v>
      </c>
      <c r="Y74" s="24">
        <f t="shared" si="92"/>
        <v>1.5741818181818181</v>
      </c>
      <c r="Z74" s="24">
        <f t="shared" si="92"/>
        <v>1.4069264069264067</v>
      </c>
      <c r="AA74" s="51">
        <f t="shared" si="89"/>
        <v>1.4909181389181387</v>
      </c>
      <c r="AB74" s="24">
        <f t="shared" si="92"/>
        <v>2.9594290007513147</v>
      </c>
      <c r="AC74" s="24">
        <f t="shared" si="92"/>
        <v>2.651642475171887</v>
      </c>
      <c r="AD74" s="24">
        <f t="shared" si="92"/>
        <v>2.4427344309234074</v>
      </c>
      <c r="AE74" s="51">
        <f t="shared" si="90"/>
        <v>2.6846019689488698</v>
      </c>
      <c r="AF74" s="24"/>
      <c r="AG74" s="24">
        <f>AG42/10</f>
        <v>7.2372810675562964E-3</v>
      </c>
      <c r="AH74" s="24"/>
      <c r="AI74" s="24"/>
      <c r="AJ74" s="24"/>
      <c r="AL74" s="24"/>
      <c r="AM74" s="24"/>
    </row>
    <row r="75" spans="1:39">
      <c r="A75" s="3" t="s">
        <v>112</v>
      </c>
      <c r="C75" s="3" t="s">
        <v>109</v>
      </c>
      <c r="D75" s="24">
        <f>D43/1</f>
        <v>3.7207031250000001E-2</v>
      </c>
      <c r="E75" s="24">
        <f t="shared" ref="E75:I75" si="93">E43/1</f>
        <v>0.64890939597315433</v>
      </c>
      <c r="F75" s="24">
        <f t="shared" si="93"/>
        <v>1.1444771468144044</v>
      </c>
      <c r="G75" s="24">
        <f t="shared" si="93"/>
        <v>2.6567610981308412</v>
      </c>
      <c r="H75" s="24">
        <f t="shared" si="93"/>
        <v>7.8690944881889751</v>
      </c>
      <c r="I75" s="24">
        <f t="shared" si="93"/>
        <v>17.48073056300268</v>
      </c>
      <c r="J75" s="24"/>
      <c r="K75" s="53">
        <f t="shared" si="83"/>
        <v>3.6402451343524815E-2</v>
      </c>
      <c r="L75" s="53">
        <f t="shared" si="83"/>
        <v>5.729531201275076E-2</v>
      </c>
      <c r="M75" s="53">
        <f t="shared" si="83"/>
        <v>1.4668016779979749</v>
      </c>
      <c r="N75" s="53">
        <f t="shared" si="83"/>
        <v>6.5269881826892355</v>
      </c>
      <c r="O75" s="24"/>
      <c r="P75" s="24">
        <f>P43/10</f>
        <v>0.29477359002169196</v>
      </c>
      <c r="Q75" s="24">
        <f t="shared" ref="Q75:AD75" si="94">Q43/10</f>
        <v>0.4947649023638232</v>
      </c>
      <c r="R75" s="24">
        <f t="shared" si="94"/>
        <v>0.35982142857142857</v>
      </c>
      <c r="S75" s="51">
        <f t="shared" si="87"/>
        <v>0.38311997365231454</v>
      </c>
      <c r="T75" s="24">
        <f t="shared" si="94"/>
        <v>0.23947368421052628</v>
      </c>
      <c r="U75" s="24">
        <f t="shared" si="94"/>
        <v>0.25360753676470588</v>
      </c>
      <c r="V75" s="24">
        <f t="shared" si="94"/>
        <v>0.31323014018691586</v>
      </c>
      <c r="W75" s="51">
        <f t="shared" si="88"/>
        <v>0.26877045372071601</v>
      </c>
      <c r="X75" s="24">
        <f t="shared" si="94"/>
        <v>3.9417229729729733E-2</v>
      </c>
      <c r="Y75" s="24">
        <f t="shared" si="94"/>
        <v>4.3679999999999997E-2</v>
      </c>
      <c r="Z75" s="24">
        <f t="shared" si="94"/>
        <v>4.0915178571428568E-2</v>
      </c>
      <c r="AA75" s="51">
        <f t="shared" si="89"/>
        <v>4.133746943371943E-2</v>
      </c>
      <c r="AB75" s="24">
        <f t="shared" si="94"/>
        <v>9.518336776859504E-2</v>
      </c>
      <c r="AC75" s="24">
        <f t="shared" si="94"/>
        <v>9.3198529411764722E-2</v>
      </c>
      <c r="AD75" s="24">
        <f t="shared" si="94"/>
        <v>7.6867618110236208E-2</v>
      </c>
      <c r="AE75" s="51">
        <f t="shared" si="90"/>
        <v>8.8416505096865314E-2</v>
      </c>
      <c r="AF75" s="24"/>
      <c r="AG75" s="24">
        <f>AG43/10</f>
        <v>3.9134174311926603E-3</v>
      </c>
      <c r="AH75" s="24"/>
      <c r="AI75" s="24"/>
      <c r="AJ75" s="24"/>
      <c r="AL75" s="24"/>
      <c r="AM75" s="24"/>
    </row>
    <row r="76" spans="1:39">
      <c r="A76" s="3"/>
      <c r="C76" s="3"/>
      <c r="D76" s="24"/>
      <c r="E76" s="24"/>
      <c r="F76" s="24"/>
      <c r="G76" s="24"/>
      <c r="H76" s="24"/>
      <c r="I76" s="24"/>
      <c r="J76" s="24"/>
      <c r="K76" s="53"/>
      <c r="L76" s="53"/>
      <c r="M76" s="53"/>
      <c r="N76" s="53"/>
      <c r="O76" s="24"/>
      <c r="P76" s="24"/>
      <c r="Q76" s="24"/>
      <c r="R76" s="24"/>
      <c r="S76" s="51"/>
      <c r="T76" s="24"/>
      <c r="U76" s="24"/>
      <c r="V76" s="24"/>
      <c r="W76" s="51"/>
      <c r="X76" s="24"/>
      <c r="Y76" s="24"/>
      <c r="Z76" s="24"/>
      <c r="AA76" s="51"/>
      <c r="AB76" s="24"/>
      <c r="AC76" s="24"/>
      <c r="AD76" s="24"/>
      <c r="AE76" s="51"/>
      <c r="AF76" s="24"/>
      <c r="AG76" s="24"/>
      <c r="AH76" s="24"/>
      <c r="AI76" s="24"/>
      <c r="AJ76" s="24"/>
      <c r="AL76" s="24"/>
      <c r="AM76" s="24"/>
    </row>
    <row r="77" spans="1:39">
      <c r="A77" s="3" t="s">
        <v>113</v>
      </c>
      <c r="D77" s="24">
        <f>D53/1</f>
        <v>9.9187499999999984E-2</v>
      </c>
      <c r="E77" s="24">
        <f t="shared" ref="E77:I77" si="95">E53/1</f>
        <v>0.44793288590604025</v>
      </c>
      <c r="F77" s="24">
        <f t="shared" si="95"/>
        <v>1.9279612188365651</v>
      </c>
      <c r="G77" s="24">
        <f t="shared" si="95"/>
        <v>3.9240925233644859</v>
      </c>
      <c r="H77" s="24">
        <f t="shared" si="95"/>
        <v>9.245845669291338</v>
      </c>
      <c r="I77" s="24">
        <f t="shared" si="95"/>
        <v>20.838588739946381</v>
      </c>
      <c r="J77" s="24"/>
      <c r="K77" s="53">
        <f t="shared" ref="K77:N77" si="96">K53/3.1</f>
        <v>4.6170041576430805</v>
      </c>
      <c r="L77" s="53">
        <f t="shared" si="96"/>
        <v>4.2388289423534582</v>
      </c>
      <c r="M77" s="53">
        <f t="shared" si="96"/>
        <v>7.5757888863631662</v>
      </c>
      <c r="N77" s="53">
        <f t="shared" si="96"/>
        <v>7.2001786644829888</v>
      </c>
      <c r="O77" s="24"/>
      <c r="P77" s="24">
        <f>P53/10</f>
        <v>13.752059106551627</v>
      </c>
      <c r="Q77" s="24">
        <f t="shared" ref="Q77:AD77" si="97">Q53/10</f>
        <v>15.58686026474202</v>
      </c>
      <c r="R77" s="24">
        <f t="shared" si="97"/>
        <v>13.706552094522019</v>
      </c>
      <c r="S77" s="51">
        <f t="shared" si="87"/>
        <v>14.348490488605222</v>
      </c>
      <c r="T77" s="24">
        <f t="shared" si="97"/>
        <v>9.3628808864265913</v>
      </c>
      <c r="U77" s="24">
        <f t="shared" si="97"/>
        <v>8.2708978328173366</v>
      </c>
      <c r="V77" s="24">
        <f t="shared" si="97"/>
        <v>9.4821165062188193</v>
      </c>
      <c r="W77" s="51">
        <f t="shared" si="88"/>
        <v>9.0386317418209163</v>
      </c>
      <c r="X77" s="24">
        <f t="shared" si="97"/>
        <v>29.080268238162972</v>
      </c>
      <c r="Y77" s="24">
        <f t="shared" si="97"/>
        <v>26.592721804511275</v>
      </c>
      <c r="Z77" s="24">
        <f t="shared" si="97"/>
        <v>24.938775510204085</v>
      </c>
      <c r="AA77" s="51">
        <f t="shared" si="89"/>
        <v>26.870588517626107</v>
      </c>
      <c r="AB77" s="24">
        <f t="shared" si="97"/>
        <v>21.355123345553967</v>
      </c>
      <c r="AC77" s="24">
        <f t="shared" si="97"/>
        <v>23.015100777152966</v>
      </c>
      <c r="AD77" s="24">
        <f t="shared" si="97"/>
        <v>20.466283819785684</v>
      </c>
      <c r="AE77" s="51">
        <f t="shared" si="90"/>
        <v>21.612169314164206</v>
      </c>
      <c r="AF77" s="24"/>
      <c r="AG77" s="24">
        <f>AG53/10</f>
        <v>0.17849555080361454</v>
      </c>
      <c r="AH77" s="24"/>
      <c r="AI77" s="24"/>
      <c r="AJ77" s="24"/>
      <c r="AL77" s="24"/>
      <c r="AM77" s="24"/>
    </row>
    <row r="78" spans="1:39">
      <c r="C78" s="3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L78"/>
      <c r="AM78"/>
    </row>
    <row r="79" spans="1:39">
      <c r="A79" s="3"/>
      <c r="C79" s="27" t="s">
        <v>114</v>
      </c>
      <c r="D79" s="24" t="s">
        <v>115</v>
      </c>
      <c r="E79" s="25"/>
      <c r="F79" s="25"/>
      <c r="G79" s="25"/>
      <c r="H79" s="25"/>
      <c r="I79" s="25"/>
      <c r="J79" s="25"/>
      <c r="K79" t="s">
        <v>124</v>
      </c>
      <c r="L79"/>
      <c r="M79"/>
      <c r="N79" s="25"/>
      <c r="O79" s="25"/>
      <c r="P79" s="25"/>
      <c r="Q79" t="s">
        <v>124</v>
      </c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 t="s">
        <v>122</v>
      </c>
      <c r="AC79" s="25" t="s">
        <v>123</v>
      </c>
      <c r="AD79" s="25"/>
      <c r="AE79" s="25"/>
      <c r="AF79" s="25"/>
      <c r="AG79" s="25"/>
      <c r="AH79" s="25"/>
      <c r="AI79" s="25"/>
      <c r="AJ79" s="25"/>
      <c r="AL79" s="25"/>
      <c r="AM79" s="25"/>
    </row>
    <row r="80" spans="1:39">
      <c r="A80" s="3"/>
      <c r="B80" s="3"/>
      <c r="C80" s="25">
        <v>0</v>
      </c>
      <c r="D80" s="28">
        <v>3.1012499999999998E-2</v>
      </c>
      <c r="E80" s="25"/>
      <c r="F80" s="25"/>
      <c r="G80" s="25"/>
      <c r="H80" s="25"/>
      <c r="I80" s="25"/>
      <c r="J80" s="25"/>
      <c r="K80" s="25" t="s">
        <v>118</v>
      </c>
      <c r="L80" s="25" t="s">
        <v>119</v>
      </c>
      <c r="M80" s="25"/>
      <c r="N80" s="25"/>
      <c r="O80" s="25"/>
      <c r="P80" s="25"/>
      <c r="Q80" s="25" t="s">
        <v>120</v>
      </c>
      <c r="R80" s="25" t="s">
        <v>125</v>
      </c>
      <c r="S80" s="25"/>
      <c r="T80" s="25"/>
      <c r="U80" s="25"/>
      <c r="V80" s="25"/>
      <c r="W80" s="25"/>
      <c r="X80" s="25"/>
      <c r="Y80" s="25"/>
      <c r="Z80" s="25"/>
      <c r="AA80" s="25"/>
      <c r="AB80" s="25">
        <v>0</v>
      </c>
      <c r="AC80" s="25">
        <v>2.4787499999999997E-2</v>
      </c>
      <c r="AD80" s="25"/>
      <c r="AE80" s="25"/>
      <c r="AF80" s="25"/>
      <c r="AG80" s="25"/>
      <c r="AH80" s="25"/>
      <c r="AI80" s="25"/>
      <c r="AJ80" s="25"/>
      <c r="AL80" s="25"/>
      <c r="AM80" s="25"/>
    </row>
    <row r="81" spans="1:39">
      <c r="A81" s="3"/>
      <c r="B81" s="3"/>
      <c r="C81" s="25">
        <v>0.90500000000000003</v>
      </c>
      <c r="D81" s="28">
        <v>0.68053691275167782</v>
      </c>
      <c r="E81" s="25"/>
      <c r="F81" s="25"/>
      <c r="G81" s="25"/>
      <c r="H81" s="25"/>
      <c r="I81" s="25"/>
      <c r="J81" s="25"/>
      <c r="K81" s="25">
        <v>0</v>
      </c>
      <c r="L81" s="25">
        <v>0.04</v>
      </c>
      <c r="M81" s="25"/>
      <c r="N81" s="25"/>
      <c r="O81" s="25"/>
      <c r="P81" s="25"/>
      <c r="Q81" s="25">
        <v>0</v>
      </c>
      <c r="R81" s="25">
        <v>0.04</v>
      </c>
      <c r="S81" s="25"/>
      <c r="T81" s="25"/>
      <c r="U81" s="25"/>
      <c r="V81" s="25"/>
      <c r="W81" s="25"/>
      <c r="X81" s="25"/>
      <c r="Y81" s="25"/>
      <c r="Z81" s="25"/>
      <c r="AA81" s="25"/>
      <c r="AB81" s="25">
        <v>0.78</v>
      </c>
      <c r="AC81" s="25">
        <v>0.38738255033557045</v>
      </c>
      <c r="AD81" s="25"/>
      <c r="AE81" s="25"/>
      <c r="AF81" s="25"/>
      <c r="AG81" s="25"/>
      <c r="AH81" s="25"/>
      <c r="AI81" s="25"/>
      <c r="AJ81" s="25"/>
      <c r="AL81" s="25"/>
      <c r="AM81" s="25"/>
    </row>
    <row r="82" spans="1:39">
      <c r="A82" s="3"/>
      <c r="B82" s="3"/>
      <c r="C82" s="25">
        <v>1.81</v>
      </c>
      <c r="D82" s="28">
        <v>1.6421052631578945</v>
      </c>
      <c r="E82" s="25"/>
      <c r="F82" s="25"/>
      <c r="G82" s="25"/>
      <c r="H82" s="25"/>
      <c r="I82" s="25"/>
      <c r="J82" s="25"/>
      <c r="K82" s="25">
        <v>0.13</v>
      </c>
      <c r="L82" s="25">
        <v>0.1</v>
      </c>
      <c r="M82" s="25"/>
      <c r="N82" s="25"/>
      <c r="O82" s="25"/>
      <c r="P82" s="25"/>
      <c r="Q82" s="25">
        <v>7.0000000000000007E-2</v>
      </c>
      <c r="R82" s="25">
        <v>0.06</v>
      </c>
      <c r="S82" s="25"/>
      <c r="T82" s="25"/>
      <c r="U82" s="25"/>
      <c r="V82" s="25"/>
      <c r="W82" s="25"/>
      <c r="X82" s="25"/>
      <c r="Y82" s="25"/>
      <c r="Z82" s="25"/>
      <c r="AA82" s="25"/>
      <c r="AB82" s="25">
        <v>1.57</v>
      </c>
      <c r="AC82" s="25">
        <v>1.8279224376731302</v>
      </c>
      <c r="AD82" s="25"/>
      <c r="AE82" s="25"/>
      <c r="AF82" s="25"/>
      <c r="AG82" s="25"/>
      <c r="AH82" s="25"/>
      <c r="AI82" s="25"/>
      <c r="AJ82" s="25"/>
      <c r="AL82" s="25"/>
      <c r="AM82" s="25"/>
    </row>
    <row r="83" spans="1:39">
      <c r="C83" s="25">
        <v>4.62</v>
      </c>
      <c r="D83" s="28">
        <v>3.1090654205607478</v>
      </c>
      <c r="E83"/>
      <c r="F83"/>
      <c r="G83"/>
      <c r="H83"/>
      <c r="I83"/>
      <c r="J83"/>
      <c r="K83" s="25">
        <v>1.04</v>
      </c>
      <c r="L83" s="25">
        <v>1.17</v>
      </c>
      <c r="M83" s="25"/>
      <c r="N83"/>
      <c r="O83"/>
      <c r="P83"/>
      <c r="Q83" s="25">
        <v>1.07</v>
      </c>
      <c r="R83" s="25">
        <v>1.47</v>
      </c>
      <c r="S83" s="25"/>
      <c r="T83"/>
      <c r="U83" s="25"/>
      <c r="V83" s="25"/>
      <c r="W83" s="25"/>
      <c r="X83"/>
      <c r="Y83"/>
      <c r="Z83"/>
      <c r="AA83" s="25"/>
      <c r="AB83" s="25">
        <v>3.9</v>
      </c>
      <c r="AC83" s="25">
        <v>3.9</v>
      </c>
      <c r="AD83"/>
      <c r="AE83" s="25"/>
      <c r="AF83"/>
      <c r="AG83"/>
      <c r="AH83"/>
      <c r="AI83"/>
      <c r="AJ83"/>
      <c r="AL83"/>
      <c r="AM83"/>
    </row>
    <row r="84" spans="1:39">
      <c r="A84" s="16"/>
      <c r="B84" s="16"/>
      <c r="C84" s="25">
        <v>9.0500000000000007</v>
      </c>
      <c r="D84" s="28">
        <v>10.072440944881889</v>
      </c>
      <c r="E84" s="26"/>
      <c r="F84" s="26"/>
      <c r="G84" s="26"/>
      <c r="H84" s="26"/>
      <c r="I84" s="26"/>
      <c r="J84" s="26"/>
      <c r="K84" s="25">
        <v>5.04</v>
      </c>
      <c r="L84" s="25">
        <v>4.51</v>
      </c>
      <c r="M84" s="25"/>
      <c r="N84" s="26"/>
      <c r="O84" s="26"/>
      <c r="P84" s="26"/>
      <c r="Q84" s="25">
        <v>5.07</v>
      </c>
      <c r="R84" s="25">
        <v>6.53</v>
      </c>
      <c r="S84" s="25"/>
      <c r="T84" s="26"/>
      <c r="U84" s="26"/>
      <c r="V84" s="26"/>
      <c r="W84" s="26"/>
      <c r="X84" s="26"/>
      <c r="Y84" s="26"/>
      <c r="Z84" s="26"/>
      <c r="AA84" s="26"/>
      <c r="AB84" s="25">
        <v>7.8</v>
      </c>
      <c r="AC84" s="26">
        <v>9.130708661417323</v>
      </c>
      <c r="AD84" s="26"/>
      <c r="AE84" s="26"/>
      <c r="AF84" s="26"/>
      <c r="AG84" s="26"/>
      <c r="AH84" s="26"/>
      <c r="AI84" s="26"/>
      <c r="AJ84" s="26"/>
      <c r="AL84" s="26"/>
      <c r="AM84" s="26"/>
    </row>
    <row r="85" spans="1:39" s="30" customFormat="1">
      <c r="A85" s="29"/>
      <c r="B85" s="29"/>
      <c r="C85" s="29">
        <v>18.100000000000001</v>
      </c>
      <c r="D85" s="30">
        <v>19.991420911528149</v>
      </c>
      <c r="AB85" s="30">
        <v>15.6</v>
      </c>
      <c r="AC85" s="30">
        <v>20.744235924932976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5"/>
  <sheetViews>
    <sheetView tabSelected="1" workbookViewId="0">
      <pane xSplit="2" ySplit="6" topLeftCell="V31" activePane="bottomRight" state="frozen"/>
      <selection pane="topRight" activeCell="C1" sqref="C1"/>
      <selection pane="bottomLeft" activeCell="A7" sqref="A7"/>
      <selection pane="bottomRight" activeCell="AB40" sqref="AB40:AD43"/>
    </sheetView>
  </sheetViews>
  <sheetFormatPr defaultRowHeight="15"/>
  <cols>
    <col min="1" max="6" width="9.140625" style="4" customWidth="1"/>
    <col min="7" max="7" width="9.7109375" style="4" bestFit="1" customWidth="1"/>
    <col min="8" max="35" width="9.140625" style="4" customWidth="1"/>
    <col min="36" max="36" width="9.7109375" style="4" bestFit="1" customWidth="1"/>
    <col min="38" max="39" width="9.140625" style="4" customWidth="1"/>
  </cols>
  <sheetData>
    <row r="1" spans="1:39">
      <c r="A1" s="2" t="s">
        <v>59</v>
      </c>
      <c r="B1" s="2" t="s">
        <v>60</v>
      </c>
      <c r="C1" s="2" t="s">
        <v>61</v>
      </c>
      <c r="E1" s="27" t="s">
        <v>137</v>
      </c>
      <c r="K1" s="27" t="s">
        <v>136</v>
      </c>
      <c r="Q1" s="27" t="s">
        <v>138</v>
      </c>
      <c r="AC1" s="3"/>
    </row>
    <row r="2" spans="1:39">
      <c r="A2" s="5" t="s">
        <v>62</v>
      </c>
      <c r="C2" s="2" t="s">
        <v>63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/>
      <c r="K2" t="s">
        <v>23</v>
      </c>
      <c r="L2" t="s">
        <v>24</v>
      </c>
      <c r="M2" t="s">
        <v>25</v>
      </c>
      <c r="N2" t="s">
        <v>26</v>
      </c>
      <c r="O2"/>
      <c r="P2" t="s">
        <v>46</v>
      </c>
      <c r="Q2" t="s">
        <v>47</v>
      </c>
      <c r="R2" t="s">
        <v>48</v>
      </c>
      <c r="S2"/>
      <c r="T2" t="s">
        <v>49</v>
      </c>
      <c r="U2" t="s">
        <v>50</v>
      </c>
      <c r="V2" t="s">
        <v>51</v>
      </c>
      <c r="W2"/>
      <c r="X2" t="s">
        <v>52</v>
      </c>
      <c r="Y2" t="s">
        <v>53</v>
      </c>
      <c r="Z2" t="s">
        <v>54</v>
      </c>
      <c r="AA2"/>
      <c r="AB2" t="s">
        <v>55</v>
      </c>
      <c r="AC2" t="s">
        <v>56</v>
      </c>
      <c r="AD2" t="s">
        <v>58</v>
      </c>
      <c r="AE2"/>
      <c r="AF2"/>
      <c r="AG2" t="s">
        <v>40</v>
      </c>
      <c r="AH2"/>
      <c r="AI2"/>
      <c r="AJ2"/>
      <c r="AL2"/>
      <c r="AM2"/>
    </row>
    <row r="3" spans="1:39">
      <c r="B3" s="6"/>
      <c r="P3" s="27" t="s">
        <v>128</v>
      </c>
      <c r="Q3" s="27" t="s">
        <v>128</v>
      </c>
      <c r="R3" s="27" t="s">
        <v>128</v>
      </c>
      <c r="S3" s="27"/>
      <c r="T3" s="27" t="s">
        <v>128</v>
      </c>
      <c r="U3" s="27" t="s">
        <v>128</v>
      </c>
      <c r="V3" s="27" t="s">
        <v>128</v>
      </c>
      <c r="W3" s="27"/>
      <c r="X3" s="27" t="s">
        <v>135</v>
      </c>
      <c r="Y3" s="27" t="s">
        <v>135</v>
      </c>
      <c r="Z3" s="27" t="s">
        <v>135</v>
      </c>
      <c r="AA3" s="27"/>
      <c r="AB3" s="27" t="s">
        <v>135</v>
      </c>
      <c r="AC3" s="27" t="s">
        <v>135</v>
      </c>
      <c r="AD3" s="27" t="s">
        <v>135</v>
      </c>
      <c r="AE3" s="27"/>
      <c r="AF3" s="27"/>
    </row>
    <row r="4" spans="1:39">
      <c r="A4" s="2"/>
      <c r="E4" s="27" t="s">
        <v>143</v>
      </c>
      <c r="P4" s="27" t="s">
        <v>129</v>
      </c>
      <c r="Q4" s="27" t="s">
        <v>130</v>
      </c>
      <c r="R4" s="27" t="s">
        <v>131</v>
      </c>
      <c r="S4" s="52" t="s">
        <v>141</v>
      </c>
      <c r="T4" s="27" t="s">
        <v>132</v>
      </c>
      <c r="U4" s="27" t="s">
        <v>133</v>
      </c>
      <c r="V4" s="27" t="s">
        <v>134</v>
      </c>
      <c r="W4" s="52" t="s">
        <v>141</v>
      </c>
      <c r="X4" s="27" t="s">
        <v>129</v>
      </c>
      <c r="Y4" s="27" t="s">
        <v>130</v>
      </c>
      <c r="Z4" s="27" t="s">
        <v>131</v>
      </c>
      <c r="AA4" s="52" t="s">
        <v>141</v>
      </c>
      <c r="AB4" s="27" t="s">
        <v>132</v>
      </c>
      <c r="AC4" s="27" t="s">
        <v>133</v>
      </c>
      <c r="AD4" s="27" t="s">
        <v>134</v>
      </c>
      <c r="AE4" s="52" t="s">
        <v>141</v>
      </c>
      <c r="AF4" s="27"/>
    </row>
    <row r="5" spans="1:39">
      <c r="A5" s="2"/>
      <c r="E5" s="27" t="s">
        <v>142</v>
      </c>
    </row>
    <row r="6" spans="1:39">
      <c r="A6" s="2"/>
      <c r="E6" s="27" t="s">
        <v>144</v>
      </c>
    </row>
    <row r="7" spans="1:39">
      <c r="A7" s="2"/>
    </row>
    <row r="8" spans="1:39">
      <c r="A8" s="4" t="s">
        <v>64</v>
      </c>
      <c r="D8" s="1">
        <v>16.3</v>
      </c>
      <c r="E8" s="1">
        <v>99.2</v>
      </c>
      <c r="F8" s="1">
        <v>32.5</v>
      </c>
      <c r="G8" s="1">
        <v>83.2</v>
      </c>
      <c r="H8" s="1">
        <v>278</v>
      </c>
      <c r="I8" s="1">
        <v>463</v>
      </c>
      <c r="J8" s="1"/>
      <c r="K8" s="1">
        <v>14300</v>
      </c>
      <c r="L8" s="1">
        <v>14000</v>
      </c>
      <c r="M8" s="1">
        <v>17500</v>
      </c>
      <c r="N8" s="1">
        <v>26100</v>
      </c>
      <c r="O8" s="1"/>
      <c r="P8" s="1">
        <v>7290</v>
      </c>
      <c r="Q8" s="1">
        <v>6660</v>
      </c>
      <c r="R8" s="1">
        <v>7470</v>
      </c>
      <c r="S8" s="1"/>
      <c r="T8" s="1">
        <v>4960</v>
      </c>
      <c r="U8" s="1">
        <v>7690</v>
      </c>
      <c r="V8" s="1">
        <v>6130</v>
      </c>
      <c r="W8" s="1"/>
      <c r="X8" s="1">
        <v>25200</v>
      </c>
      <c r="Y8" s="1">
        <v>38100</v>
      </c>
      <c r="Z8" s="1">
        <v>12500</v>
      </c>
      <c r="AA8" s="1"/>
      <c r="AB8" s="1">
        <v>40100</v>
      </c>
      <c r="AC8" s="1">
        <v>15500</v>
      </c>
      <c r="AD8" s="1">
        <v>17000</v>
      </c>
      <c r="AE8" s="1"/>
      <c r="AF8" s="1"/>
      <c r="AG8" s="1">
        <v>16.3</v>
      </c>
      <c r="AH8" s="1"/>
      <c r="AI8" s="1"/>
      <c r="AJ8" s="1"/>
      <c r="AL8" s="1"/>
      <c r="AM8" s="1"/>
    </row>
    <row r="9" spans="1:39">
      <c r="A9" s="4" t="s">
        <v>65</v>
      </c>
      <c r="D9" s="1">
        <v>97400</v>
      </c>
      <c r="E9" s="1">
        <v>48400</v>
      </c>
      <c r="F9" s="1">
        <v>44700</v>
      </c>
      <c r="G9" s="1">
        <v>74700</v>
      </c>
      <c r="H9" s="1">
        <v>78900</v>
      </c>
      <c r="I9" s="1">
        <v>62200</v>
      </c>
      <c r="J9" s="1"/>
      <c r="K9" s="1">
        <v>130000</v>
      </c>
      <c r="L9" s="1">
        <v>76000</v>
      </c>
      <c r="M9" s="1">
        <v>75000</v>
      </c>
      <c r="N9" s="1">
        <v>105000</v>
      </c>
      <c r="O9" s="1"/>
      <c r="P9" s="1">
        <v>73200</v>
      </c>
      <c r="Q9" s="1">
        <v>53300</v>
      </c>
      <c r="R9" s="1">
        <v>56500</v>
      </c>
      <c r="S9" s="1"/>
      <c r="T9" s="1">
        <v>104000</v>
      </c>
      <c r="U9" s="1">
        <v>152000</v>
      </c>
      <c r="V9" s="1">
        <v>102000</v>
      </c>
      <c r="W9" s="1"/>
      <c r="X9" s="1">
        <v>89200</v>
      </c>
      <c r="Y9" s="1">
        <v>127000</v>
      </c>
      <c r="Z9" s="1">
        <v>54700</v>
      </c>
      <c r="AA9" s="1"/>
      <c r="AB9" s="1">
        <v>138000</v>
      </c>
      <c r="AC9" s="1">
        <v>48700</v>
      </c>
      <c r="AD9" s="1">
        <v>63500</v>
      </c>
      <c r="AE9" s="1"/>
      <c r="AF9" s="1"/>
      <c r="AG9" s="1">
        <v>55100</v>
      </c>
      <c r="AH9" s="1"/>
      <c r="AI9" s="1"/>
      <c r="AJ9" s="1"/>
      <c r="AL9" s="1"/>
      <c r="AM9" s="1"/>
    </row>
    <row r="10" spans="1:39">
      <c r="A10" s="4" t="s">
        <v>66</v>
      </c>
      <c r="D10" s="1">
        <v>595</v>
      </c>
      <c r="E10" s="1">
        <v>705</v>
      </c>
      <c r="F10" s="1">
        <v>992</v>
      </c>
      <c r="G10" s="1">
        <v>3160</v>
      </c>
      <c r="H10" s="1">
        <v>7230</v>
      </c>
      <c r="I10" s="1">
        <v>15300</v>
      </c>
      <c r="J10" s="1"/>
      <c r="K10" s="1">
        <v>345000</v>
      </c>
      <c r="L10" s="1">
        <v>625000</v>
      </c>
      <c r="M10" s="1">
        <v>685000</v>
      </c>
      <c r="N10" s="1">
        <v>746000</v>
      </c>
      <c r="O10" s="1"/>
      <c r="P10" s="1">
        <v>100000</v>
      </c>
      <c r="Q10" s="1">
        <v>111000</v>
      </c>
      <c r="R10" s="1">
        <v>113000</v>
      </c>
      <c r="S10" s="1"/>
      <c r="T10" s="1">
        <v>72100</v>
      </c>
      <c r="U10" s="1">
        <v>95100</v>
      </c>
      <c r="V10" s="1">
        <v>98100</v>
      </c>
      <c r="W10" s="1"/>
      <c r="X10" s="1">
        <v>100000</v>
      </c>
      <c r="Y10" s="1">
        <v>129000</v>
      </c>
      <c r="Z10" s="1">
        <v>95600</v>
      </c>
      <c r="AA10" s="1"/>
      <c r="AB10" s="1">
        <v>184000</v>
      </c>
      <c r="AC10" s="1">
        <v>159000</v>
      </c>
      <c r="AD10" s="1">
        <v>186000</v>
      </c>
      <c r="AE10" s="1"/>
      <c r="AF10" s="1"/>
      <c r="AG10" s="1">
        <v>225</v>
      </c>
      <c r="AH10" s="1"/>
      <c r="AI10" s="1"/>
      <c r="AJ10" s="1"/>
      <c r="AL10" s="1"/>
      <c r="AM10" s="1"/>
    </row>
    <row r="11" spans="1:39">
      <c r="A11" s="4" t="s">
        <v>67</v>
      </c>
      <c r="D11" s="1">
        <v>1090</v>
      </c>
      <c r="E11" s="1">
        <v>1290</v>
      </c>
      <c r="F11" s="1">
        <v>1070</v>
      </c>
      <c r="G11" s="1">
        <v>1060</v>
      </c>
      <c r="H11" s="1">
        <v>943</v>
      </c>
      <c r="I11" s="1">
        <v>1790</v>
      </c>
      <c r="J11" s="1"/>
      <c r="K11" s="1">
        <v>16300</v>
      </c>
      <c r="L11" s="1">
        <v>24200</v>
      </c>
      <c r="M11" s="1">
        <v>29200</v>
      </c>
      <c r="N11" s="1">
        <v>29100</v>
      </c>
      <c r="O11" s="1"/>
      <c r="P11" s="1">
        <v>13500</v>
      </c>
      <c r="Q11" s="1">
        <v>15200</v>
      </c>
      <c r="R11" s="1">
        <v>13400</v>
      </c>
      <c r="S11" s="1"/>
      <c r="T11" s="1">
        <v>8700</v>
      </c>
      <c r="U11" s="1">
        <v>10000</v>
      </c>
      <c r="V11" s="1">
        <v>8750</v>
      </c>
      <c r="W11" s="1"/>
      <c r="X11" s="1">
        <v>18000</v>
      </c>
      <c r="Y11" s="1">
        <v>20100</v>
      </c>
      <c r="Z11" s="1">
        <v>15500</v>
      </c>
      <c r="AA11" s="1"/>
      <c r="AB11" s="1">
        <v>15000</v>
      </c>
      <c r="AC11" s="1">
        <v>16800</v>
      </c>
      <c r="AD11" s="1">
        <v>17400</v>
      </c>
      <c r="AE11" s="1"/>
      <c r="AF11" s="1"/>
      <c r="AG11" s="1">
        <v>1010</v>
      </c>
      <c r="AH11" s="1"/>
      <c r="AI11" s="1"/>
      <c r="AJ11" s="1"/>
      <c r="AL11" s="1"/>
      <c r="AM11" s="1"/>
    </row>
    <row r="12" spans="1:39">
      <c r="A12" s="4" t="s">
        <v>68</v>
      </c>
      <c r="D12" s="1">
        <v>82.7</v>
      </c>
      <c r="E12" s="1">
        <v>99.2</v>
      </c>
      <c r="F12" s="1">
        <v>32.5</v>
      </c>
      <c r="G12" s="1">
        <v>248</v>
      </c>
      <c r="H12" s="1">
        <v>397</v>
      </c>
      <c r="I12" s="1">
        <v>761</v>
      </c>
      <c r="J12" s="1"/>
      <c r="K12" s="1">
        <v>16400</v>
      </c>
      <c r="L12" s="1">
        <v>97300</v>
      </c>
      <c r="M12" s="1">
        <v>51500</v>
      </c>
      <c r="N12" s="1">
        <v>41100</v>
      </c>
      <c r="O12" s="1"/>
      <c r="P12" s="1">
        <v>2580</v>
      </c>
      <c r="Q12" s="1">
        <v>3160</v>
      </c>
      <c r="R12" s="1">
        <v>2960</v>
      </c>
      <c r="S12" s="1"/>
      <c r="T12" s="1">
        <v>2580</v>
      </c>
      <c r="U12" s="1">
        <v>2070</v>
      </c>
      <c r="V12" s="1">
        <v>2830</v>
      </c>
      <c r="W12" s="1"/>
      <c r="X12" s="1">
        <v>1220</v>
      </c>
      <c r="Y12" s="1">
        <v>926</v>
      </c>
      <c r="Z12" s="1">
        <v>959</v>
      </c>
      <c r="AA12" s="1"/>
      <c r="AB12" s="1">
        <v>1290</v>
      </c>
      <c r="AC12" s="1">
        <v>2700</v>
      </c>
      <c r="AD12" s="1">
        <v>2880</v>
      </c>
      <c r="AE12" s="1"/>
      <c r="AF12" s="1"/>
      <c r="AG12" s="1">
        <v>33.1</v>
      </c>
      <c r="AH12" s="1"/>
      <c r="AI12" s="1"/>
      <c r="AJ12" s="1"/>
      <c r="AL12" s="1"/>
      <c r="AM12" s="1"/>
    </row>
    <row r="13" spans="1:39">
      <c r="A13" s="4" t="s">
        <v>69</v>
      </c>
      <c r="D13" s="1">
        <v>82.7</v>
      </c>
      <c r="E13" s="1">
        <v>99.2</v>
      </c>
      <c r="F13" s="1">
        <v>165</v>
      </c>
      <c r="G13" s="1">
        <v>513</v>
      </c>
      <c r="H13" s="1">
        <v>1160</v>
      </c>
      <c r="I13" s="1">
        <v>1210</v>
      </c>
      <c r="J13" s="1"/>
      <c r="K13" s="1">
        <v>54900</v>
      </c>
      <c r="L13" s="1">
        <v>107000</v>
      </c>
      <c r="M13" s="1">
        <v>74200</v>
      </c>
      <c r="N13" s="1">
        <v>75300</v>
      </c>
      <c r="O13" s="1"/>
      <c r="P13" s="1">
        <v>43300</v>
      </c>
      <c r="Q13" s="1">
        <v>35100</v>
      </c>
      <c r="R13" s="1">
        <v>29700</v>
      </c>
      <c r="S13" s="1"/>
      <c r="T13" s="1">
        <v>53100</v>
      </c>
      <c r="U13" s="1">
        <v>81000</v>
      </c>
      <c r="V13" s="1">
        <v>71300</v>
      </c>
      <c r="W13" s="1"/>
      <c r="X13" s="1">
        <v>56100</v>
      </c>
      <c r="Y13" s="1">
        <v>72200</v>
      </c>
      <c r="Z13" s="1">
        <v>37300</v>
      </c>
      <c r="AA13" s="1"/>
      <c r="AB13" s="1">
        <v>119000</v>
      </c>
      <c r="AC13" s="1">
        <v>67200</v>
      </c>
      <c r="AD13" s="1">
        <v>91500</v>
      </c>
      <c r="AE13" s="1"/>
      <c r="AF13" s="1"/>
      <c r="AG13" s="1">
        <v>82.7</v>
      </c>
      <c r="AH13" s="1"/>
      <c r="AI13" s="1"/>
      <c r="AJ13" s="1"/>
      <c r="AL13" s="1"/>
      <c r="AM13" s="1"/>
    </row>
    <row r="14" spans="1:39">
      <c r="A14" s="4" t="s">
        <v>70</v>
      </c>
      <c r="D14" s="1">
        <v>146</v>
      </c>
      <c r="E14" s="1">
        <v>255</v>
      </c>
      <c r="F14" s="1">
        <v>357</v>
      </c>
      <c r="G14" s="1">
        <v>696</v>
      </c>
      <c r="H14" s="1">
        <v>2410</v>
      </c>
      <c r="I14" s="1">
        <v>4640</v>
      </c>
      <c r="J14" s="1"/>
      <c r="K14" s="1">
        <v>127000</v>
      </c>
      <c r="L14" s="1">
        <v>159000</v>
      </c>
      <c r="M14" s="1">
        <v>224000</v>
      </c>
      <c r="N14" s="1">
        <v>236000</v>
      </c>
      <c r="O14" s="1"/>
      <c r="P14" s="1">
        <v>39500</v>
      </c>
      <c r="Q14" s="1">
        <v>38800</v>
      </c>
      <c r="R14" s="1">
        <v>41800</v>
      </c>
      <c r="S14" s="1"/>
      <c r="T14" s="1">
        <v>38900</v>
      </c>
      <c r="U14" s="1">
        <v>48300</v>
      </c>
      <c r="V14" s="1">
        <v>48800</v>
      </c>
      <c r="W14" s="1"/>
      <c r="X14" s="1">
        <v>26900</v>
      </c>
      <c r="Y14" s="1">
        <v>28300</v>
      </c>
      <c r="Z14" s="1">
        <v>18300</v>
      </c>
      <c r="AA14" s="1"/>
      <c r="AB14" s="1">
        <v>45700</v>
      </c>
      <c r="AC14" s="1">
        <v>31400</v>
      </c>
      <c r="AD14" s="1">
        <v>41900</v>
      </c>
      <c r="AE14" s="1"/>
      <c r="AF14" s="1"/>
      <c r="AG14" s="1">
        <v>0</v>
      </c>
      <c r="AH14" s="1"/>
      <c r="AI14" s="1"/>
      <c r="AJ14" s="1"/>
      <c r="AL14" s="1"/>
      <c r="AM14" s="1"/>
    </row>
    <row r="15" spans="1:39">
      <c r="A15" s="4" t="s">
        <v>71</v>
      </c>
      <c r="D15" s="1">
        <v>82.7</v>
      </c>
      <c r="E15" s="1">
        <v>1950</v>
      </c>
      <c r="F15" s="1">
        <v>3800</v>
      </c>
      <c r="G15" s="1">
        <v>8530</v>
      </c>
      <c r="H15" s="1">
        <v>24600</v>
      </c>
      <c r="I15" s="1">
        <v>47800</v>
      </c>
      <c r="J15" s="1"/>
      <c r="K15" s="1">
        <v>1890</v>
      </c>
      <c r="L15" s="1">
        <v>2690</v>
      </c>
      <c r="M15" s="1">
        <v>2660</v>
      </c>
      <c r="N15" s="1">
        <v>1600</v>
      </c>
      <c r="O15" s="1"/>
      <c r="P15" s="1">
        <v>1110</v>
      </c>
      <c r="Q15" s="1">
        <v>809</v>
      </c>
      <c r="R15" s="1">
        <v>945</v>
      </c>
      <c r="S15" s="1"/>
      <c r="T15" s="1">
        <v>608</v>
      </c>
      <c r="U15" s="1">
        <v>657</v>
      </c>
      <c r="V15" s="1">
        <v>1120</v>
      </c>
      <c r="W15" s="1"/>
      <c r="X15" s="1">
        <v>2820</v>
      </c>
      <c r="Y15" s="1">
        <v>2810</v>
      </c>
      <c r="Z15" s="1">
        <v>3110</v>
      </c>
      <c r="AA15" s="1"/>
      <c r="AB15" s="1">
        <v>2180</v>
      </c>
      <c r="AC15" s="1">
        <v>2490</v>
      </c>
      <c r="AD15" s="1">
        <v>3570</v>
      </c>
      <c r="AE15" s="1"/>
      <c r="AF15" s="1"/>
      <c r="AG15" s="1">
        <v>49.6</v>
      </c>
      <c r="AH15" s="1"/>
      <c r="AI15" s="1"/>
      <c r="AJ15" s="1"/>
      <c r="AL15" s="1"/>
      <c r="AM15" s="1"/>
    </row>
    <row r="16" spans="1:39">
      <c r="A16" s="4" t="s">
        <v>72</v>
      </c>
      <c r="D16" s="1">
        <v>33.9</v>
      </c>
      <c r="E16" s="1">
        <v>3010</v>
      </c>
      <c r="F16" s="1">
        <v>4760</v>
      </c>
      <c r="G16" s="1">
        <v>12200</v>
      </c>
      <c r="H16" s="1">
        <v>32000</v>
      </c>
      <c r="I16" s="1">
        <v>64200</v>
      </c>
      <c r="J16" s="1"/>
      <c r="K16" s="1">
        <v>414</v>
      </c>
      <c r="L16" s="1">
        <v>849</v>
      </c>
      <c r="M16" s="1">
        <v>670</v>
      </c>
      <c r="N16" s="1">
        <v>696</v>
      </c>
      <c r="O16" s="1"/>
      <c r="P16" s="1">
        <v>768</v>
      </c>
      <c r="Q16" s="1">
        <v>1090</v>
      </c>
      <c r="R16" s="1">
        <v>972</v>
      </c>
      <c r="S16" s="1"/>
      <c r="T16" s="1">
        <v>884</v>
      </c>
      <c r="U16" s="1">
        <v>897</v>
      </c>
      <c r="V16" s="1">
        <v>965</v>
      </c>
      <c r="W16" s="1"/>
      <c r="X16" s="1">
        <v>33500</v>
      </c>
      <c r="Y16" s="1">
        <v>40700</v>
      </c>
      <c r="Z16" s="1">
        <v>33700</v>
      </c>
      <c r="AA16" s="1"/>
      <c r="AB16" s="1">
        <v>44700</v>
      </c>
      <c r="AC16" s="1">
        <v>42200</v>
      </c>
      <c r="AD16" s="1">
        <v>46100</v>
      </c>
      <c r="AE16" s="1"/>
      <c r="AF16" s="1"/>
      <c r="AG16" s="1">
        <v>0</v>
      </c>
      <c r="AH16" s="1"/>
      <c r="AI16" s="1"/>
      <c r="AJ16" s="1"/>
      <c r="AL16" s="1"/>
      <c r="AM16" s="1"/>
    </row>
    <row r="17" spans="1:39">
      <c r="A17" s="4" t="s">
        <v>73</v>
      </c>
      <c r="D17" s="1">
        <v>45.8</v>
      </c>
      <c r="E17" s="1">
        <v>3030</v>
      </c>
      <c r="F17" s="1">
        <v>4500</v>
      </c>
      <c r="G17" s="1">
        <v>12300</v>
      </c>
      <c r="H17" s="1">
        <v>34100</v>
      </c>
      <c r="I17" s="1">
        <v>62900</v>
      </c>
      <c r="J17" s="1"/>
      <c r="K17" s="1">
        <v>813</v>
      </c>
      <c r="L17" s="1">
        <v>1850</v>
      </c>
      <c r="M17" s="1">
        <v>20800</v>
      </c>
      <c r="N17" s="1">
        <v>90500</v>
      </c>
      <c r="O17" s="1"/>
      <c r="P17" s="1">
        <v>5270</v>
      </c>
      <c r="Q17" s="1">
        <v>10000</v>
      </c>
      <c r="R17" s="1">
        <v>7540</v>
      </c>
      <c r="S17" s="1"/>
      <c r="T17" s="1">
        <v>4640</v>
      </c>
      <c r="U17" s="1">
        <v>5310</v>
      </c>
      <c r="V17" s="1">
        <v>5680</v>
      </c>
      <c r="W17" s="1"/>
      <c r="X17" s="1">
        <v>93400</v>
      </c>
      <c r="Y17" s="1">
        <v>111000</v>
      </c>
      <c r="Z17" s="1">
        <v>100000</v>
      </c>
      <c r="AA17" s="1"/>
      <c r="AB17" s="1">
        <v>202000</v>
      </c>
      <c r="AC17" s="1">
        <v>178000</v>
      </c>
      <c r="AD17" s="1">
        <v>175000</v>
      </c>
      <c r="AE17" s="1"/>
      <c r="AF17" s="1"/>
      <c r="AG17" s="1">
        <v>178</v>
      </c>
      <c r="AH17" s="1"/>
      <c r="AI17" s="1"/>
      <c r="AJ17" s="1"/>
      <c r="AL17" s="1"/>
      <c r="AM17" s="1"/>
    </row>
    <row r="18" spans="1:39">
      <c r="A18" s="4" t="s">
        <v>74</v>
      </c>
      <c r="D18" s="1">
        <v>127</v>
      </c>
      <c r="E18" s="1">
        <v>2380</v>
      </c>
      <c r="F18" s="1">
        <v>3390</v>
      </c>
      <c r="G18" s="1">
        <v>9330</v>
      </c>
      <c r="H18" s="1">
        <v>24600</v>
      </c>
      <c r="I18" s="1">
        <v>53500</v>
      </c>
      <c r="J18" s="1"/>
      <c r="K18" s="1">
        <v>693</v>
      </c>
      <c r="L18" s="1">
        <v>1060</v>
      </c>
      <c r="M18" s="1">
        <v>26000</v>
      </c>
      <c r="N18" s="1">
        <v>131000</v>
      </c>
      <c r="O18" s="1"/>
      <c r="P18" s="1">
        <v>22300</v>
      </c>
      <c r="Q18" s="1">
        <v>39500</v>
      </c>
      <c r="R18" s="1">
        <v>31000</v>
      </c>
      <c r="S18" s="1"/>
      <c r="T18" s="1">
        <v>22400</v>
      </c>
      <c r="U18" s="1">
        <v>28300</v>
      </c>
      <c r="V18" s="1">
        <v>27500</v>
      </c>
      <c r="W18" s="1"/>
      <c r="X18" s="1">
        <v>3590</v>
      </c>
      <c r="Y18" s="1">
        <v>4480</v>
      </c>
      <c r="Z18" s="1">
        <v>4230</v>
      </c>
      <c r="AA18" s="1"/>
      <c r="AB18" s="1">
        <v>9450</v>
      </c>
      <c r="AC18" s="1">
        <v>9100</v>
      </c>
      <c r="AD18" s="1">
        <v>8010</v>
      </c>
      <c r="AE18" s="1"/>
      <c r="AF18" s="1"/>
      <c r="AG18" s="1">
        <v>140</v>
      </c>
      <c r="AH18" s="1"/>
      <c r="AI18" s="1"/>
      <c r="AJ18" s="1"/>
      <c r="AL18" s="1"/>
      <c r="AM18" s="1"/>
    </row>
    <row r="19" spans="1:39">
      <c r="A19" s="3" t="s">
        <v>75</v>
      </c>
      <c r="D19" s="1">
        <v>41600</v>
      </c>
      <c r="E19" s="1">
        <v>44700</v>
      </c>
      <c r="F19" s="1">
        <v>36100</v>
      </c>
      <c r="G19" s="1">
        <v>42800</v>
      </c>
      <c r="H19" s="1">
        <v>38100</v>
      </c>
      <c r="I19" s="1">
        <v>37300</v>
      </c>
      <c r="J19" s="1"/>
      <c r="K19" s="1">
        <v>95800</v>
      </c>
      <c r="L19" s="1">
        <v>93100</v>
      </c>
      <c r="M19" s="1">
        <v>89200</v>
      </c>
      <c r="N19" s="1">
        <v>101000</v>
      </c>
      <c r="O19" s="1"/>
      <c r="P19" s="1">
        <v>92200</v>
      </c>
      <c r="Q19" s="1">
        <v>97300</v>
      </c>
      <c r="R19" s="1">
        <v>105000</v>
      </c>
      <c r="S19" s="1"/>
      <c r="T19" s="1">
        <v>114000</v>
      </c>
      <c r="U19" s="1">
        <v>136000</v>
      </c>
      <c r="V19" s="1">
        <v>107000</v>
      </c>
      <c r="W19" s="1"/>
      <c r="X19" s="1">
        <v>111000</v>
      </c>
      <c r="Y19" s="1">
        <v>125000</v>
      </c>
      <c r="Z19" s="1">
        <v>126000</v>
      </c>
      <c r="AA19" s="1"/>
      <c r="AB19" s="1">
        <v>121000</v>
      </c>
      <c r="AC19" s="1">
        <v>119000</v>
      </c>
      <c r="AD19" s="1">
        <v>127000</v>
      </c>
      <c r="AE19" s="1"/>
      <c r="AF19" s="1"/>
      <c r="AG19" s="1">
        <v>43600</v>
      </c>
      <c r="AH19" s="1"/>
      <c r="AI19" s="1"/>
      <c r="AJ19" s="1"/>
      <c r="AL19" s="1"/>
      <c r="AM19" s="1"/>
    </row>
    <row r="20" spans="1:39" s="42" customFormat="1">
      <c r="A20" s="2" t="s">
        <v>76</v>
      </c>
      <c r="B20" s="40"/>
      <c r="C20" s="40"/>
      <c r="D20" s="41">
        <v>33.1</v>
      </c>
      <c r="E20" s="41">
        <v>66.099999999999994</v>
      </c>
      <c r="F20" s="41">
        <v>82.7</v>
      </c>
      <c r="G20" s="41">
        <v>0</v>
      </c>
      <c r="H20" s="41">
        <v>16.5</v>
      </c>
      <c r="I20" s="41">
        <v>49.6</v>
      </c>
      <c r="J20" s="41"/>
      <c r="K20" s="41">
        <v>21700</v>
      </c>
      <c r="L20" s="41">
        <v>16000</v>
      </c>
      <c r="M20" s="41">
        <v>23800</v>
      </c>
      <c r="N20" s="41">
        <v>27000</v>
      </c>
      <c r="O20" s="41"/>
      <c r="P20" s="41">
        <v>276000</v>
      </c>
      <c r="Q20" s="41">
        <v>342000</v>
      </c>
      <c r="R20" s="41">
        <v>310000</v>
      </c>
      <c r="S20" s="1"/>
      <c r="T20" s="41">
        <v>251000</v>
      </c>
      <c r="U20" s="41">
        <v>292000</v>
      </c>
      <c r="V20" s="41">
        <v>218000</v>
      </c>
      <c r="W20" s="1"/>
      <c r="X20" s="41">
        <v>397000</v>
      </c>
      <c r="Y20" s="41">
        <v>388000</v>
      </c>
      <c r="Z20" s="41">
        <v>371000</v>
      </c>
      <c r="AA20" s="1"/>
      <c r="AB20" s="41">
        <v>395000</v>
      </c>
      <c r="AC20" s="41">
        <v>426000</v>
      </c>
      <c r="AD20" s="41">
        <v>364000</v>
      </c>
      <c r="AE20" s="1"/>
      <c r="AF20" s="41"/>
      <c r="AG20" s="41">
        <v>1610</v>
      </c>
      <c r="AH20" s="41"/>
      <c r="AI20" s="41"/>
      <c r="AJ20" s="41"/>
      <c r="AL20" s="41"/>
      <c r="AM20" s="41"/>
    </row>
    <row r="21" spans="1:39" s="42" customFormat="1">
      <c r="A21" s="2" t="s">
        <v>77</v>
      </c>
      <c r="B21" s="40"/>
      <c r="C21" s="40"/>
      <c r="D21" s="41">
        <v>66.099999999999994</v>
      </c>
      <c r="E21" s="41">
        <v>66.099999999999994</v>
      </c>
      <c r="F21" s="41">
        <v>49.6</v>
      </c>
      <c r="G21" s="41">
        <v>66.099999999999994</v>
      </c>
      <c r="H21" s="41">
        <v>82.7</v>
      </c>
      <c r="I21" s="41">
        <v>176</v>
      </c>
      <c r="J21" s="41"/>
      <c r="K21" s="41">
        <v>16000</v>
      </c>
      <c r="L21" s="41">
        <v>11200</v>
      </c>
      <c r="M21" s="41">
        <v>29800</v>
      </c>
      <c r="N21" s="41">
        <v>33600</v>
      </c>
      <c r="O21" s="41"/>
      <c r="P21" s="41">
        <v>179000</v>
      </c>
      <c r="Q21" s="41">
        <v>208000</v>
      </c>
      <c r="R21" s="41">
        <v>204000</v>
      </c>
      <c r="S21" s="1"/>
      <c r="T21" s="41">
        <v>217000</v>
      </c>
      <c r="U21" s="41">
        <v>197000</v>
      </c>
      <c r="V21" s="41">
        <v>205000</v>
      </c>
      <c r="W21" s="1"/>
      <c r="X21" s="41">
        <v>363000</v>
      </c>
      <c r="Y21" s="41">
        <v>429000</v>
      </c>
      <c r="Z21" s="41">
        <v>390000</v>
      </c>
      <c r="AA21" s="1"/>
      <c r="AB21" s="41">
        <v>408000</v>
      </c>
      <c r="AC21" s="41">
        <v>377000</v>
      </c>
      <c r="AD21" s="41">
        <v>431000</v>
      </c>
      <c r="AE21" s="1"/>
      <c r="AF21" s="41"/>
      <c r="AG21" s="41">
        <v>588</v>
      </c>
      <c r="AH21" s="41"/>
      <c r="AI21" s="41"/>
      <c r="AJ21" s="41"/>
      <c r="AL21" s="41"/>
      <c r="AM21" s="41"/>
    </row>
    <row r="22" spans="1:39" s="42" customFormat="1">
      <c r="A22" s="2" t="s">
        <v>78</v>
      </c>
      <c r="B22" s="40"/>
      <c r="C22" s="40"/>
      <c r="D22" s="41">
        <v>99.2</v>
      </c>
      <c r="E22" s="41">
        <v>41.3</v>
      </c>
      <c r="F22" s="41">
        <v>99.2</v>
      </c>
      <c r="G22" s="41">
        <v>0</v>
      </c>
      <c r="H22" s="41">
        <v>182</v>
      </c>
      <c r="I22" s="41">
        <v>0</v>
      </c>
      <c r="J22" s="41"/>
      <c r="K22" s="41">
        <v>24400</v>
      </c>
      <c r="L22" s="41">
        <v>29700</v>
      </c>
      <c r="M22" s="41">
        <v>39100</v>
      </c>
      <c r="N22" s="41">
        <v>39400</v>
      </c>
      <c r="O22" s="41"/>
      <c r="P22" s="41">
        <v>342000</v>
      </c>
      <c r="Q22" s="41">
        <v>408000</v>
      </c>
      <c r="R22" s="41">
        <v>394000</v>
      </c>
      <c r="S22" s="1"/>
      <c r="T22" s="41">
        <v>143000</v>
      </c>
      <c r="U22" s="41">
        <v>141000</v>
      </c>
      <c r="V22" s="41">
        <v>147000</v>
      </c>
      <c r="W22" s="1"/>
      <c r="X22" s="41">
        <v>1680000</v>
      </c>
      <c r="Y22" s="41">
        <v>1710000</v>
      </c>
      <c r="Z22" s="41">
        <v>1610000</v>
      </c>
      <c r="AA22" s="1"/>
      <c r="AB22" s="41">
        <v>1120000</v>
      </c>
      <c r="AC22" s="41">
        <v>1230000</v>
      </c>
      <c r="AD22" s="41">
        <v>1150000</v>
      </c>
      <c r="AE22" s="1"/>
      <c r="AF22" s="41"/>
      <c r="AG22" s="41">
        <v>3780</v>
      </c>
      <c r="AH22" s="41"/>
      <c r="AI22" s="41"/>
      <c r="AJ22" s="41"/>
      <c r="AL22" s="41"/>
      <c r="AM22" s="41"/>
    </row>
    <row r="23" spans="1:39" s="42" customFormat="1">
      <c r="A23" s="2" t="s">
        <v>79</v>
      </c>
      <c r="B23" s="40"/>
      <c r="C23" s="40"/>
      <c r="D23" s="41">
        <v>66.099999999999994</v>
      </c>
      <c r="E23" s="41">
        <v>1110</v>
      </c>
      <c r="F23" s="41">
        <v>4230</v>
      </c>
      <c r="G23" s="41">
        <v>10700</v>
      </c>
      <c r="H23" s="41">
        <v>22300</v>
      </c>
      <c r="I23" s="41">
        <v>49600</v>
      </c>
      <c r="J23" s="41"/>
      <c r="K23" s="41">
        <v>54800</v>
      </c>
      <c r="L23" s="41">
        <v>47400</v>
      </c>
      <c r="M23" s="41">
        <v>85900</v>
      </c>
      <c r="N23" s="41">
        <v>92200</v>
      </c>
      <c r="O23" s="41"/>
      <c r="P23" s="41">
        <v>284000</v>
      </c>
      <c r="Q23" s="41">
        <v>335000</v>
      </c>
      <c r="R23" s="41">
        <v>319000</v>
      </c>
      <c r="S23" s="1"/>
      <c r="T23" s="41">
        <v>299000</v>
      </c>
      <c r="U23" s="41">
        <v>329000</v>
      </c>
      <c r="V23" s="41">
        <v>295000</v>
      </c>
      <c r="W23" s="1"/>
      <c r="X23" s="41">
        <v>312000</v>
      </c>
      <c r="Y23" s="41">
        <v>307000</v>
      </c>
      <c r="Z23" s="41">
        <v>308000</v>
      </c>
      <c r="AA23" s="1"/>
      <c r="AB23" s="41">
        <v>280000</v>
      </c>
      <c r="AC23" s="41">
        <v>302000</v>
      </c>
      <c r="AD23" s="41">
        <v>271000</v>
      </c>
      <c r="AE23" s="1"/>
      <c r="AF23" s="41"/>
      <c r="AG23" s="41">
        <v>657</v>
      </c>
      <c r="AH23" s="41"/>
      <c r="AI23" s="41"/>
      <c r="AJ23" s="41"/>
      <c r="AL23" s="41"/>
      <c r="AM23" s="41"/>
    </row>
    <row r="24" spans="1:39">
      <c r="A24" s="7" t="s">
        <v>80</v>
      </c>
      <c r="D24" s="8">
        <f t="shared" ref="D24:AD24" si="0">D8+D10+D11+D12+D13+D14+D15+D16+D17+D18</f>
        <v>2302.1000000000004</v>
      </c>
      <c r="E24" s="8">
        <f t="shared" si="0"/>
        <v>12917.599999999999</v>
      </c>
      <c r="F24" s="8">
        <f t="shared" si="0"/>
        <v>19099</v>
      </c>
      <c r="G24" s="8">
        <f t="shared" si="0"/>
        <v>48120.2</v>
      </c>
      <c r="H24" s="8">
        <f t="shared" si="0"/>
        <v>127718</v>
      </c>
      <c r="I24" s="8">
        <f t="shared" si="0"/>
        <v>252564</v>
      </c>
      <c r="J24" s="8"/>
      <c r="K24" s="8">
        <f t="shared" si="0"/>
        <v>577710</v>
      </c>
      <c r="L24" s="8">
        <f t="shared" si="0"/>
        <v>1032949</v>
      </c>
      <c r="M24" s="8">
        <f t="shared" si="0"/>
        <v>1131530</v>
      </c>
      <c r="N24" s="8">
        <f t="shared" si="0"/>
        <v>1377396</v>
      </c>
      <c r="O24" s="8"/>
      <c r="P24" s="8">
        <f t="shared" si="0"/>
        <v>235618</v>
      </c>
      <c r="Q24" s="8">
        <f t="shared" si="0"/>
        <v>261319</v>
      </c>
      <c r="R24" s="8">
        <f t="shared" si="0"/>
        <v>248787</v>
      </c>
      <c r="S24" s="8"/>
      <c r="T24" s="8">
        <f t="shared" si="0"/>
        <v>208872</v>
      </c>
      <c r="U24" s="8">
        <f t="shared" si="0"/>
        <v>279324</v>
      </c>
      <c r="V24" s="8">
        <f t="shared" si="0"/>
        <v>271175</v>
      </c>
      <c r="W24" s="8"/>
      <c r="X24" s="8">
        <f t="shared" si="0"/>
        <v>360730</v>
      </c>
      <c r="Y24" s="8">
        <f t="shared" si="0"/>
        <v>447616</v>
      </c>
      <c r="Z24" s="8">
        <f t="shared" si="0"/>
        <v>321199</v>
      </c>
      <c r="AA24" s="8"/>
      <c r="AB24" s="8">
        <f t="shared" si="0"/>
        <v>663420</v>
      </c>
      <c r="AC24" s="8">
        <f t="shared" si="0"/>
        <v>524390</v>
      </c>
      <c r="AD24" s="8">
        <f t="shared" si="0"/>
        <v>589360</v>
      </c>
      <c r="AE24" s="8"/>
      <c r="AF24" s="8"/>
      <c r="AG24" s="8">
        <f>AG8+AG10+AG11+AG12+AG13+AG14+AG15+AG16+AG17+AG18</f>
        <v>1734.6999999999998</v>
      </c>
      <c r="AH24" s="8"/>
      <c r="AI24" s="8"/>
      <c r="AJ24" s="8"/>
      <c r="AL24" s="8"/>
      <c r="AM24" s="8"/>
    </row>
    <row r="25" spans="1:39">
      <c r="A25" s="9" t="s">
        <v>81</v>
      </c>
      <c r="B25" s="10"/>
      <c r="C25" s="10"/>
      <c r="D25" s="11">
        <f t="shared" ref="D25:N25" si="1">D18/D19*15.6</f>
        <v>4.7625000000000001E-2</v>
      </c>
      <c r="E25" s="11">
        <f t="shared" si="1"/>
        <v>0.8306040268456375</v>
      </c>
      <c r="F25" s="11">
        <f t="shared" si="1"/>
        <v>1.4649307479224376</v>
      </c>
      <c r="G25" s="11">
        <f t="shared" si="1"/>
        <v>3.4006542056074767</v>
      </c>
      <c r="H25" s="11">
        <f t="shared" si="1"/>
        <v>10.072440944881889</v>
      </c>
      <c r="I25" s="11">
        <f t="shared" si="1"/>
        <v>22.375335120643431</v>
      </c>
      <c r="J25" s="11"/>
      <c r="K25" s="11">
        <f t="shared" si="1"/>
        <v>0.11284759916492693</v>
      </c>
      <c r="L25" s="11">
        <f t="shared" si="1"/>
        <v>0.17761546723952737</v>
      </c>
      <c r="M25" s="11">
        <f t="shared" si="1"/>
        <v>4.5470852017937222</v>
      </c>
      <c r="N25" s="11">
        <f t="shared" si="1"/>
        <v>20.233663366336632</v>
      </c>
      <c r="O25" s="11"/>
      <c r="P25" s="11">
        <f t="shared" ref="P25:AB25" si="2">P18/P19*15.6</f>
        <v>3.7731019522776572</v>
      </c>
      <c r="Q25" s="11">
        <f t="shared" si="2"/>
        <v>6.3329907502569371</v>
      </c>
      <c r="R25" s="11">
        <f t="shared" si="2"/>
        <v>4.6057142857142859</v>
      </c>
      <c r="S25" s="11"/>
      <c r="T25" s="11">
        <f t="shared" si="2"/>
        <v>3.0652631578947367</v>
      </c>
      <c r="U25" s="11">
        <f t="shared" si="2"/>
        <v>3.2461764705882352</v>
      </c>
      <c r="V25" s="11">
        <f t="shared" si="2"/>
        <v>4.009345794392523</v>
      </c>
      <c r="W25" s="11"/>
      <c r="X25" s="11">
        <f t="shared" si="2"/>
        <v>0.50454054054054054</v>
      </c>
      <c r="Y25" s="11">
        <f t="shared" si="2"/>
        <v>0.55910399999999993</v>
      </c>
      <c r="Z25" s="11">
        <f t="shared" si="2"/>
        <v>0.52371428571428569</v>
      </c>
      <c r="AA25" s="11"/>
      <c r="AB25" s="11">
        <f t="shared" si="2"/>
        <v>1.2183471074380166</v>
      </c>
      <c r="AC25" s="11">
        <f t="shared" ref="AC25:AD25" si="3">AC18/AC19*15.6</f>
        <v>1.1929411764705884</v>
      </c>
      <c r="AD25" s="11">
        <f t="shared" si="3"/>
        <v>0.98390551181102359</v>
      </c>
      <c r="AE25" s="11"/>
      <c r="AF25" s="11"/>
      <c r="AG25" s="11">
        <f>AG18/AG19*15.6</f>
        <v>5.0091743119266056E-2</v>
      </c>
      <c r="AH25" s="11"/>
      <c r="AI25" s="11"/>
      <c r="AJ25" s="11"/>
      <c r="AL25" s="11"/>
      <c r="AM25" s="11"/>
    </row>
    <row r="26" spans="1:39">
      <c r="A26" s="7" t="s">
        <v>82</v>
      </c>
      <c r="D26" s="12">
        <f t="shared" ref="D26:N26" si="4">D24/D19*0.0156</f>
        <v>8.6328750000000008E-4</v>
      </c>
      <c r="E26" s="12">
        <f t="shared" si="4"/>
        <v>4.5081557046979864E-3</v>
      </c>
      <c r="F26" s="12">
        <f t="shared" si="4"/>
        <v>8.2533074792243769E-3</v>
      </c>
      <c r="G26" s="12">
        <f t="shared" si="4"/>
        <v>1.7539138317757007E-2</v>
      </c>
      <c r="H26" s="12">
        <f t="shared" si="4"/>
        <v>5.2293984251968496E-2</v>
      </c>
      <c r="I26" s="12">
        <f t="shared" si="4"/>
        <v>0.10562998391420911</v>
      </c>
      <c r="J26" s="12"/>
      <c r="K26" s="12">
        <f t="shared" si="4"/>
        <v>9.4073862212943629E-2</v>
      </c>
      <c r="L26" s="12">
        <f t="shared" si="4"/>
        <v>0.17308275402792697</v>
      </c>
      <c r="M26" s="12">
        <f t="shared" si="4"/>
        <v>0.19789089686098651</v>
      </c>
      <c r="N26" s="12">
        <f t="shared" si="4"/>
        <v>0.21274631287128712</v>
      </c>
      <c r="O26" s="12"/>
      <c r="P26" s="12">
        <f t="shared" ref="P26:AB26" si="5">P24/P19*0.0156</f>
        <v>3.9865952277657268E-2</v>
      </c>
      <c r="Q26" s="12">
        <f t="shared" si="5"/>
        <v>4.1896982528263099E-2</v>
      </c>
      <c r="R26" s="12">
        <f t="shared" si="5"/>
        <v>3.6962639999999998E-2</v>
      </c>
      <c r="S26" s="12"/>
      <c r="T26" s="12">
        <f t="shared" si="5"/>
        <v>2.8582484210526313E-2</v>
      </c>
      <c r="U26" s="12">
        <f t="shared" si="5"/>
        <v>3.204010588235294E-2</v>
      </c>
      <c r="V26" s="12">
        <f t="shared" si="5"/>
        <v>3.953579439252336E-2</v>
      </c>
      <c r="W26" s="12"/>
      <c r="X26" s="12">
        <f t="shared" si="5"/>
        <v>5.0697189189189182E-2</v>
      </c>
      <c r="Y26" s="12">
        <f t="shared" si="5"/>
        <v>5.5862476799999998E-2</v>
      </c>
      <c r="Z26" s="12">
        <f t="shared" si="5"/>
        <v>3.9767495238095238E-2</v>
      </c>
      <c r="AA26" s="12"/>
      <c r="AB26" s="12">
        <f t="shared" si="5"/>
        <v>8.5531834710743798E-2</v>
      </c>
      <c r="AC26" s="12">
        <f t="shared" ref="AC26:AD26" si="6">AC24/AC19*0.0156</f>
        <v>6.8743563025210078E-2</v>
      </c>
      <c r="AD26" s="12">
        <f t="shared" si="6"/>
        <v>7.2393826771653541E-2</v>
      </c>
      <c r="AE26" s="12"/>
      <c r="AF26" s="12"/>
      <c r="AG26" s="12">
        <f>AG24/AG19*0.0156</f>
        <v>6.2067247706422011E-4</v>
      </c>
      <c r="AH26" s="12"/>
      <c r="AI26" s="12"/>
      <c r="AJ26" s="12"/>
      <c r="AL26" s="12"/>
      <c r="AM26" s="12"/>
    </row>
    <row r="27" spans="1:39">
      <c r="A27" s="7" t="s">
        <v>83</v>
      </c>
      <c r="D27" s="13">
        <f t="shared" ref="D27:N27" si="7">D17/D16</f>
        <v>1.3510324483775811</v>
      </c>
      <c r="E27" s="13">
        <f t="shared" si="7"/>
        <v>1.0066445182724253</v>
      </c>
      <c r="F27" s="13">
        <f t="shared" si="7"/>
        <v>0.94537815126050417</v>
      </c>
      <c r="G27" s="13">
        <f t="shared" si="7"/>
        <v>1.0081967213114753</v>
      </c>
      <c r="H27" s="13">
        <f t="shared" si="7"/>
        <v>1.065625</v>
      </c>
      <c r="I27" s="13">
        <f t="shared" si="7"/>
        <v>0.97975077881619943</v>
      </c>
      <c r="J27" s="13"/>
      <c r="K27" s="13">
        <f t="shared" si="7"/>
        <v>1.963768115942029</v>
      </c>
      <c r="L27" s="13">
        <f t="shared" si="7"/>
        <v>2.1790341578327443</v>
      </c>
      <c r="M27" s="13">
        <f t="shared" si="7"/>
        <v>31.044776119402986</v>
      </c>
      <c r="N27" s="13">
        <f t="shared" si="7"/>
        <v>130.0287356321839</v>
      </c>
      <c r="O27" s="13"/>
      <c r="P27" s="13">
        <f t="shared" ref="P27:AB27" si="8">P17/P16</f>
        <v>6.861979166666667</v>
      </c>
      <c r="Q27" s="13">
        <f t="shared" si="8"/>
        <v>9.1743119266055047</v>
      </c>
      <c r="R27" s="13">
        <f t="shared" si="8"/>
        <v>7.7572016460905351</v>
      </c>
      <c r="S27" s="13"/>
      <c r="T27" s="13">
        <f t="shared" si="8"/>
        <v>5.248868778280543</v>
      </c>
      <c r="U27" s="13">
        <f t="shared" si="8"/>
        <v>5.919732441471572</v>
      </c>
      <c r="V27" s="13">
        <f t="shared" si="8"/>
        <v>5.8860103626943001</v>
      </c>
      <c r="W27" s="13"/>
      <c r="X27" s="13">
        <f t="shared" si="8"/>
        <v>2.7880597014925375</v>
      </c>
      <c r="Y27" s="13">
        <f t="shared" si="8"/>
        <v>2.7272727272727271</v>
      </c>
      <c r="Z27" s="13">
        <f t="shared" si="8"/>
        <v>2.9673590504451037</v>
      </c>
      <c r="AA27" s="13"/>
      <c r="AB27" s="13">
        <f t="shared" si="8"/>
        <v>4.5190156599552571</v>
      </c>
      <c r="AC27" s="13">
        <f t="shared" ref="AC27:AD27" si="9">AC17/AC16</f>
        <v>4.218009478672986</v>
      </c>
      <c r="AD27" s="13">
        <f t="shared" si="9"/>
        <v>3.7960954446854664</v>
      </c>
      <c r="AE27" s="13"/>
      <c r="AF27" s="13"/>
      <c r="AG27" s="13" t="e">
        <f>AG17/AG16</f>
        <v>#DIV/0!</v>
      </c>
      <c r="AH27" s="13"/>
      <c r="AI27" s="13"/>
      <c r="AJ27" s="13"/>
      <c r="AL27" s="13"/>
      <c r="AM27" s="13"/>
    </row>
    <row r="28" spans="1:39">
      <c r="A28" s="7" t="s">
        <v>84</v>
      </c>
      <c r="D28" s="13">
        <f t="shared" ref="D28:N28" si="10">D18/D16</f>
        <v>3.7463126843657819</v>
      </c>
      <c r="E28" s="13">
        <f t="shared" si="10"/>
        <v>0.79069767441860461</v>
      </c>
      <c r="F28" s="13">
        <f t="shared" si="10"/>
        <v>0.71218487394957986</v>
      </c>
      <c r="G28" s="13">
        <f t="shared" si="10"/>
        <v>0.76475409836065578</v>
      </c>
      <c r="H28" s="13">
        <f t="shared" si="10"/>
        <v>0.76875000000000004</v>
      </c>
      <c r="I28" s="13">
        <f t="shared" si="10"/>
        <v>0.83333333333333337</v>
      </c>
      <c r="J28" s="13"/>
      <c r="K28" s="13">
        <f t="shared" si="10"/>
        <v>1.673913043478261</v>
      </c>
      <c r="L28" s="13">
        <f t="shared" si="10"/>
        <v>1.248527679623086</v>
      </c>
      <c r="M28" s="13">
        <f t="shared" si="10"/>
        <v>38.805970149253731</v>
      </c>
      <c r="N28" s="13">
        <f t="shared" si="10"/>
        <v>188.2183908045977</v>
      </c>
      <c r="O28" s="13"/>
      <c r="P28" s="13">
        <f t="shared" ref="P28:AB28" si="11">P18/P16</f>
        <v>29.036458333333332</v>
      </c>
      <c r="Q28" s="13">
        <f t="shared" si="11"/>
        <v>36.238532110091747</v>
      </c>
      <c r="R28" s="13">
        <f t="shared" si="11"/>
        <v>31.893004115226336</v>
      </c>
      <c r="S28" s="13"/>
      <c r="T28" s="13">
        <f t="shared" si="11"/>
        <v>25.339366515837103</v>
      </c>
      <c r="U28" s="13">
        <f t="shared" si="11"/>
        <v>31.549609810479375</v>
      </c>
      <c r="V28" s="13">
        <f t="shared" si="11"/>
        <v>28.497409326424872</v>
      </c>
      <c r="W28" s="13"/>
      <c r="X28" s="13">
        <f t="shared" si="11"/>
        <v>0.10716417910447761</v>
      </c>
      <c r="Y28" s="13">
        <f t="shared" si="11"/>
        <v>0.11007371007371007</v>
      </c>
      <c r="Z28" s="13">
        <f t="shared" si="11"/>
        <v>0.1255192878338279</v>
      </c>
      <c r="AA28" s="13"/>
      <c r="AB28" s="13">
        <f t="shared" si="11"/>
        <v>0.21140939597315436</v>
      </c>
      <c r="AC28" s="13">
        <f t="shared" ref="AC28:AD28" si="12">AC18/AC16</f>
        <v>0.21563981042654029</v>
      </c>
      <c r="AD28" s="13">
        <f t="shared" si="12"/>
        <v>0.1737527114967462</v>
      </c>
      <c r="AE28" s="13"/>
      <c r="AF28" s="13"/>
      <c r="AG28" s="13" t="e">
        <f>AG18/AG16</f>
        <v>#DIV/0!</v>
      </c>
      <c r="AH28" s="13"/>
      <c r="AI28" s="13"/>
      <c r="AJ28" s="13"/>
      <c r="AL28" s="13"/>
      <c r="AM28" s="13"/>
    </row>
    <row r="29" spans="1:39">
      <c r="A29" s="7" t="s">
        <v>85</v>
      </c>
      <c r="D29" s="13">
        <f t="shared" ref="D29:N29" si="13">D17/D15</f>
        <v>0.55380894800483671</v>
      </c>
      <c r="E29" s="13">
        <f t="shared" si="13"/>
        <v>1.5538461538461539</v>
      </c>
      <c r="F29" s="13">
        <f t="shared" si="13"/>
        <v>1.1842105263157894</v>
      </c>
      <c r="G29" s="13">
        <f t="shared" si="13"/>
        <v>1.4419695193434936</v>
      </c>
      <c r="H29" s="13">
        <f t="shared" si="13"/>
        <v>1.3861788617886179</v>
      </c>
      <c r="I29" s="13">
        <f t="shared" si="13"/>
        <v>1.3158995815899581</v>
      </c>
      <c r="J29" s="13"/>
      <c r="K29" s="13">
        <f t="shared" si="13"/>
        <v>0.43015873015873018</v>
      </c>
      <c r="L29" s="13">
        <f t="shared" si="13"/>
        <v>0.68773234200743494</v>
      </c>
      <c r="M29" s="13">
        <f t="shared" si="13"/>
        <v>7.8195488721804507</v>
      </c>
      <c r="N29" s="13">
        <f t="shared" si="13"/>
        <v>56.5625</v>
      </c>
      <c r="O29" s="13"/>
      <c r="P29" s="13">
        <f t="shared" ref="P29:AB29" si="14">P17/P15</f>
        <v>4.7477477477477477</v>
      </c>
      <c r="Q29" s="13">
        <f t="shared" si="14"/>
        <v>12.360939431396787</v>
      </c>
      <c r="R29" s="13">
        <f t="shared" si="14"/>
        <v>7.9788359788359786</v>
      </c>
      <c r="S29" s="13"/>
      <c r="T29" s="13">
        <f t="shared" si="14"/>
        <v>7.6315789473684212</v>
      </c>
      <c r="U29" s="13">
        <f t="shared" si="14"/>
        <v>8.0821917808219172</v>
      </c>
      <c r="V29" s="13">
        <f t="shared" si="14"/>
        <v>5.0714285714285712</v>
      </c>
      <c r="W29" s="13"/>
      <c r="X29" s="13">
        <f t="shared" si="14"/>
        <v>33.120567375886523</v>
      </c>
      <c r="Y29" s="13">
        <f t="shared" si="14"/>
        <v>39.501779359430607</v>
      </c>
      <c r="Z29" s="13">
        <f t="shared" si="14"/>
        <v>32.154340836012864</v>
      </c>
      <c r="AA29" s="13"/>
      <c r="AB29" s="13">
        <f t="shared" si="14"/>
        <v>92.660550458715591</v>
      </c>
      <c r="AC29" s="13">
        <f t="shared" ref="AC29:AD29" si="15">AC17/AC15</f>
        <v>71.485943775100395</v>
      </c>
      <c r="AD29" s="13">
        <f t="shared" si="15"/>
        <v>49.019607843137258</v>
      </c>
      <c r="AE29" s="13"/>
      <c r="AF29" s="13"/>
      <c r="AG29" s="13">
        <f>AG17/AG15</f>
        <v>3.5887096774193545</v>
      </c>
      <c r="AH29" s="13"/>
      <c r="AI29" s="13"/>
      <c r="AJ29" s="13"/>
      <c r="AL29" s="13"/>
      <c r="AM29" s="13"/>
    </row>
    <row r="30" spans="1:39">
      <c r="A30" s="7" t="s">
        <v>86</v>
      </c>
      <c r="D30" s="13">
        <f t="shared" ref="D30:N30" si="16">D18/D15</f>
        <v>1.535671100362757</v>
      </c>
      <c r="E30" s="13">
        <f t="shared" si="16"/>
        <v>1.2205128205128206</v>
      </c>
      <c r="F30" s="13">
        <f t="shared" si="16"/>
        <v>0.89210526315789473</v>
      </c>
      <c r="G30" s="13">
        <f t="shared" si="16"/>
        <v>1.0937866354044548</v>
      </c>
      <c r="H30" s="13">
        <f t="shared" si="16"/>
        <v>1</v>
      </c>
      <c r="I30" s="13">
        <f t="shared" si="16"/>
        <v>1.1192468619246863</v>
      </c>
      <c r="J30" s="13"/>
      <c r="K30" s="13">
        <f t="shared" si="16"/>
        <v>0.36666666666666664</v>
      </c>
      <c r="L30" s="13">
        <f t="shared" si="16"/>
        <v>0.39405204460966542</v>
      </c>
      <c r="M30" s="13">
        <f t="shared" si="16"/>
        <v>9.7744360902255636</v>
      </c>
      <c r="N30" s="13">
        <f t="shared" si="16"/>
        <v>81.875</v>
      </c>
      <c r="O30" s="13"/>
      <c r="P30" s="13">
        <f t="shared" ref="P30:AB30" si="17">P18/P15</f>
        <v>20.09009009009009</v>
      </c>
      <c r="Q30" s="13">
        <f t="shared" si="17"/>
        <v>48.825710754017308</v>
      </c>
      <c r="R30" s="13">
        <f t="shared" si="17"/>
        <v>32.804232804232804</v>
      </c>
      <c r="S30" s="13"/>
      <c r="T30" s="13">
        <f t="shared" si="17"/>
        <v>36.842105263157897</v>
      </c>
      <c r="U30" s="13">
        <f t="shared" si="17"/>
        <v>43.074581430745816</v>
      </c>
      <c r="V30" s="13">
        <f t="shared" si="17"/>
        <v>24.553571428571427</v>
      </c>
      <c r="W30" s="13"/>
      <c r="X30" s="13">
        <f t="shared" si="17"/>
        <v>1.2730496453900708</v>
      </c>
      <c r="Y30" s="13">
        <f t="shared" si="17"/>
        <v>1.594306049822064</v>
      </c>
      <c r="Z30" s="13">
        <f t="shared" si="17"/>
        <v>1.360128617363344</v>
      </c>
      <c r="AA30" s="13"/>
      <c r="AB30" s="13">
        <f t="shared" si="17"/>
        <v>4.3348623853211006</v>
      </c>
      <c r="AC30" s="13">
        <f t="shared" ref="AC30:AD30" si="18">AC18/AC15</f>
        <v>3.6546184738955825</v>
      </c>
      <c r="AD30" s="13">
        <f t="shared" si="18"/>
        <v>2.2436974789915967</v>
      </c>
      <c r="AE30" s="13"/>
      <c r="AF30" s="13"/>
      <c r="AG30" s="13">
        <f>AG18/AG15</f>
        <v>2.82258064516129</v>
      </c>
      <c r="AH30" s="13"/>
      <c r="AI30" s="13"/>
      <c r="AJ30" s="13"/>
      <c r="AL30" s="13"/>
      <c r="AM30" s="13"/>
    </row>
    <row r="31" spans="1:39">
      <c r="A31" s="7"/>
    </row>
    <row r="32" spans="1:39">
      <c r="A32" s="14" t="s">
        <v>87</v>
      </c>
      <c r="D32" s="14">
        <f t="shared" ref="D32:N32" si="19">D18/D19*10</f>
        <v>3.0528846153846153E-2</v>
      </c>
      <c r="E32" s="14">
        <f t="shared" si="19"/>
        <v>0.53243847874720351</v>
      </c>
      <c r="F32" s="14">
        <f t="shared" si="19"/>
        <v>0.93905817174515238</v>
      </c>
      <c r="G32" s="14">
        <f t="shared" si="19"/>
        <v>2.1799065420560746</v>
      </c>
      <c r="H32" s="14">
        <f t="shared" si="19"/>
        <v>6.456692913385826</v>
      </c>
      <c r="I32" s="14">
        <f t="shared" si="19"/>
        <v>14.343163538873995</v>
      </c>
      <c r="J32" s="14"/>
      <c r="K32" s="14">
        <f t="shared" si="19"/>
        <v>7.2338204592901884E-2</v>
      </c>
      <c r="L32" s="14">
        <f t="shared" si="19"/>
        <v>0.11385606874328678</v>
      </c>
      <c r="M32" s="14">
        <f t="shared" si="19"/>
        <v>2.9147982062780269</v>
      </c>
      <c r="N32" s="14">
        <f t="shared" si="19"/>
        <v>12.970297029702971</v>
      </c>
      <c r="O32" s="14"/>
      <c r="P32" s="14">
        <f t="shared" ref="P32:AB32" si="20">P18/P19*10</f>
        <v>2.418655097613883</v>
      </c>
      <c r="Q32" s="14">
        <f t="shared" si="20"/>
        <v>4.0596094552929083</v>
      </c>
      <c r="R32" s="14">
        <f t="shared" si="20"/>
        <v>2.9523809523809526</v>
      </c>
      <c r="S32" s="14"/>
      <c r="T32" s="14">
        <f t="shared" si="20"/>
        <v>1.9649122807017543</v>
      </c>
      <c r="U32" s="14">
        <f t="shared" si="20"/>
        <v>2.0808823529411766</v>
      </c>
      <c r="V32" s="14">
        <f t="shared" si="20"/>
        <v>2.570093457943925</v>
      </c>
      <c r="W32" s="14"/>
      <c r="X32" s="14">
        <f t="shared" si="20"/>
        <v>0.32342342342342345</v>
      </c>
      <c r="Y32" s="14">
        <f t="shared" si="20"/>
        <v>0.35839999999999994</v>
      </c>
      <c r="Z32" s="14">
        <f t="shared" si="20"/>
        <v>0.33571428571428574</v>
      </c>
      <c r="AA32" s="14"/>
      <c r="AB32" s="14">
        <f t="shared" si="20"/>
        <v>0.78099173553719003</v>
      </c>
      <c r="AC32" s="14">
        <f t="shared" ref="AC32:AD32" si="21">AC18/AC19*10</f>
        <v>0.76470588235294124</v>
      </c>
      <c r="AD32" s="14">
        <f t="shared" si="21"/>
        <v>0.63070866141732285</v>
      </c>
      <c r="AE32" s="14"/>
      <c r="AF32" s="14"/>
      <c r="AG32" s="14">
        <f>AG18/AG19*10</f>
        <v>3.2110091743119268E-2</v>
      </c>
      <c r="AH32" s="14"/>
      <c r="AI32" s="14"/>
      <c r="AJ32" s="14"/>
      <c r="AL32" s="14"/>
      <c r="AM32" s="14"/>
    </row>
    <row r="33" spans="1:39">
      <c r="A33" s="7" t="s">
        <v>88</v>
      </c>
    </row>
    <row r="34" spans="1:39">
      <c r="A34" s="15" t="s">
        <v>64</v>
      </c>
      <c r="D34" s="14">
        <f t="shared" ref="D34:N34" si="22">D8/D9*20.65</f>
        <v>3.4558008213552362E-3</v>
      </c>
      <c r="E34" s="14">
        <f t="shared" si="22"/>
        <v>4.2323966942148759E-2</v>
      </c>
      <c r="F34" s="14">
        <f t="shared" si="22"/>
        <v>1.5013982102908276E-2</v>
      </c>
      <c r="G34" s="14">
        <f t="shared" si="22"/>
        <v>2.2999732262382864E-2</v>
      </c>
      <c r="H34" s="14">
        <f t="shared" si="22"/>
        <v>7.2759188846641315E-2</v>
      </c>
      <c r="I34" s="14">
        <f t="shared" si="22"/>
        <v>0.15371302250803859</v>
      </c>
      <c r="J34" s="14"/>
      <c r="K34" s="14">
        <f t="shared" si="22"/>
        <v>2.2715000000000001</v>
      </c>
      <c r="L34" s="14">
        <f t="shared" si="22"/>
        <v>3.8039473684210523</v>
      </c>
      <c r="M34" s="14">
        <f t="shared" si="22"/>
        <v>4.8183333333333334</v>
      </c>
      <c r="N34" s="14">
        <f t="shared" si="22"/>
        <v>5.133</v>
      </c>
      <c r="O34" s="14"/>
      <c r="P34" s="14">
        <f t="shared" ref="P34:AB34" si="23">P8/P9*20.65</f>
        <v>2.0565368852459014</v>
      </c>
      <c r="Q34" s="14">
        <f t="shared" si="23"/>
        <v>2.5802814258911817</v>
      </c>
      <c r="R34" s="14">
        <f t="shared" si="23"/>
        <v>2.7301858407079647</v>
      </c>
      <c r="S34" s="14"/>
      <c r="T34" s="14">
        <f t="shared" si="23"/>
        <v>0.98484615384615382</v>
      </c>
      <c r="U34" s="14">
        <f t="shared" si="23"/>
        <v>1.0447269736842104</v>
      </c>
      <c r="V34" s="14">
        <f t="shared" si="23"/>
        <v>1.2410245098039214</v>
      </c>
      <c r="W34" s="14"/>
      <c r="X34" s="14">
        <f t="shared" si="23"/>
        <v>5.8338565022421518</v>
      </c>
      <c r="Y34" s="14">
        <f t="shared" si="23"/>
        <v>6.1949999999999994</v>
      </c>
      <c r="Z34" s="14">
        <f t="shared" si="23"/>
        <v>4.7189213893967095</v>
      </c>
      <c r="AA34" s="14"/>
      <c r="AB34" s="14">
        <f t="shared" si="23"/>
        <v>6.0004710144927538</v>
      </c>
      <c r="AC34" s="14">
        <f t="shared" ref="AC34:AD34" si="24">AC8/AC9*20.65</f>
        <v>6.5723819301848048</v>
      </c>
      <c r="AD34" s="14">
        <f t="shared" si="24"/>
        <v>5.5283464566929137</v>
      </c>
      <c r="AE34" s="14"/>
      <c r="AF34" s="14"/>
      <c r="AG34" s="14">
        <f>AG8/AG9*20.65</f>
        <v>6.1088021778584389E-3</v>
      </c>
      <c r="AH34" s="14"/>
      <c r="AI34" s="14"/>
      <c r="AJ34" s="14"/>
      <c r="AL34" s="14"/>
      <c r="AM34" s="14"/>
    </row>
    <row r="35" spans="1:39">
      <c r="A35" s="15" t="s">
        <v>89</v>
      </c>
      <c r="D35" s="14">
        <f t="shared" ref="D35:N35" si="25">D10/D19*15.6</f>
        <v>0.22312499999999999</v>
      </c>
      <c r="E35" s="14">
        <f t="shared" si="25"/>
        <v>0.24604026845637583</v>
      </c>
      <c r="F35" s="14">
        <f t="shared" si="25"/>
        <v>0.4286759002770083</v>
      </c>
      <c r="G35" s="14">
        <f t="shared" si="25"/>
        <v>1.1517757009345793</v>
      </c>
      <c r="H35" s="14">
        <f t="shared" si="25"/>
        <v>2.9603149606299208</v>
      </c>
      <c r="I35" s="14">
        <f t="shared" si="25"/>
        <v>6.3989276139410185</v>
      </c>
      <c r="J35" s="14"/>
      <c r="K35" s="14">
        <f t="shared" si="25"/>
        <v>56.179540709812109</v>
      </c>
      <c r="L35" s="14">
        <f t="shared" si="25"/>
        <v>104.72610096670248</v>
      </c>
      <c r="M35" s="14">
        <f t="shared" si="25"/>
        <v>119.7982062780269</v>
      </c>
      <c r="N35" s="14">
        <f t="shared" si="25"/>
        <v>115.22376237623763</v>
      </c>
      <c r="O35" s="14"/>
      <c r="P35" s="14">
        <f t="shared" ref="P35:AB35" si="26">P10/P19*15.6</f>
        <v>16.919739696312366</v>
      </c>
      <c r="Q35" s="14">
        <f t="shared" si="26"/>
        <v>17.796505652620763</v>
      </c>
      <c r="R35" s="14">
        <f t="shared" si="26"/>
        <v>16.788571428571426</v>
      </c>
      <c r="S35" s="14"/>
      <c r="T35" s="14">
        <f t="shared" si="26"/>
        <v>9.866315789473683</v>
      </c>
      <c r="U35" s="14">
        <f t="shared" si="26"/>
        <v>10.908529411764706</v>
      </c>
      <c r="V35" s="14">
        <f t="shared" si="26"/>
        <v>14.302429906542056</v>
      </c>
      <c r="W35" s="14"/>
      <c r="X35" s="14">
        <f t="shared" si="26"/>
        <v>14.054054054054054</v>
      </c>
      <c r="Y35" s="14">
        <f t="shared" si="26"/>
        <v>16.0992</v>
      </c>
      <c r="Z35" s="14">
        <f t="shared" si="26"/>
        <v>11.836190476190476</v>
      </c>
      <c r="AA35" s="14"/>
      <c r="AB35" s="14">
        <f t="shared" si="26"/>
        <v>23.722314049586778</v>
      </c>
      <c r="AC35" s="14">
        <f t="shared" ref="AC35:AD35" si="27">AC10/AC19*15.6</f>
        <v>20.843697478991594</v>
      </c>
      <c r="AD35" s="14">
        <f t="shared" si="27"/>
        <v>22.84724409448819</v>
      </c>
      <c r="AE35" s="14"/>
      <c r="AF35" s="14"/>
      <c r="AG35" s="14">
        <f>AG10/AG19*15.6</f>
        <v>8.05045871559633E-2</v>
      </c>
      <c r="AH35" s="14"/>
      <c r="AI35" s="14"/>
      <c r="AJ35" s="14"/>
      <c r="AL35" s="14"/>
      <c r="AM35" s="14"/>
    </row>
    <row r="36" spans="1:39">
      <c r="A36" s="15" t="s">
        <v>67</v>
      </c>
      <c r="D36" s="14">
        <f t="shared" ref="D36:N36" si="28">D11/D9*20.65</f>
        <v>0.23109342915811087</v>
      </c>
      <c r="E36" s="14">
        <f t="shared" si="28"/>
        <v>0.55038223140495868</v>
      </c>
      <c r="F36" s="14">
        <f t="shared" si="28"/>
        <v>0.49430648769574936</v>
      </c>
      <c r="G36" s="14">
        <f t="shared" si="28"/>
        <v>0.29302543507362783</v>
      </c>
      <c r="H36" s="14">
        <f t="shared" si="28"/>
        <v>0.24680544993662865</v>
      </c>
      <c r="I36" s="14">
        <f t="shared" si="28"/>
        <v>0.59426848874598071</v>
      </c>
      <c r="J36" s="14"/>
      <c r="K36" s="14">
        <f t="shared" si="28"/>
        <v>2.5891923076923073</v>
      </c>
      <c r="L36" s="14">
        <f t="shared" si="28"/>
        <v>6.5753947368421048</v>
      </c>
      <c r="M36" s="14">
        <f t="shared" si="28"/>
        <v>8.0397333333333325</v>
      </c>
      <c r="N36" s="14">
        <f t="shared" si="28"/>
        <v>5.7229999999999999</v>
      </c>
      <c r="O36" s="14"/>
      <c r="P36" s="14">
        <f t="shared" ref="P36:AB36" si="29">P11/P9*20.65</f>
        <v>3.8084016393442623</v>
      </c>
      <c r="Q36" s="14">
        <f t="shared" si="29"/>
        <v>5.8889305816135078</v>
      </c>
      <c r="R36" s="14">
        <f t="shared" si="29"/>
        <v>4.8975221238938049</v>
      </c>
      <c r="S36" s="14"/>
      <c r="T36" s="14">
        <f t="shared" si="29"/>
        <v>1.7274519230769227</v>
      </c>
      <c r="U36" s="14">
        <f t="shared" si="29"/>
        <v>1.3585526315789471</v>
      </c>
      <c r="V36" s="14">
        <f t="shared" si="29"/>
        <v>1.7714460784313724</v>
      </c>
      <c r="W36" s="14"/>
      <c r="X36" s="14">
        <f t="shared" si="29"/>
        <v>4.1670403587443943</v>
      </c>
      <c r="Y36" s="14">
        <f t="shared" si="29"/>
        <v>3.2682283464566924</v>
      </c>
      <c r="Z36" s="14">
        <f t="shared" si="29"/>
        <v>5.8514625228519197</v>
      </c>
      <c r="AA36" s="14"/>
      <c r="AB36" s="14">
        <f t="shared" si="29"/>
        <v>2.2445652173913042</v>
      </c>
      <c r="AC36" s="14">
        <f t="shared" ref="AC36:AD36" si="30">AC11/AC9*20.65</f>
        <v>7.1236139630390136</v>
      </c>
      <c r="AD36" s="14">
        <f t="shared" si="30"/>
        <v>5.658425196850394</v>
      </c>
      <c r="AE36" s="14"/>
      <c r="AF36" s="14"/>
      <c r="AG36" s="14">
        <f>AG11/AG9*20.65</f>
        <v>0.37852087114337563</v>
      </c>
      <c r="AH36" s="14"/>
      <c r="AI36" s="14"/>
      <c r="AJ36" s="14"/>
      <c r="AL36" s="14"/>
      <c r="AM36" s="14"/>
    </row>
    <row r="37" spans="1:39">
      <c r="A37" s="15" t="s">
        <v>90</v>
      </c>
      <c r="D37" s="14">
        <f t="shared" ref="D37:AD39" si="31">D12/D$19*15.6</f>
        <v>3.1012499999999998E-2</v>
      </c>
      <c r="E37" s="14">
        <f t="shared" si="31"/>
        <v>3.4620134228187917E-2</v>
      </c>
      <c r="F37" s="14">
        <f t="shared" si="31"/>
        <v>1.4044321329639889E-2</v>
      </c>
      <c r="G37" s="14">
        <f t="shared" si="31"/>
        <v>9.0392523364485985E-2</v>
      </c>
      <c r="H37" s="14">
        <f t="shared" si="31"/>
        <v>0.16255118110236222</v>
      </c>
      <c r="I37" s="14">
        <f t="shared" si="31"/>
        <v>0.31827345844504024</v>
      </c>
      <c r="J37" s="14"/>
      <c r="K37" s="14">
        <f t="shared" si="31"/>
        <v>2.6705636743215031</v>
      </c>
      <c r="L37" s="14">
        <f t="shared" si="31"/>
        <v>16.303759398496243</v>
      </c>
      <c r="M37" s="14">
        <f t="shared" si="31"/>
        <v>9.0067264573991022</v>
      </c>
      <c r="N37" s="14">
        <f t="shared" si="31"/>
        <v>6.3481188118811875</v>
      </c>
      <c r="O37" s="14"/>
      <c r="P37" s="14">
        <f t="shared" si="31"/>
        <v>0.43652928416485898</v>
      </c>
      <c r="Q37" s="14">
        <f t="shared" si="31"/>
        <v>0.50663926002055504</v>
      </c>
      <c r="R37" s="14">
        <f t="shared" si="31"/>
        <v>0.43977142857142854</v>
      </c>
      <c r="S37" s="14"/>
      <c r="T37" s="14">
        <f t="shared" si="31"/>
        <v>0.3530526315789474</v>
      </c>
      <c r="U37" s="14">
        <f t="shared" si="31"/>
        <v>0.23744117647058824</v>
      </c>
      <c r="V37" s="14">
        <f t="shared" si="31"/>
        <v>0.41259813084112151</v>
      </c>
      <c r="W37" s="14"/>
      <c r="X37" s="14">
        <f t="shared" si="31"/>
        <v>0.17145945945945945</v>
      </c>
      <c r="Y37" s="14">
        <f t="shared" si="31"/>
        <v>0.1155648</v>
      </c>
      <c r="Z37" s="14">
        <f t="shared" si="31"/>
        <v>0.11873333333333333</v>
      </c>
      <c r="AA37" s="14"/>
      <c r="AB37" s="14">
        <f t="shared" si="31"/>
        <v>0.16631404958677687</v>
      </c>
      <c r="AC37" s="14">
        <f t="shared" si="31"/>
        <v>0.35394957983193276</v>
      </c>
      <c r="AD37" s="14">
        <f t="shared" si="31"/>
        <v>0.35376377952755905</v>
      </c>
      <c r="AE37" s="14"/>
      <c r="AF37" s="14"/>
      <c r="AG37" s="14">
        <f>AG12/AG$19*15.6</f>
        <v>1.1843119266055047E-2</v>
      </c>
      <c r="AH37" s="14"/>
      <c r="AI37" s="14"/>
      <c r="AJ37" s="14"/>
      <c r="AL37" s="14"/>
      <c r="AM37" s="14"/>
    </row>
    <row r="38" spans="1:39">
      <c r="A38" s="15" t="s">
        <v>91</v>
      </c>
      <c r="D38" s="14">
        <f t="shared" si="31"/>
        <v>3.1012499999999998E-2</v>
      </c>
      <c r="E38" s="14">
        <f t="shared" si="31"/>
        <v>3.4620134228187917E-2</v>
      </c>
      <c r="F38" s="14">
        <f t="shared" si="31"/>
        <v>7.1301939058171754E-2</v>
      </c>
      <c r="G38" s="14">
        <f t="shared" si="31"/>
        <v>0.18698130841121494</v>
      </c>
      <c r="H38" s="14">
        <f t="shared" si="31"/>
        <v>0.47496062992125981</v>
      </c>
      <c r="I38" s="14">
        <f t="shared" si="31"/>
        <v>0.50605898123324389</v>
      </c>
      <c r="J38" s="14"/>
      <c r="K38" s="14">
        <f t="shared" si="31"/>
        <v>8.9398747390396647</v>
      </c>
      <c r="L38" s="14">
        <f t="shared" si="31"/>
        <v>17.929108485499462</v>
      </c>
      <c r="M38" s="14">
        <f t="shared" si="31"/>
        <v>12.976681614349776</v>
      </c>
      <c r="N38" s="14">
        <f t="shared" si="31"/>
        <v>11.630495049504951</v>
      </c>
      <c r="O38" s="14"/>
      <c r="P38" s="14">
        <f t="shared" si="31"/>
        <v>7.3262472885032537</v>
      </c>
      <c r="Q38" s="14">
        <f t="shared" si="31"/>
        <v>5.6275436793422404</v>
      </c>
      <c r="R38" s="14">
        <f t="shared" si="31"/>
        <v>4.4125714285714288</v>
      </c>
      <c r="S38" s="14"/>
      <c r="T38" s="14">
        <f t="shared" si="31"/>
        <v>7.2663157894736843</v>
      </c>
      <c r="U38" s="14">
        <f t="shared" si="31"/>
        <v>9.2911764705882351</v>
      </c>
      <c r="V38" s="14">
        <f t="shared" si="31"/>
        <v>10.395140186915887</v>
      </c>
      <c r="W38" s="14"/>
      <c r="X38" s="14">
        <f t="shared" si="31"/>
        <v>7.8843243243243233</v>
      </c>
      <c r="Y38" s="14">
        <f t="shared" si="31"/>
        <v>9.0105599999999999</v>
      </c>
      <c r="Z38" s="14">
        <f t="shared" si="31"/>
        <v>4.618095238095238</v>
      </c>
      <c r="AA38" s="14"/>
      <c r="AB38" s="14">
        <f t="shared" si="31"/>
        <v>15.342148760330579</v>
      </c>
      <c r="AC38" s="14">
        <f t="shared" si="31"/>
        <v>8.8094117647058816</v>
      </c>
      <c r="AD38" s="14">
        <f t="shared" si="31"/>
        <v>11.239370078740158</v>
      </c>
      <c r="AE38" s="14"/>
      <c r="AF38" s="14"/>
      <c r="AG38" s="14">
        <f>AG13/AG$19*15.6</f>
        <v>2.9589908256880734E-2</v>
      </c>
      <c r="AH38" s="14"/>
      <c r="AI38" s="14"/>
      <c r="AJ38" s="14"/>
      <c r="AL38" s="14"/>
      <c r="AM38" s="14"/>
    </row>
    <row r="39" spans="1:39">
      <c r="A39" s="15" t="s">
        <v>92</v>
      </c>
      <c r="D39" s="14">
        <f t="shared" si="31"/>
        <v>5.4749999999999993E-2</v>
      </c>
      <c r="E39" s="14">
        <f t="shared" si="31"/>
        <v>8.8993288590604028E-2</v>
      </c>
      <c r="F39" s="14">
        <f t="shared" si="31"/>
        <v>0.15427146814404433</v>
      </c>
      <c r="G39" s="14">
        <f t="shared" si="31"/>
        <v>0.25368224299065423</v>
      </c>
      <c r="H39" s="14">
        <f t="shared" si="31"/>
        <v>0.9867716535433072</v>
      </c>
      <c r="I39" s="14">
        <f t="shared" si="31"/>
        <v>1.9405898123324397</v>
      </c>
      <c r="J39" s="14"/>
      <c r="K39" s="14">
        <f t="shared" si="31"/>
        <v>20.680584551148225</v>
      </c>
      <c r="L39" s="14">
        <f t="shared" si="31"/>
        <v>26.642320085929107</v>
      </c>
      <c r="M39" s="14">
        <f t="shared" si="31"/>
        <v>39.174887892376681</v>
      </c>
      <c r="N39" s="14">
        <f t="shared" si="31"/>
        <v>36.451485148514848</v>
      </c>
      <c r="O39" s="14"/>
      <c r="P39" s="14">
        <f t="shared" si="31"/>
        <v>6.6832971800433834</v>
      </c>
      <c r="Q39" s="14">
        <f t="shared" si="31"/>
        <v>6.2207605344295986</v>
      </c>
      <c r="R39" s="14">
        <f t="shared" si="31"/>
        <v>6.2102857142857149</v>
      </c>
      <c r="S39" s="14"/>
      <c r="T39" s="14">
        <f t="shared" si="31"/>
        <v>5.3231578947368421</v>
      </c>
      <c r="U39" s="14">
        <f t="shared" si="31"/>
        <v>5.5402941176470586</v>
      </c>
      <c r="V39" s="14">
        <f t="shared" si="31"/>
        <v>7.1147663551401861</v>
      </c>
      <c r="W39" s="14"/>
      <c r="X39" s="14">
        <f t="shared" si="31"/>
        <v>3.7805405405405406</v>
      </c>
      <c r="Y39" s="14">
        <f t="shared" si="31"/>
        <v>3.5318399999999999</v>
      </c>
      <c r="Z39" s="14">
        <f t="shared" si="31"/>
        <v>2.265714285714286</v>
      </c>
      <c r="AA39" s="14"/>
      <c r="AB39" s="14">
        <f t="shared" si="31"/>
        <v>5.8919008264462809</v>
      </c>
      <c r="AC39" s="14">
        <f t="shared" si="31"/>
        <v>4.1163025210084037</v>
      </c>
      <c r="AD39" s="14">
        <f t="shared" si="31"/>
        <v>5.1467716535433068</v>
      </c>
      <c r="AE39" s="14"/>
      <c r="AF39" s="14"/>
      <c r="AG39" s="14">
        <f>AG14/AG$19*15.6</f>
        <v>0</v>
      </c>
      <c r="AH39" s="14"/>
      <c r="AI39" s="14"/>
      <c r="AJ39" s="14"/>
      <c r="AL39" s="14"/>
      <c r="AM39" s="14"/>
    </row>
    <row r="40" spans="1:39" s="34" customFormat="1">
      <c r="A40" s="10" t="s">
        <v>93</v>
      </c>
      <c r="B40" s="32">
        <v>1.1299999999999999</v>
      </c>
      <c r="C40" s="32"/>
      <c r="D40" s="33">
        <f>(D15/D$19*15.6)/1.13</f>
        <v>2.7444690265486727E-2</v>
      </c>
      <c r="E40" s="33">
        <f t="shared" ref="E40:AD40" si="32">(E15/E$19*15.6)/1.13</f>
        <v>0.60224505553245833</v>
      </c>
      <c r="F40" s="33">
        <f t="shared" si="32"/>
        <v>1.4531904983698183</v>
      </c>
      <c r="G40" s="33">
        <f t="shared" si="32"/>
        <v>2.7513853279298655</v>
      </c>
      <c r="H40" s="33">
        <f t="shared" si="32"/>
        <v>8.913664552992822</v>
      </c>
      <c r="I40" s="33">
        <f t="shared" si="32"/>
        <v>17.691522930555884</v>
      </c>
      <c r="J40" s="33"/>
      <c r="K40" s="33">
        <f t="shared" si="32"/>
        <v>0.27235945092098213</v>
      </c>
      <c r="L40" s="33">
        <f t="shared" si="32"/>
        <v>0.39888596332804199</v>
      </c>
      <c r="M40" s="33">
        <f t="shared" si="32"/>
        <v>0.41168300329378149</v>
      </c>
      <c r="N40" s="33">
        <f t="shared" si="32"/>
        <v>0.21869797599228952</v>
      </c>
      <c r="O40" s="33"/>
      <c r="P40" s="33">
        <f t="shared" si="32"/>
        <v>0.16620275276908608</v>
      </c>
      <c r="Q40" s="33">
        <f t="shared" si="32"/>
        <v>0.1147841271862409</v>
      </c>
      <c r="R40" s="33">
        <f t="shared" si="32"/>
        <v>0.12424778761061948</v>
      </c>
      <c r="S40" s="14"/>
      <c r="T40" s="33">
        <f t="shared" si="32"/>
        <v>7.3628318584070804E-2</v>
      </c>
      <c r="U40" s="33">
        <f t="shared" si="32"/>
        <v>6.6691827173347221E-2</v>
      </c>
      <c r="V40" s="33">
        <f t="shared" si="32"/>
        <v>0.14450417666032589</v>
      </c>
      <c r="W40" s="14"/>
      <c r="X40" s="33">
        <f t="shared" si="32"/>
        <v>0.35072949055249947</v>
      </c>
      <c r="Y40" s="33">
        <f t="shared" si="32"/>
        <v>0.31034336283185843</v>
      </c>
      <c r="Z40" s="33">
        <f t="shared" si="32"/>
        <v>0.34075010535187528</v>
      </c>
      <c r="AA40" s="14"/>
      <c r="AB40" s="33">
        <f t="shared" si="32"/>
        <v>0.24872376215899952</v>
      </c>
      <c r="AC40" s="33">
        <f t="shared" si="32"/>
        <v>0.28886740536922739</v>
      </c>
      <c r="AD40" s="33">
        <f t="shared" si="32"/>
        <v>0.3880705177339559</v>
      </c>
      <c r="AE40" s="14"/>
      <c r="AF40" s="33"/>
      <c r="AG40" s="33">
        <f>(AG15/AG$19*15.6)/1.13</f>
        <v>1.5705123000730698E-2</v>
      </c>
      <c r="AH40" s="33"/>
      <c r="AI40" s="33"/>
      <c r="AJ40" s="33"/>
      <c r="AL40" s="33"/>
      <c r="AM40" s="33"/>
    </row>
    <row r="41" spans="1:39" s="34" customFormat="1">
      <c r="A41" s="10" t="s">
        <v>94</v>
      </c>
      <c r="B41" s="32">
        <v>1.59</v>
      </c>
      <c r="C41" s="32"/>
      <c r="D41" s="33">
        <f>(D16/D$19*15.6)/1.59</f>
        <v>7.9952830188679234E-3</v>
      </c>
      <c r="E41" s="33">
        <f t="shared" ref="E41:AD41" si="33">(E16/E$19*15.6)/1.59</f>
        <v>0.66067282934447669</v>
      </c>
      <c r="F41" s="33">
        <f t="shared" si="33"/>
        <v>1.2936810745831808</v>
      </c>
      <c r="G41" s="33">
        <f t="shared" si="33"/>
        <v>2.7966848880268027</v>
      </c>
      <c r="H41" s="33">
        <f t="shared" si="33"/>
        <v>8.2404793740405093</v>
      </c>
      <c r="I41" s="33">
        <f t="shared" si="33"/>
        <v>16.887045374070514</v>
      </c>
      <c r="J41" s="33"/>
      <c r="K41" s="33">
        <f t="shared" si="33"/>
        <v>4.2399653365895927E-2</v>
      </c>
      <c r="L41" s="33">
        <f t="shared" si="33"/>
        <v>8.9471657580609196E-2</v>
      </c>
      <c r="M41" s="33">
        <f t="shared" si="33"/>
        <v>7.3694898045519916E-2</v>
      </c>
      <c r="N41" s="33">
        <f t="shared" si="33"/>
        <v>6.7610685596861564E-2</v>
      </c>
      <c r="O41" s="33"/>
      <c r="P41" s="33">
        <f t="shared" si="33"/>
        <v>8.1725535136904989E-2</v>
      </c>
      <c r="Q41" s="33">
        <f t="shared" si="33"/>
        <v>0.10991099303845332</v>
      </c>
      <c r="R41" s="33">
        <f t="shared" si="33"/>
        <v>9.0824797843665775E-2</v>
      </c>
      <c r="S41" s="14"/>
      <c r="T41" s="33">
        <f t="shared" si="33"/>
        <v>7.6080767957629927E-2</v>
      </c>
      <c r="U41" s="33">
        <f t="shared" si="33"/>
        <v>6.4711431742508319E-2</v>
      </c>
      <c r="V41" s="33">
        <f t="shared" si="33"/>
        <v>8.848527596543819E-2</v>
      </c>
      <c r="W41" s="14"/>
      <c r="X41" s="33">
        <f t="shared" si="33"/>
        <v>2.9610742818289988</v>
      </c>
      <c r="Y41" s="33">
        <f t="shared" si="33"/>
        <v>3.1945660377358491</v>
      </c>
      <c r="Z41" s="33">
        <f t="shared" si="33"/>
        <v>2.624138963761605</v>
      </c>
      <c r="AA41" s="14"/>
      <c r="AB41" s="33">
        <f t="shared" si="33"/>
        <v>3.624512708560736</v>
      </c>
      <c r="AC41" s="33">
        <f t="shared" si="33"/>
        <v>3.4793087046139211</v>
      </c>
      <c r="AD41" s="33">
        <f t="shared" si="33"/>
        <v>3.5614321794681323</v>
      </c>
      <c r="AE41" s="14"/>
      <c r="AF41" s="33"/>
      <c r="AG41" s="33">
        <f>(AG16/AG$19*15.6)/1.59</f>
        <v>0</v>
      </c>
      <c r="AH41" s="33"/>
      <c r="AI41" s="33"/>
      <c r="AJ41" s="33"/>
      <c r="AL41" s="33"/>
      <c r="AM41" s="33"/>
    </row>
    <row r="42" spans="1:39" s="34" customFormat="1">
      <c r="A42" s="10" t="s">
        <v>95</v>
      </c>
      <c r="B42" s="32">
        <v>1.65</v>
      </c>
      <c r="C42" s="32"/>
      <c r="D42" s="33">
        <f>(D17/D$19*15.6)/1.65</f>
        <v>1.0409090909090908E-2</v>
      </c>
      <c r="E42" s="33">
        <f t="shared" ref="E42:AD42" si="34">(E17/E$19*15.6)/1.65</f>
        <v>0.6408785845027456</v>
      </c>
      <c r="F42" s="33">
        <f t="shared" si="34"/>
        <v>1.1785444472425084</v>
      </c>
      <c r="G42" s="33">
        <f t="shared" si="34"/>
        <v>2.7170773152081567</v>
      </c>
      <c r="H42" s="33">
        <f t="shared" si="34"/>
        <v>8.4619422572178475</v>
      </c>
      <c r="I42" s="33">
        <f t="shared" si="34"/>
        <v>15.94345600779917</v>
      </c>
      <c r="J42" s="33"/>
      <c r="K42" s="33">
        <f t="shared" si="34"/>
        <v>8.0235338773960913E-2</v>
      </c>
      <c r="L42" s="33">
        <f t="shared" si="34"/>
        <v>0.18787227809784202</v>
      </c>
      <c r="M42" s="33">
        <f t="shared" si="34"/>
        <v>2.2046473705666529</v>
      </c>
      <c r="N42" s="33">
        <f t="shared" si="34"/>
        <v>8.4716471647164724</v>
      </c>
      <c r="O42" s="33"/>
      <c r="P42" s="33">
        <f t="shared" si="34"/>
        <v>0.54040623151252221</v>
      </c>
      <c r="Q42" s="33">
        <f t="shared" si="34"/>
        <v>0.97169018032327392</v>
      </c>
      <c r="R42" s="33">
        <f t="shared" si="34"/>
        <v>0.67892640692640693</v>
      </c>
      <c r="S42" s="38"/>
      <c r="T42" s="33">
        <f t="shared" si="34"/>
        <v>0.38481658692185006</v>
      </c>
      <c r="U42" s="33">
        <f t="shared" si="34"/>
        <v>0.36914438502673802</v>
      </c>
      <c r="V42" s="33">
        <f t="shared" si="34"/>
        <v>0.50188615123194569</v>
      </c>
      <c r="W42" s="38"/>
      <c r="X42" s="33">
        <f t="shared" si="34"/>
        <v>7.9554463554463553</v>
      </c>
      <c r="Y42" s="33">
        <f t="shared" si="34"/>
        <v>8.3956363636363633</v>
      </c>
      <c r="Z42" s="33">
        <f t="shared" si="34"/>
        <v>7.5036075036075029</v>
      </c>
      <c r="AA42" s="38"/>
      <c r="AB42" s="33">
        <f t="shared" si="34"/>
        <v>15.783621337340346</v>
      </c>
      <c r="AC42" s="33">
        <f t="shared" si="34"/>
        <v>14.14209320091673</v>
      </c>
      <c r="AD42" s="33">
        <f t="shared" si="34"/>
        <v>13.02791696492484</v>
      </c>
      <c r="AE42" s="38"/>
      <c r="AF42" s="33"/>
      <c r="AG42" s="33">
        <f>(AG17/AG$19*15.6)/1.65</f>
        <v>3.8598832360300248E-2</v>
      </c>
      <c r="AH42" s="33"/>
      <c r="AI42" s="33"/>
      <c r="AJ42" s="33"/>
      <c r="AL42" s="33"/>
      <c r="AM42" s="33"/>
    </row>
    <row r="43" spans="1:39" s="34" customFormat="1">
      <c r="A43" s="10" t="s">
        <v>96</v>
      </c>
      <c r="B43" s="32">
        <v>1.45</v>
      </c>
      <c r="C43" s="32"/>
      <c r="D43" s="33">
        <f>(D18/D$19*15.6)/1.45</f>
        <v>3.2844827586206896E-2</v>
      </c>
      <c r="E43" s="33">
        <f t="shared" ref="E43:AD43" si="35">(E18/E$19*15.6)/1.45</f>
        <v>0.57283036334181903</v>
      </c>
      <c r="F43" s="33">
        <f t="shared" si="35"/>
        <v>1.0102970675327156</v>
      </c>
      <c r="G43" s="33">
        <f t="shared" si="35"/>
        <v>2.345278762487915</v>
      </c>
      <c r="H43" s="33">
        <f t="shared" si="35"/>
        <v>6.946510996470268</v>
      </c>
      <c r="I43" s="33">
        <f t="shared" si="35"/>
        <v>15.431265600443746</v>
      </c>
      <c r="J43" s="33"/>
      <c r="K43" s="33">
        <f t="shared" si="35"/>
        <v>7.7825930458570294E-2</v>
      </c>
      <c r="L43" s="33">
        <f t="shared" si="35"/>
        <v>0.12249342568243267</v>
      </c>
      <c r="M43" s="33">
        <f t="shared" si="35"/>
        <v>3.1359208288232567</v>
      </c>
      <c r="N43" s="33">
        <f t="shared" si="35"/>
        <v>13.954250597473539</v>
      </c>
      <c r="O43" s="33"/>
      <c r="P43" s="33">
        <f t="shared" si="35"/>
        <v>2.6021392774328671</v>
      </c>
      <c r="Q43" s="33">
        <f t="shared" si="35"/>
        <v>4.3675798277634055</v>
      </c>
      <c r="R43" s="33">
        <f t="shared" si="35"/>
        <v>3.176354679802956</v>
      </c>
      <c r="S43" s="38"/>
      <c r="T43" s="33">
        <f t="shared" si="35"/>
        <v>2.1139745916515427</v>
      </c>
      <c r="U43" s="33">
        <f t="shared" si="35"/>
        <v>2.2387423935091277</v>
      </c>
      <c r="V43" s="33">
        <f t="shared" si="35"/>
        <v>2.7650660650982917</v>
      </c>
      <c r="W43" s="38"/>
      <c r="X43" s="33">
        <f t="shared" si="35"/>
        <v>0.34795899347623488</v>
      </c>
      <c r="Y43" s="33">
        <f t="shared" si="35"/>
        <v>0.38558896551724137</v>
      </c>
      <c r="Z43" s="33">
        <f t="shared" si="35"/>
        <v>0.3611822660098522</v>
      </c>
      <c r="AA43" s="38"/>
      <c r="AB43" s="33">
        <f t="shared" si="35"/>
        <v>0.84023938444001145</v>
      </c>
      <c r="AC43" s="33">
        <f t="shared" si="35"/>
        <v>0.82271805273833687</v>
      </c>
      <c r="AD43" s="33">
        <f t="shared" si="35"/>
        <v>0.67855552538691288</v>
      </c>
      <c r="AE43" s="38"/>
      <c r="AF43" s="33"/>
      <c r="AG43" s="33">
        <f>(AG18/AG$19*15.6)/1.45</f>
        <v>3.454602973742487E-2</v>
      </c>
      <c r="AH43" s="33"/>
      <c r="AI43" s="33"/>
      <c r="AJ43" s="33"/>
      <c r="AL43" s="33"/>
      <c r="AM43" s="33"/>
    </row>
    <row r="44" spans="1:39">
      <c r="A44" s="15" t="s">
        <v>76</v>
      </c>
      <c r="B44" s="16"/>
      <c r="D44" s="14">
        <f t="shared" ref="D44:N47" si="36">D20/D$9*20.65</f>
        <v>7.0176078028747427E-3</v>
      </c>
      <c r="E44" s="14">
        <f t="shared" si="36"/>
        <v>2.8201756198347101E-2</v>
      </c>
      <c r="F44" s="14">
        <f t="shared" si="36"/>
        <v>3.8204809843400446E-2</v>
      </c>
      <c r="G44" s="14">
        <f t="shared" si="36"/>
        <v>0</v>
      </c>
      <c r="H44" s="14">
        <f t="shared" si="36"/>
        <v>4.3184410646387832E-3</v>
      </c>
      <c r="I44" s="14">
        <f t="shared" si="36"/>
        <v>1.6466881028938906E-2</v>
      </c>
      <c r="J44" s="14"/>
      <c r="K44" s="14">
        <f t="shared" si="36"/>
        <v>3.4469615384615384</v>
      </c>
      <c r="L44" s="14">
        <f t="shared" si="36"/>
        <v>4.3473684210526313</v>
      </c>
      <c r="M44" s="14">
        <f t="shared" si="36"/>
        <v>6.5529333333333337</v>
      </c>
      <c r="N44" s="14">
        <f t="shared" si="36"/>
        <v>5.3099999999999987</v>
      </c>
      <c r="O44" s="14"/>
      <c r="P44" s="14">
        <f t="shared" ref="P44:AB47" si="37">P20/P$9*20.65</f>
        <v>77.860655737704917</v>
      </c>
      <c r="Q44" s="14">
        <f t="shared" si="37"/>
        <v>132.50093808630393</v>
      </c>
      <c r="R44" s="14">
        <f t="shared" si="37"/>
        <v>113.3008849557522</v>
      </c>
      <c r="S44" s="46"/>
      <c r="T44" s="14">
        <f t="shared" si="37"/>
        <v>49.837980769230761</v>
      </c>
      <c r="U44" s="14">
        <f t="shared" si="37"/>
        <v>39.669736842105259</v>
      </c>
      <c r="V44" s="14">
        <f t="shared" si="37"/>
        <v>44.134313725490195</v>
      </c>
      <c r="W44" s="46"/>
      <c r="X44" s="14">
        <f t="shared" si="37"/>
        <v>91.906390134529147</v>
      </c>
      <c r="Y44" s="14">
        <f t="shared" si="37"/>
        <v>63.08818897637795</v>
      </c>
      <c r="Z44" s="14">
        <f t="shared" si="37"/>
        <v>140.05758683729434</v>
      </c>
      <c r="AA44" s="46"/>
      <c r="AB44" s="14">
        <f t="shared" si="37"/>
        <v>59.106884057971008</v>
      </c>
      <c r="AC44" s="14">
        <f>AC20/AC$9*20.65</f>
        <v>180.63449691991786</v>
      </c>
      <c r="AD44" s="14">
        <f t="shared" ref="AD44:AD47" si="38">AD20/AD$9*20.65</f>
        <v>118.37165354330708</v>
      </c>
      <c r="AE44" s="46"/>
      <c r="AF44" s="14"/>
      <c r="AG44" s="14">
        <f>AG20/AG$9*20.65</f>
        <v>0.60338475499092559</v>
      </c>
      <c r="AH44" s="14"/>
      <c r="AI44" s="14"/>
      <c r="AJ44" s="14"/>
      <c r="AL44" s="14"/>
      <c r="AM44" s="14"/>
    </row>
    <row r="45" spans="1:39">
      <c r="A45" s="15" t="s">
        <v>77</v>
      </c>
      <c r="B45" s="16"/>
      <c r="D45" s="14">
        <f t="shared" si="36"/>
        <v>1.4014014373716631E-2</v>
      </c>
      <c r="E45" s="14">
        <f t="shared" si="36"/>
        <v>2.8201756198347101E-2</v>
      </c>
      <c r="F45" s="14">
        <f t="shared" si="36"/>
        <v>2.2913646532438478E-2</v>
      </c>
      <c r="G45" s="14">
        <f t="shared" si="36"/>
        <v>1.8272623828647923E-2</v>
      </c>
      <c r="H45" s="14">
        <f t="shared" si="36"/>
        <v>2.1644550063371352E-2</v>
      </c>
      <c r="I45" s="14">
        <f t="shared" si="36"/>
        <v>5.8430868167202568E-2</v>
      </c>
      <c r="J45" s="14"/>
      <c r="K45" s="14">
        <f t="shared" si="36"/>
        <v>2.5415384615384613</v>
      </c>
      <c r="L45" s="14">
        <f t="shared" si="36"/>
        <v>3.0431578947368414</v>
      </c>
      <c r="M45" s="14">
        <f t="shared" si="36"/>
        <v>8.204933333333333</v>
      </c>
      <c r="N45" s="14">
        <f t="shared" si="36"/>
        <v>6.6079999999999997</v>
      </c>
      <c r="O45" s="14"/>
      <c r="P45" s="14">
        <f t="shared" si="37"/>
        <v>50.49658469945355</v>
      </c>
      <c r="Q45" s="14">
        <f t="shared" si="37"/>
        <v>80.58536585365853</v>
      </c>
      <c r="R45" s="14">
        <f t="shared" si="37"/>
        <v>74.559292035398215</v>
      </c>
      <c r="S45" s="46"/>
      <c r="T45" s="14">
        <f t="shared" si="37"/>
        <v>43.087019230769229</v>
      </c>
      <c r="U45" s="14">
        <f t="shared" si="37"/>
        <v>26.763486842105262</v>
      </c>
      <c r="V45" s="14">
        <f t="shared" si="37"/>
        <v>41.502450980392155</v>
      </c>
      <c r="W45" s="46"/>
      <c r="X45" s="14">
        <f t="shared" si="37"/>
        <v>84.035313901345276</v>
      </c>
      <c r="Y45" s="14">
        <f t="shared" si="37"/>
        <v>69.754724409448812</v>
      </c>
      <c r="Z45" s="14">
        <f t="shared" si="37"/>
        <v>147.23034734917732</v>
      </c>
      <c r="AA45" s="46"/>
      <c r="AB45" s="14">
        <f t="shared" si="37"/>
        <v>61.052173913043468</v>
      </c>
      <c r="AC45" s="14">
        <f>AC21/AC$9*20.65</f>
        <v>159.85728952772072</v>
      </c>
      <c r="AD45" s="14">
        <f t="shared" si="38"/>
        <v>140.15984251968504</v>
      </c>
      <c r="AE45" s="46"/>
      <c r="AF45" s="14"/>
      <c r="AG45" s="14">
        <f>AG21/AG$9*20.65</f>
        <v>0.22036660617059889</v>
      </c>
      <c r="AH45" s="14"/>
      <c r="AI45" s="14"/>
      <c r="AJ45" s="14"/>
      <c r="AL45" s="14"/>
      <c r="AM45" s="14"/>
    </row>
    <row r="46" spans="1:39">
      <c r="A46" s="15" t="s">
        <v>78</v>
      </c>
      <c r="B46" s="16"/>
      <c r="D46" s="14">
        <f t="shared" si="36"/>
        <v>2.1031622176591373E-2</v>
      </c>
      <c r="E46" s="14">
        <f t="shared" si="36"/>
        <v>1.7620764462809916E-2</v>
      </c>
      <c r="F46" s="14">
        <f t="shared" si="36"/>
        <v>4.5827293064876956E-2</v>
      </c>
      <c r="G46" s="14">
        <f t="shared" si="36"/>
        <v>0</v>
      </c>
      <c r="H46" s="14">
        <f t="shared" si="36"/>
        <v>4.7633713561470212E-2</v>
      </c>
      <c r="I46" s="14">
        <f t="shared" si="36"/>
        <v>0</v>
      </c>
      <c r="J46" s="14"/>
      <c r="K46" s="14">
        <f t="shared" si="36"/>
        <v>3.8758461538461533</v>
      </c>
      <c r="L46" s="14">
        <f t="shared" si="36"/>
        <v>8.0698026315789466</v>
      </c>
      <c r="M46" s="14">
        <f t="shared" si="36"/>
        <v>10.765533333333332</v>
      </c>
      <c r="N46" s="14">
        <f t="shared" si="36"/>
        <v>7.7486666666666668</v>
      </c>
      <c r="O46" s="14"/>
      <c r="P46" s="14">
        <f t="shared" si="37"/>
        <v>96.479508196721298</v>
      </c>
      <c r="Q46" s="14">
        <f t="shared" si="37"/>
        <v>158.07129455909941</v>
      </c>
      <c r="R46" s="14">
        <f t="shared" si="37"/>
        <v>144.00176991150443</v>
      </c>
      <c r="S46" s="46"/>
      <c r="T46" s="14">
        <f t="shared" si="37"/>
        <v>28.393749999999997</v>
      </c>
      <c r="U46" s="14">
        <f t="shared" si="37"/>
        <v>19.155592105263157</v>
      </c>
      <c r="V46" s="14">
        <f t="shared" si="37"/>
        <v>29.760294117647057</v>
      </c>
      <c r="W46" s="46"/>
      <c r="X46" s="14">
        <f t="shared" si="37"/>
        <v>388.92376681614348</v>
      </c>
      <c r="Y46" s="14">
        <f t="shared" si="37"/>
        <v>278.04330708661416</v>
      </c>
      <c r="Z46" s="14">
        <f t="shared" si="37"/>
        <v>607.79707495429614</v>
      </c>
      <c r="AA46" s="46"/>
      <c r="AB46" s="14">
        <f t="shared" si="37"/>
        <v>167.59420289855072</v>
      </c>
      <c r="AC46" s="14">
        <f>AC22/AC$9*20.65</f>
        <v>521.55030800821351</v>
      </c>
      <c r="AD46" s="14">
        <f t="shared" si="38"/>
        <v>373.97637795275585</v>
      </c>
      <c r="AE46" s="46"/>
      <c r="AF46" s="14"/>
      <c r="AG46" s="14">
        <f>AG22/AG$9*20.65</f>
        <v>1.4166424682395644</v>
      </c>
      <c r="AH46" s="14"/>
      <c r="AI46" s="14"/>
      <c r="AJ46" s="14"/>
      <c r="AL46" s="14"/>
      <c r="AM46" s="14"/>
    </row>
    <row r="47" spans="1:39">
      <c r="A47" s="15" t="s">
        <v>79</v>
      </c>
      <c r="B47" s="16"/>
      <c r="D47" s="35">
        <f t="shared" si="36"/>
        <v>1.4014014373716631E-2</v>
      </c>
      <c r="E47" s="35">
        <f t="shared" si="36"/>
        <v>0.47358471074380165</v>
      </c>
      <c r="F47" s="35">
        <f t="shared" si="36"/>
        <v>1.9541275167785235</v>
      </c>
      <c r="G47" s="35">
        <f t="shared" si="36"/>
        <v>2.9578982597054884</v>
      </c>
      <c r="H47" s="35">
        <f t="shared" si="36"/>
        <v>5.8364385297845374</v>
      </c>
      <c r="I47" s="35">
        <f t="shared" si="36"/>
        <v>16.466881028938907</v>
      </c>
      <c r="J47" s="35"/>
      <c r="K47" s="14">
        <f t="shared" si="36"/>
        <v>8.7047692307692301</v>
      </c>
      <c r="L47" s="14">
        <f t="shared" si="36"/>
        <v>12.879078947368422</v>
      </c>
      <c r="M47" s="14">
        <f t="shared" si="36"/>
        <v>23.65113333333333</v>
      </c>
      <c r="N47" s="14">
        <f t="shared" si="36"/>
        <v>18.132666666666665</v>
      </c>
      <c r="O47" s="14"/>
      <c r="P47" s="14">
        <f t="shared" si="37"/>
        <v>80.117486338797804</v>
      </c>
      <c r="Q47" s="14">
        <f t="shared" si="37"/>
        <v>129.7889305816135</v>
      </c>
      <c r="R47" s="14">
        <f t="shared" si="37"/>
        <v>116.59026548672566</v>
      </c>
      <c r="S47" s="46"/>
      <c r="T47" s="14">
        <f t="shared" si="37"/>
        <v>59.368749999999999</v>
      </c>
      <c r="U47" s="14">
        <f t="shared" si="37"/>
        <v>44.69638157894736</v>
      </c>
      <c r="V47" s="14">
        <f t="shared" si="37"/>
        <v>59.723039215686271</v>
      </c>
      <c r="W47" s="46"/>
      <c r="X47" s="14">
        <f t="shared" si="37"/>
        <v>72.228699551569505</v>
      </c>
      <c r="Y47" s="14">
        <f t="shared" si="37"/>
        <v>49.917716535433073</v>
      </c>
      <c r="Z47" s="14">
        <f t="shared" si="37"/>
        <v>116.27422303473492</v>
      </c>
      <c r="AA47" s="46"/>
      <c r="AB47" s="14">
        <f t="shared" si="37"/>
        <v>41.89855072463768</v>
      </c>
      <c r="AC47" s="14">
        <f>AC23/AC$9*20.65</f>
        <v>128.05544147843941</v>
      </c>
      <c r="AD47" s="14">
        <f t="shared" si="38"/>
        <v>88.12834645669291</v>
      </c>
      <c r="AE47" s="46"/>
      <c r="AF47" s="14"/>
      <c r="AG47" s="14">
        <f>AG23/AG$9*20.65</f>
        <v>0.24622595281306714</v>
      </c>
      <c r="AH47" s="14"/>
      <c r="AI47" s="14"/>
      <c r="AJ47" s="14"/>
      <c r="AL47" s="14"/>
      <c r="AM47" s="14"/>
    </row>
    <row r="48" spans="1:39">
      <c r="A48" s="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L48" s="14"/>
      <c r="AM48" s="14"/>
    </row>
    <row r="49" spans="1:39">
      <c r="A49" s="15" t="s">
        <v>97</v>
      </c>
      <c r="D49" s="17">
        <f t="shared" ref="D49:N49" si="39">SUM(D34:D43)</f>
        <v>0.65314312175911837</v>
      </c>
      <c r="E49" s="17">
        <f t="shared" si="39"/>
        <v>3.4736068565719624</v>
      </c>
      <c r="F49" s="17">
        <f t="shared" si="39"/>
        <v>6.113327186335745</v>
      </c>
      <c r="G49" s="17">
        <f t="shared" si="39"/>
        <v>12.609283236689684</v>
      </c>
      <c r="H49" s="17">
        <f t="shared" si="39"/>
        <v>37.466760244701568</v>
      </c>
      <c r="I49" s="17">
        <f t="shared" si="39"/>
        <v>75.865121290075081</v>
      </c>
      <c r="J49" s="17"/>
      <c r="K49" s="17">
        <f t="shared" si="39"/>
        <v>93.804076355533226</v>
      </c>
      <c r="L49" s="17">
        <f t="shared" si="39"/>
        <v>176.77935436657935</v>
      </c>
      <c r="M49" s="17">
        <f t="shared" si="39"/>
        <v>199.64051500954835</v>
      </c>
      <c r="N49" s="17">
        <f t="shared" si="39"/>
        <v>203.22206780991777</v>
      </c>
      <c r="O49" s="17"/>
      <c r="P49" s="17">
        <f t="shared" ref="P49:AB49" si="40">SUM(P34:P43)</f>
        <v>40.621225770465408</v>
      </c>
      <c r="Q49" s="17">
        <f t="shared" si="40"/>
        <v>44.184626262229223</v>
      </c>
      <c r="R49" s="17">
        <f t="shared" si="40"/>
        <v>39.549261636785417</v>
      </c>
      <c r="S49" s="17"/>
      <c r="T49" s="17">
        <f t="shared" si="40"/>
        <v>28.169640447301326</v>
      </c>
      <c r="U49" s="17">
        <f t="shared" si="40"/>
        <v>31.120010819185467</v>
      </c>
      <c r="V49" s="17">
        <f t="shared" si="40"/>
        <v>38.737346836630536</v>
      </c>
      <c r="W49" s="17"/>
      <c r="X49" s="17">
        <f t="shared" si="40"/>
        <v>47.506484360669013</v>
      </c>
      <c r="Y49" s="17">
        <f t="shared" si="40"/>
        <v>50.506527876178005</v>
      </c>
      <c r="Z49" s="17">
        <f t="shared" si="40"/>
        <v>40.238796084312803</v>
      </c>
      <c r="AA49" s="17"/>
      <c r="AB49" s="17">
        <f t="shared" si="40"/>
        <v>73.864811110334571</v>
      </c>
      <c r="AC49" s="17">
        <f t="shared" ref="AC49:AD49" si="41">SUM(AC34:AC43)</f>
        <v>66.552344601399852</v>
      </c>
      <c r="AD49" s="17">
        <f t="shared" si="41"/>
        <v>68.42989644735637</v>
      </c>
      <c r="AE49" s="17"/>
      <c r="AF49" s="17"/>
      <c r="AG49" s="17">
        <f>SUM(AG34:AG43)</f>
        <v>0.59541727309858883</v>
      </c>
      <c r="AH49" s="17"/>
      <c r="AI49" s="17"/>
      <c r="AJ49" s="17"/>
      <c r="AL49" s="17"/>
      <c r="AM49" s="17"/>
    </row>
    <row r="50" spans="1:39">
      <c r="A50" s="7" t="s">
        <v>98</v>
      </c>
      <c r="D50" s="17">
        <f t="shared" ref="D50:N50" si="42">D42+D43</f>
        <v>4.3253918495297805E-2</v>
      </c>
      <c r="E50" s="17">
        <f t="shared" si="42"/>
        <v>1.2137089478445646</v>
      </c>
      <c r="F50" s="17">
        <f t="shared" si="42"/>
        <v>2.1888415147752243</v>
      </c>
      <c r="G50" s="17">
        <f t="shared" si="42"/>
        <v>5.0623560776960712</v>
      </c>
      <c r="H50" s="17">
        <f t="shared" si="42"/>
        <v>15.408453253688116</v>
      </c>
      <c r="I50" s="17">
        <f t="shared" si="42"/>
        <v>31.374721608242915</v>
      </c>
      <c r="J50" s="17"/>
      <c r="K50" s="17">
        <f t="shared" si="42"/>
        <v>0.15806126923253122</v>
      </c>
      <c r="L50" s="17">
        <f t="shared" si="42"/>
        <v>0.31036570378027467</v>
      </c>
      <c r="M50" s="17">
        <f t="shared" si="42"/>
        <v>5.3405681993899101</v>
      </c>
      <c r="N50" s="17">
        <f t="shared" si="42"/>
        <v>22.425897762190012</v>
      </c>
      <c r="O50" s="17"/>
      <c r="P50" s="17">
        <f t="shared" ref="P50:AB50" si="43">P42+P43</f>
        <v>3.1425455089453891</v>
      </c>
      <c r="Q50" s="17">
        <f t="shared" si="43"/>
        <v>5.3392700080866797</v>
      </c>
      <c r="R50" s="17">
        <f t="shared" si="43"/>
        <v>3.855281086729363</v>
      </c>
      <c r="S50" s="17"/>
      <c r="T50" s="17">
        <f t="shared" si="43"/>
        <v>2.4987911785733927</v>
      </c>
      <c r="U50" s="17">
        <f t="shared" si="43"/>
        <v>2.6078867785358657</v>
      </c>
      <c r="V50" s="17">
        <f t="shared" si="43"/>
        <v>3.2669522163302371</v>
      </c>
      <c r="W50" s="17"/>
      <c r="X50" s="17">
        <f t="shared" si="43"/>
        <v>8.3034053489225901</v>
      </c>
      <c r="Y50" s="17">
        <f t="shared" si="43"/>
        <v>8.7812253291536049</v>
      </c>
      <c r="Z50" s="17">
        <f t="shared" si="43"/>
        <v>7.8647897696173548</v>
      </c>
      <c r="AA50" s="17"/>
      <c r="AB50" s="17">
        <f t="shared" si="43"/>
        <v>16.623860721780357</v>
      </c>
      <c r="AC50" s="17">
        <f t="shared" ref="AC50:AD50" si="44">AC42+AC43</f>
        <v>14.964811253655066</v>
      </c>
      <c r="AD50" s="17">
        <f t="shared" si="44"/>
        <v>13.706472490311754</v>
      </c>
      <c r="AE50" s="17"/>
      <c r="AF50" s="17"/>
      <c r="AG50" s="17">
        <f>AG42+AG43</f>
        <v>7.3144862097725111E-2</v>
      </c>
      <c r="AH50" s="17"/>
      <c r="AI50" s="17"/>
      <c r="AJ50" s="17"/>
      <c r="AL50" s="17"/>
      <c r="AM50" s="17"/>
    </row>
    <row r="51" spans="1:39">
      <c r="A51" s="7" t="s">
        <v>99</v>
      </c>
      <c r="D51" s="17">
        <f t="shared" ref="D51:N51" si="45">D38</f>
        <v>3.1012499999999998E-2</v>
      </c>
      <c r="E51" s="17">
        <f t="shared" si="45"/>
        <v>3.4620134228187917E-2</v>
      </c>
      <c r="F51" s="17">
        <f t="shared" si="45"/>
        <v>7.1301939058171754E-2</v>
      </c>
      <c r="G51" s="17">
        <f t="shared" si="45"/>
        <v>0.18698130841121494</v>
      </c>
      <c r="H51" s="17">
        <f t="shared" si="45"/>
        <v>0.47496062992125981</v>
      </c>
      <c r="I51" s="17">
        <f t="shared" si="45"/>
        <v>0.50605898123324389</v>
      </c>
      <c r="J51" s="17"/>
      <c r="K51" s="17">
        <f t="shared" si="45"/>
        <v>8.9398747390396647</v>
      </c>
      <c r="L51" s="17">
        <f t="shared" si="45"/>
        <v>17.929108485499462</v>
      </c>
      <c r="M51" s="17">
        <f t="shared" si="45"/>
        <v>12.976681614349776</v>
      </c>
      <c r="N51" s="17">
        <f t="shared" si="45"/>
        <v>11.630495049504951</v>
      </c>
      <c r="O51" s="17"/>
      <c r="P51" s="17">
        <f t="shared" ref="P51:AB51" si="46">P38</f>
        <v>7.3262472885032537</v>
      </c>
      <c r="Q51" s="17">
        <f t="shared" si="46"/>
        <v>5.6275436793422404</v>
      </c>
      <c r="R51" s="17">
        <f t="shared" si="46"/>
        <v>4.4125714285714288</v>
      </c>
      <c r="S51" s="17"/>
      <c r="T51" s="17">
        <f t="shared" si="46"/>
        <v>7.2663157894736843</v>
      </c>
      <c r="U51" s="17">
        <f t="shared" si="46"/>
        <v>9.2911764705882351</v>
      </c>
      <c r="V51" s="17">
        <f t="shared" si="46"/>
        <v>10.395140186915887</v>
      </c>
      <c r="W51" s="17"/>
      <c r="X51" s="17">
        <f t="shared" si="46"/>
        <v>7.8843243243243233</v>
      </c>
      <c r="Y51" s="17">
        <f t="shared" si="46"/>
        <v>9.0105599999999999</v>
      </c>
      <c r="Z51" s="17">
        <f t="shared" si="46"/>
        <v>4.618095238095238</v>
      </c>
      <c r="AA51" s="17"/>
      <c r="AB51" s="17">
        <f t="shared" si="46"/>
        <v>15.342148760330579</v>
      </c>
      <c r="AC51" s="17">
        <f t="shared" ref="AC51:AD51" si="47">AC38</f>
        <v>8.8094117647058816</v>
      </c>
      <c r="AD51" s="17">
        <f t="shared" si="47"/>
        <v>11.239370078740158</v>
      </c>
      <c r="AE51" s="17"/>
      <c r="AF51" s="17"/>
      <c r="AG51" s="17">
        <f>AG38</f>
        <v>2.9589908256880734E-2</v>
      </c>
      <c r="AH51" s="17"/>
      <c r="AI51" s="17"/>
      <c r="AJ51" s="17"/>
      <c r="AL51" s="17"/>
      <c r="AM51" s="17"/>
    </row>
    <row r="52" spans="1:39">
      <c r="A52" s="7" t="s">
        <v>100</v>
      </c>
      <c r="D52" s="17">
        <f t="shared" ref="D52:N52" si="48">D34+D36</f>
        <v>0.23454922997946612</v>
      </c>
      <c r="E52" s="17">
        <f t="shared" si="48"/>
        <v>0.59270619834710747</v>
      </c>
      <c r="F52" s="17">
        <f t="shared" si="48"/>
        <v>0.50932046979865764</v>
      </c>
      <c r="G52" s="17">
        <f t="shared" si="48"/>
        <v>0.31602516733601071</v>
      </c>
      <c r="H52" s="17">
        <f t="shared" si="48"/>
        <v>0.31956463878326996</v>
      </c>
      <c r="I52" s="17">
        <f t="shared" si="48"/>
        <v>0.74798151125401935</v>
      </c>
      <c r="J52" s="17"/>
      <c r="K52" s="17">
        <f t="shared" si="48"/>
        <v>4.8606923076923074</v>
      </c>
      <c r="L52" s="17">
        <f t="shared" si="48"/>
        <v>10.379342105263158</v>
      </c>
      <c r="M52" s="17">
        <f t="shared" si="48"/>
        <v>12.858066666666666</v>
      </c>
      <c r="N52" s="17">
        <f t="shared" si="48"/>
        <v>10.856</v>
      </c>
      <c r="O52" s="17"/>
      <c r="P52" s="17">
        <f t="shared" ref="P52:AB52" si="49">P34+P36</f>
        <v>5.8649385245901637</v>
      </c>
      <c r="Q52" s="17">
        <f t="shared" si="49"/>
        <v>8.4692120075046891</v>
      </c>
      <c r="R52" s="17">
        <f t="shared" si="49"/>
        <v>7.62770796460177</v>
      </c>
      <c r="S52" s="17"/>
      <c r="T52" s="17">
        <f t="shared" si="49"/>
        <v>2.7122980769230765</v>
      </c>
      <c r="U52" s="17">
        <f t="shared" si="49"/>
        <v>2.4032796052631573</v>
      </c>
      <c r="V52" s="17">
        <f t="shared" si="49"/>
        <v>3.0124705882352938</v>
      </c>
      <c r="W52" s="17"/>
      <c r="X52" s="17">
        <f t="shared" si="49"/>
        <v>10.000896860986547</v>
      </c>
      <c r="Y52" s="17">
        <f t="shared" si="49"/>
        <v>9.4632283464566918</v>
      </c>
      <c r="Z52" s="17">
        <f t="shared" si="49"/>
        <v>10.57038391224863</v>
      </c>
      <c r="AA52" s="17"/>
      <c r="AB52" s="17">
        <f t="shared" si="49"/>
        <v>8.2450362318840575</v>
      </c>
      <c r="AC52" s="17">
        <f t="shared" ref="AC52:AD52" si="50">AC34+AC36</f>
        <v>13.695995893223818</v>
      </c>
      <c r="AD52" s="17">
        <f t="shared" si="50"/>
        <v>11.186771653543307</v>
      </c>
      <c r="AE52" s="17"/>
      <c r="AF52" s="17"/>
      <c r="AG52" s="17">
        <f>AG34+AG36</f>
        <v>0.38462967332123404</v>
      </c>
      <c r="AH52" s="17"/>
      <c r="AI52" s="17"/>
      <c r="AJ52" s="17"/>
      <c r="AL52" s="17"/>
      <c r="AM52" s="17"/>
    </row>
    <row r="53" spans="1:39">
      <c r="A53" s="18" t="s">
        <v>101</v>
      </c>
      <c r="B53" s="19"/>
      <c r="C53" s="19"/>
      <c r="D53" s="20">
        <f t="shared" ref="D53:N53" si="51">SUM(D44:D47)</f>
        <v>5.6077258726899379E-2</v>
      </c>
      <c r="E53" s="20">
        <f t="shared" si="51"/>
        <v>0.54760898760330579</v>
      </c>
      <c r="F53" s="20">
        <f t="shared" si="51"/>
        <v>2.0610732662192395</v>
      </c>
      <c r="G53" s="20">
        <f t="shared" si="51"/>
        <v>2.9761708835341363</v>
      </c>
      <c r="H53" s="20">
        <f t="shared" si="51"/>
        <v>5.9100352344740177</v>
      </c>
      <c r="I53" s="20">
        <f t="shared" si="51"/>
        <v>16.541778778135047</v>
      </c>
      <c r="J53" s="20"/>
      <c r="K53" s="20">
        <f t="shared" si="51"/>
        <v>18.569115384615383</v>
      </c>
      <c r="L53" s="20">
        <f t="shared" si="51"/>
        <v>28.339407894736841</v>
      </c>
      <c r="M53" s="20">
        <f t="shared" si="51"/>
        <v>49.174533333333329</v>
      </c>
      <c r="N53" s="20">
        <f t="shared" si="51"/>
        <v>37.79933333333333</v>
      </c>
      <c r="O53" s="20"/>
      <c r="P53" s="20">
        <f t="shared" ref="P53:AB53" si="52">SUM(P44:P47)</f>
        <v>304.95423497267757</v>
      </c>
      <c r="Q53" s="20">
        <f t="shared" si="52"/>
        <v>500.94652908067542</v>
      </c>
      <c r="R53" s="20">
        <f t="shared" si="52"/>
        <v>448.45221238938052</v>
      </c>
      <c r="S53" s="50"/>
      <c r="T53" s="20">
        <f t="shared" si="52"/>
        <v>180.68749999999997</v>
      </c>
      <c r="U53" s="20">
        <f t="shared" si="52"/>
        <v>130.28519736842102</v>
      </c>
      <c r="V53" s="20">
        <f t="shared" si="52"/>
        <v>175.12009803921566</v>
      </c>
      <c r="W53" s="50"/>
      <c r="X53" s="20">
        <f t="shared" si="52"/>
        <v>637.09417040358744</v>
      </c>
      <c r="Y53" s="20">
        <f t="shared" si="52"/>
        <v>460.80393700787397</v>
      </c>
      <c r="Z53" s="20">
        <f t="shared" si="52"/>
        <v>1011.3592321755027</v>
      </c>
      <c r="AA53" s="50"/>
      <c r="AB53" s="20">
        <f t="shared" si="52"/>
        <v>329.65181159420291</v>
      </c>
      <c r="AC53" s="20">
        <f t="shared" ref="AC53:AD53" si="53">SUM(AC44:AC47)</f>
        <v>990.0975359342915</v>
      </c>
      <c r="AD53" s="20">
        <f t="shared" si="53"/>
        <v>720.63622047244098</v>
      </c>
      <c r="AE53" s="50"/>
      <c r="AF53" s="20"/>
      <c r="AG53" s="20">
        <f>SUM(AG44:AG47)</f>
        <v>2.4866197822141558</v>
      </c>
      <c r="AH53" s="20"/>
      <c r="AI53" s="20"/>
      <c r="AJ53" s="20"/>
      <c r="AL53" s="20"/>
      <c r="AM53" s="20"/>
    </row>
    <row r="54" spans="1:39">
      <c r="A54" s="7" t="s">
        <v>102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L54"/>
      <c r="AM54"/>
    </row>
    <row r="55" spans="1:39">
      <c r="A55" s="15" t="s">
        <v>64</v>
      </c>
      <c r="D55" s="21">
        <f t="shared" ref="D55:AD60" si="54">D34/D$49</f>
        <v>5.2910314848722368E-3</v>
      </c>
      <c r="E55" s="21">
        <f t="shared" si="54"/>
        <v>1.2184443631573635E-2</v>
      </c>
      <c r="F55" s="21">
        <f t="shared" si="54"/>
        <v>2.4559428352643885E-3</v>
      </c>
      <c r="G55" s="21">
        <f t="shared" si="54"/>
        <v>1.8240316940030118E-3</v>
      </c>
      <c r="H55" s="21">
        <f t="shared" si="54"/>
        <v>1.9419663822395931E-3</v>
      </c>
      <c r="I55" s="21">
        <f t="shared" si="54"/>
        <v>2.0261355929335053E-3</v>
      </c>
      <c r="J55" s="21"/>
      <c r="K55" s="21">
        <f t="shared" si="54"/>
        <v>2.4215365560347646E-2</v>
      </c>
      <c r="L55" s="21">
        <f t="shared" si="54"/>
        <v>2.1518052161979155E-2</v>
      </c>
      <c r="M55" s="21">
        <f t="shared" si="54"/>
        <v>2.4135047603453055E-2</v>
      </c>
      <c r="N55" s="21">
        <f t="shared" si="54"/>
        <v>2.5258083707725643E-2</v>
      </c>
      <c r="O55" s="21"/>
      <c r="P55" s="21">
        <f t="shared" si="54"/>
        <v>5.0627149876436114E-2</v>
      </c>
      <c r="Q55" s="21">
        <f t="shared" si="54"/>
        <v>5.8397719844400016E-2</v>
      </c>
      <c r="R55" s="21">
        <f t="shared" si="54"/>
        <v>6.9032536328530944E-2</v>
      </c>
      <c r="S55" s="21"/>
      <c r="T55" s="21">
        <f t="shared" si="54"/>
        <v>3.4961261067160791E-2</v>
      </c>
      <c r="U55" s="21">
        <f t="shared" si="54"/>
        <v>3.3570906506245071E-2</v>
      </c>
      <c r="V55" s="21">
        <f t="shared" si="54"/>
        <v>3.2036900075727244E-2</v>
      </c>
      <c r="W55" s="21"/>
      <c r="X55" s="21">
        <f t="shared" si="54"/>
        <v>0.12280126767435662</v>
      </c>
      <c r="Y55" s="21">
        <f t="shared" si="54"/>
        <v>0.12265741203172162</v>
      </c>
      <c r="Z55" s="21">
        <f t="shared" si="54"/>
        <v>0.1172729268417748</v>
      </c>
      <c r="AA55" s="21"/>
      <c r="AB55" s="21">
        <f t="shared" si="54"/>
        <v>8.1235854045976386E-2</v>
      </c>
      <c r="AC55" s="21">
        <f t="shared" si="54"/>
        <v>9.8755077218520143E-2</v>
      </c>
      <c r="AD55" s="21">
        <f t="shared" si="54"/>
        <v>8.0788467376184211E-2</v>
      </c>
      <c r="AE55" s="21"/>
      <c r="AF55" s="21"/>
      <c r="AG55" s="21">
        <f t="shared" ref="AG55:AG64" si="55">AG34/AG$49</f>
        <v>1.0259699296373867E-2</v>
      </c>
      <c r="AH55" s="21"/>
      <c r="AI55" s="21"/>
      <c r="AJ55" s="21"/>
      <c r="AL55" s="21"/>
      <c r="AM55" s="21"/>
    </row>
    <row r="56" spans="1:39">
      <c r="A56" s="15" t="s">
        <v>89</v>
      </c>
      <c r="D56" s="21">
        <f t="shared" si="54"/>
        <v>0.34161731566437492</v>
      </c>
      <c r="E56" s="21">
        <f t="shared" si="54"/>
        <v>7.0831351564980605E-2</v>
      </c>
      <c r="F56" s="21">
        <f t="shared" si="54"/>
        <v>7.0121537292354791E-2</v>
      </c>
      <c r="G56" s="21">
        <f t="shared" si="54"/>
        <v>9.1343471259588818E-2</v>
      </c>
      <c r="H56" s="21">
        <f t="shared" si="54"/>
        <v>7.9011767798860044E-2</v>
      </c>
      <c r="I56" s="21">
        <f t="shared" si="54"/>
        <v>8.4346106684181188E-2</v>
      </c>
      <c r="J56" s="21"/>
      <c r="K56" s="21">
        <f t="shared" si="54"/>
        <v>0.59890297834053818</v>
      </c>
      <c r="L56" s="21">
        <f t="shared" si="54"/>
        <v>0.59241137825142576</v>
      </c>
      <c r="M56" s="21">
        <f t="shared" si="54"/>
        <v>0.60006961148290572</v>
      </c>
      <c r="N56" s="21">
        <f t="shared" si="54"/>
        <v>0.566984499360627</v>
      </c>
      <c r="O56" s="21"/>
      <c r="P56" s="21">
        <f t="shared" si="54"/>
        <v>0.41652459706457823</v>
      </c>
      <c r="Q56" s="21">
        <f t="shared" si="54"/>
        <v>0.4027759688856738</v>
      </c>
      <c r="R56" s="21">
        <f t="shared" si="54"/>
        <v>0.42449772091209159</v>
      </c>
      <c r="S56" s="21"/>
      <c r="T56" s="21">
        <f t="shared" si="54"/>
        <v>0.35024642248917609</v>
      </c>
      <c r="U56" s="21">
        <f t="shared" si="54"/>
        <v>0.35053102889795928</v>
      </c>
      <c r="V56" s="21">
        <f t="shared" si="54"/>
        <v>0.36921552647527972</v>
      </c>
      <c r="W56" s="21"/>
      <c r="X56" s="21">
        <f t="shared" si="54"/>
        <v>0.29583443698665934</v>
      </c>
      <c r="Y56" s="21">
        <f t="shared" si="54"/>
        <v>0.31875483580001501</v>
      </c>
      <c r="Z56" s="21">
        <f t="shared" si="54"/>
        <v>0.29414872282436016</v>
      </c>
      <c r="AA56" s="21"/>
      <c r="AB56" s="21">
        <f t="shared" si="54"/>
        <v>0.32115852857393612</v>
      </c>
      <c r="AC56" s="21">
        <f t="shared" si="54"/>
        <v>0.31319253444533296</v>
      </c>
      <c r="AD56" s="21">
        <f t="shared" si="54"/>
        <v>0.33387810417139452</v>
      </c>
      <c r="AE56" s="21"/>
      <c r="AF56" s="21"/>
      <c r="AG56" s="21">
        <f t="shared" si="55"/>
        <v>0.13520700657038781</v>
      </c>
      <c r="AH56" s="21"/>
      <c r="AI56" s="21"/>
      <c r="AJ56" s="21"/>
      <c r="AL56" s="21"/>
      <c r="AM56" s="21"/>
    </row>
    <row r="57" spans="1:39">
      <c r="A57" s="15" t="s">
        <v>67</v>
      </c>
      <c r="D57" s="21">
        <f t="shared" si="54"/>
        <v>0.35381744285341948</v>
      </c>
      <c r="E57" s="21">
        <f t="shared" si="54"/>
        <v>0.15844689803155232</v>
      </c>
      <c r="F57" s="21">
        <f t="shared" si="54"/>
        <v>8.0857194884089087E-2</v>
      </c>
      <c r="G57" s="21">
        <f t="shared" si="54"/>
        <v>2.3238865332249909E-2</v>
      </c>
      <c r="H57" s="21">
        <f t="shared" si="54"/>
        <v>6.5873176203307066E-3</v>
      </c>
      <c r="I57" s="21">
        <f t="shared" si="54"/>
        <v>7.8332239985982183E-3</v>
      </c>
      <c r="J57" s="21"/>
      <c r="K57" s="21">
        <f t="shared" si="54"/>
        <v>2.7602129974382276E-2</v>
      </c>
      <c r="L57" s="21">
        <f t="shared" si="54"/>
        <v>3.7195490165706828E-2</v>
      </c>
      <c r="M57" s="21">
        <f t="shared" si="54"/>
        <v>4.0271050858333088E-2</v>
      </c>
      <c r="N57" s="21">
        <f t="shared" si="54"/>
        <v>2.8161311720107902E-2</v>
      </c>
      <c r="O57" s="21"/>
      <c r="P57" s="21">
        <f t="shared" si="54"/>
        <v>9.3753981252659491E-2</v>
      </c>
      <c r="Q57" s="21">
        <f t="shared" si="54"/>
        <v>0.13328008132655861</v>
      </c>
      <c r="R57" s="21">
        <f t="shared" si="54"/>
        <v>0.12383346543538348</v>
      </c>
      <c r="S57" s="21"/>
      <c r="T57" s="21">
        <f t="shared" si="54"/>
        <v>6.1323179694415093E-2</v>
      </c>
      <c r="U57" s="21">
        <f t="shared" si="54"/>
        <v>4.3655275040630777E-2</v>
      </c>
      <c r="V57" s="21">
        <f t="shared" si="54"/>
        <v>4.5729669765516054E-2</v>
      </c>
      <c r="W57" s="21"/>
      <c r="X57" s="21">
        <f t="shared" si="54"/>
        <v>8.7715191195969017E-2</v>
      </c>
      <c r="Y57" s="21">
        <f t="shared" si="54"/>
        <v>6.4709028394687784E-2</v>
      </c>
      <c r="Z57" s="21">
        <f t="shared" si="54"/>
        <v>0.14541842928380075</v>
      </c>
      <c r="AA57" s="21"/>
      <c r="AB57" s="21">
        <f t="shared" si="54"/>
        <v>3.0387476575801636E-2</v>
      </c>
      <c r="AC57" s="21">
        <f t="shared" si="54"/>
        <v>0.10703776111426699</v>
      </c>
      <c r="AD57" s="21">
        <f t="shared" si="54"/>
        <v>8.2689372490917956E-2</v>
      </c>
      <c r="AE57" s="21"/>
      <c r="AF57" s="21"/>
      <c r="AG57" s="21">
        <f t="shared" si="55"/>
        <v>0.63572369873236845</v>
      </c>
      <c r="AH57" s="21"/>
      <c r="AI57" s="21"/>
      <c r="AJ57" s="21"/>
      <c r="AL57" s="21"/>
      <c r="AM57" s="21"/>
    </row>
    <row r="58" spans="1:39">
      <c r="A58" s="15" t="s">
        <v>90</v>
      </c>
      <c r="D58" s="21">
        <f t="shared" si="54"/>
        <v>4.7481936143603035E-2</v>
      </c>
      <c r="E58" s="21">
        <f t="shared" si="54"/>
        <v>9.9666242202072E-3</v>
      </c>
      <c r="F58" s="21">
        <f t="shared" si="54"/>
        <v>2.2973285907273494E-3</v>
      </c>
      <c r="G58" s="21">
        <f t="shared" si="54"/>
        <v>7.1687281241702636E-3</v>
      </c>
      <c r="H58" s="21">
        <f t="shared" si="54"/>
        <v>4.3385438196607805E-3</v>
      </c>
      <c r="I58" s="21">
        <f t="shared" si="54"/>
        <v>4.1952540644877058E-3</v>
      </c>
      <c r="J58" s="21"/>
      <c r="K58" s="21">
        <f t="shared" si="54"/>
        <v>2.8469590854448772E-2</v>
      </c>
      <c r="L58" s="21">
        <f t="shared" si="54"/>
        <v>9.2226603366181978E-2</v>
      </c>
      <c r="M58" s="21">
        <f t="shared" si="54"/>
        <v>4.5114722615138173E-2</v>
      </c>
      <c r="N58" s="21">
        <f t="shared" si="54"/>
        <v>3.1237349763702103E-2</v>
      </c>
      <c r="O58" s="21"/>
      <c r="P58" s="21">
        <f t="shared" si="54"/>
        <v>1.0746334604266118E-2</v>
      </c>
      <c r="Q58" s="21">
        <f t="shared" si="54"/>
        <v>1.1466414970078642E-2</v>
      </c>
      <c r="R58" s="21">
        <f t="shared" si="54"/>
        <v>1.1119586317697267E-2</v>
      </c>
      <c r="S58" s="21"/>
      <c r="T58" s="21">
        <f t="shared" si="54"/>
        <v>1.2533089736783279E-2</v>
      </c>
      <c r="U58" s="21">
        <f t="shared" si="54"/>
        <v>7.6298552031417001E-3</v>
      </c>
      <c r="V58" s="21">
        <f t="shared" si="54"/>
        <v>1.0651171660805727E-2</v>
      </c>
      <c r="W58" s="21"/>
      <c r="X58" s="21">
        <f t="shared" si="54"/>
        <v>3.6091801312372438E-3</v>
      </c>
      <c r="Y58" s="21">
        <f t="shared" si="54"/>
        <v>2.288116108145844E-3</v>
      </c>
      <c r="Z58" s="21">
        <f t="shared" si="54"/>
        <v>2.9507178367004332E-3</v>
      </c>
      <c r="AA58" s="21"/>
      <c r="AB58" s="21">
        <f t="shared" si="54"/>
        <v>2.2516005535890087E-3</v>
      </c>
      <c r="AC58" s="21">
        <f t="shared" si="54"/>
        <v>5.318363792467919E-3</v>
      </c>
      <c r="AD58" s="21">
        <f t="shared" si="54"/>
        <v>5.1697254839441729E-3</v>
      </c>
      <c r="AE58" s="21"/>
      <c r="AF58" s="21"/>
      <c r="AG58" s="21">
        <f t="shared" si="55"/>
        <v>1.9890452966577054E-2</v>
      </c>
      <c r="AH58" s="21"/>
      <c r="AI58" s="21"/>
      <c r="AJ58" s="21"/>
      <c r="AL58" s="21"/>
      <c r="AM58" s="21"/>
    </row>
    <row r="59" spans="1:39">
      <c r="A59" s="15" t="s">
        <v>91</v>
      </c>
      <c r="D59" s="21">
        <f t="shared" si="54"/>
        <v>4.7481936143603035E-2</v>
      </c>
      <c r="E59" s="21">
        <f t="shared" si="54"/>
        <v>9.9666242202072E-3</v>
      </c>
      <c r="F59" s="21">
        <f t="shared" si="54"/>
        <v>1.1663360537538853E-2</v>
      </c>
      <c r="G59" s="21">
        <f t="shared" si="54"/>
        <v>1.482886099878768E-2</v>
      </c>
      <c r="H59" s="21">
        <f t="shared" si="54"/>
        <v>1.2676853478102027E-2</v>
      </c>
      <c r="I59" s="21">
        <f t="shared" si="54"/>
        <v>6.6705090907097538E-3</v>
      </c>
      <c r="J59" s="21"/>
      <c r="K59" s="21">
        <f t="shared" si="54"/>
        <v>9.5303691335929114E-2</v>
      </c>
      <c r="L59" s="21">
        <f t="shared" si="54"/>
        <v>0.10142082795664407</v>
      </c>
      <c r="M59" s="21">
        <f t="shared" si="54"/>
        <v>6.5000241127053451E-2</v>
      </c>
      <c r="N59" s="21">
        <f t="shared" si="54"/>
        <v>5.7230472924738894E-2</v>
      </c>
      <c r="O59" s="21"/>
      <c r="P59" s="21">
        <f t="shared" si="54"/>
        <v>0.18035515052896237</v>
      </c>
      <c r="Q59" s="21">
        <f t="shared" si="54"/>
        <v>0.12736429286384818</v>
      </c>
      <c r="R59" s="21">
        <f t="shared" si="54"/>
        <v>0.1115715248768949</v>
      </c>
      <c r="S59" s="21"/>
      <c r="T59" s="21">
        <f t="shared" si="54"/>
        <v>0.25794847481519073</v>
      </c>
      <c r="U59" s="21">
        <f t="shared" si="54"/>
        <v>0.29855955142728391</v>
      </c>
      <c r="V59" s="21">
        <f t="shared" si="54"/>
        <v>0.26834930721393929</v>
      </c>
      <c r="W59" s="21"/>
      <c r="X59" s="21">
        <f t="shared" si="54"/>
        <v>0.16596311914951586</v>
      </c>
      <c r="Y59" s="21">
        <f t="shared" si="54"/>
        <v>0.17840386933923319</v>
      </c>
      <c r="Z59" s="21">
        <f t="shared" si="54"/>
        <v>0.11476723181327024</v>
      </c>
      <c r="AA59" s="21"/>
      <c r="AB59" s="21">
        <f t="shared" si="54"/>
        <v>0.20770578750162172</v>
      </c>
      <c r="AC59" s="21">
        <f t="shared" si="54"/>
        <v>0.13236816550142375</v>
      </c>
      <c r="AD59" s="21">
        <f t="shared" si="54"/>
        <v>0.16424648672947634</v>
      </c>
      <c r="AE59" s="21"/>
      <c r="AF59" s="21"/>
      <c r="AG59" s="21">
        <f t="shared" si="55"/>
        <v>4.9696086414982549E-2</v>
      </c>
      <c r="AH59" s="21"/>
      <c r="AI59" s="21"/>
      <c r="AJ59" s="21"/>
      <c r="AL59" s="21"/>
      <c r="AM59" s="21"/>
    </row>
    <row r="60" spans="1:39">
      <c r="A60" s="15" t="s">
        <v>92</v>
      </c>
      <c r="D60" s="21">
        <f t="shared" si="54"/>
        <v>8.3825425356300387E-2</v>
      </c>
      <c r="E60" s="21">
        <f t="shared" si="54"/>
        <v>2.5619850566056816E-2</v>
      </c>
      <c r="F60" s="21">
        <f t="shared" si="54"/>
        <v>2.5235270981220425E-2</v>
      </c>
      <c r="G60" s="21">
        <f t="shared" si="54"/>
        <v>2.0118688606542354E-2</v>
      </c>
      <c r="H60" s="21">
        <f t="shared" si="54"/>
        <v>2.6337255932953354E-2</v>
      </c>
      <c r="I60" s="21">
        <f t="shared" si="54"/>
        <v>2.557947287677129E-2</v>
      </c>
      <c r="J60" s="21"/>
      <c r="K60" s="21">
        <f t="shared" si="54"/>
        <v>0.22046573405579234</v>
      </c>
      <c r="L60" s="21">
        <f t="shared" si="54"/>
        <v>0.1507094546271627</v>
      </c>
      <c r="M60" s="21">
        <f t="shared" si="54"/>
        <v>0.196227143025067</v>
      </c>
      <c r="N60" s="21">
        <f t="shared" si="54"/>
        <v>0.17936775046797315</v>
      </c>
      <c r="O60" s="21"/>
      <c r="P60" s="21">
        <f t="shared" ref="P60:AD64" si="56">P39/P$49</f>
        <v>0.16452721584050839</v>
      </c>
      <c r="Q60" s="21">
        <f t="shared" si="56"/>
        <v>0.14079015849337062</v>
      </c>
      <c r="R60" s="21">
        <f t="shared" si="56"/>
        <v>0.15702659056748169</v>
      </c>
      <c r="S60" s="21"/>
      <c r="T60" s="21">
        <f t="shared" si="56"/>
        <v>0.18896790339568587</v>
      </c>
      <c r="U60" s="21">
        <f t="shared" si="56"/>
        <v>0.17802995473997299</v>
      </c>
      <c r="V60" s="21">
        <f t="shared" si="56"/>
        <v>0.18366684701318706</v>
      </c>
      <c r="W60" s="21"/>
      <c r="X60" s="21">
        <f t="shared" si="56"/>
        <v>7.9579463549411353E-2</v>
      </c>
      <c r="Y60" s="21">
        <f t="shared" si="56"/>
        <v>6.9928386458452896E-2</v>
      </c>
      <c r="Z60" s="21">
        <f t="shared" si="56"/>
        <v>5.6306711586671464E-2</v>
      </c>
      <c r="AA60" s="21"/>
      <c r="AB60" s="21">
        <f t="shared" si="56"/>
        <v>7.9766004107765645E-2</v>
      </c>
      <c r="AC60" s="21">
        <f t="shared" si="56"/>
        <v>6.1850601142034327E-2</v>
      </c>
      <c r="AD60" s="21">
        <f t="shared" si="56"/>
        <v>7.5212325617104461E-2</v>
      </c>
      <c r="AE60" s="21"/>
      <c r="AF60" s="21"/>
      <c r="AG60" s="21">
        <f t="shared" si="55"/>
        <v>0</v>
      </c>
      <c r="AH60" s="21"/>
      <c r="AI60" s="21"/>
      <c r="AJ60" s="21"/>
      <c r="AL60" s="21"/>
      <c r="AM60" s="21"/>
    </row>
    <row r="61" spans="1:39">
      <c r="A61" s="15" t="s">
        <v>93</v>
      </c>
      <c r="D61" s="21">
        <f t="shared" ref="D61:N64" si="57">D40/D$49</f>
        <v>4.2019412516462865E-2</v>
      </c>
      <c r="E61" s="21">
        <f t="shared" si="57"/>
        <v>0.17337743745899981</v>
      </c>
      <c r="F61" s="21">
        <f t="shared" si="57"/>
        <v>0.23770860843468827</v>
      </c>
      <c r="G61" s="21">
        <f t="shared" si="57"/>
        <v>0.2182031505108919</v>
      </c>
      <c r="H61" s="21">
        <f t="shared" si="57"/>
        <v>0.23790860204555223</v>
      </c>
      <c r="I61" s="21">
        <f t="shared" si="57"/>
        <v>0.23319705590282033</v>
      </c>
      <c r="J61" s="21"/>
      <c r="K61" s="21">
        <f t="shared" si="57"/>
        <v>2.9034926999195001E-3</v>
      </c>
      <c r="L61" s="21">
        <f t="shared" si="57"/>
        <v>2.2564058159240145E-3</v>
      </c>
      <c r="M61" s="21">
        <f t="shared" si="57"/>
        <v>2.0621215251528059E-3</v>
      </c>
      <c r="N61" s="21">
        <f t="shared" si="57"/>
        <v>1.0761526951730805E-3</v>
      </c>
      <c r="O61" s="21"/>
      <c r="P61" s="21">
        <f t="shared" si="56"/>
        <v>4.0915248030237335E-3</v>
      </c>
      <c r="Q61" s="21">
        <f t="shared" si="56"/>
        <v>2.5978295370207294E-3</v>
      </c>
      <c r="R61" s="21">
        <f t="shared" si="56"/>
        <v>3.1415956320927766E-3</v>
      </c>
      <c r="S61" s="21"/>
      <c r="T61" s="21">
        <f t="shared" si="56"/>
        <v>2.613747190767728E-3</v>
      </c>
      <c r="U61" s="21">
        <f t="shared" si="56"/>
        <v>2.1430528273541521E-3</v>
      </c>
      <c r="V61" s="21">
        <f t="shared" si="56"/>
        <v>3.7303581288040326E-3</v>
      </c>
      <c r="W61" s="21"/>
      <c r="X61" s="21">
        <f t="shared" si="56"/>
        <v>7.3827709053307915E-3</v>
      </c>
      <c r="Y61" s="21">
        <f t="shared" si="56"/>
        <v>6.1446188419979567E-3</v>
      </c>
      <c r="Z61" s="21">
        <f t="shared" si="56"/>
        <v>8.4681983188040159E-3</v>
      </c>
      <c r="AA61" s="21"/>
      <c r="AB61" s="21">
        <f t="shared" si="56"/>
        <v>3.3672835335281878E-3</v>
      </c>
      <c r="AC61" s="21">
        <f t="shared" si="56"/>
        <v>4.3404542259079387E-3</v>
      </c>
      <c r="AD61" s="21">
        <f t="shared" si="56"/>
        <v>5.671066856465309E-3</v>
      </c>
      <c r="AE61" s="21"/>
      <c r="AF61" s="21"/>
      <c r="AG61" s="21">
        <f t="shared" si="55"/>
        <v>2.6376666768500437E-2</v>
      </c>
      <c r="AH61" s="21"/>
      <c r="AI61" s="21"/>
      <c r="AJ61" s="21"/>
      <c r="AL61" s="21"/>
      <c r="AM61" s="21"/>
    </row>
    <row r="62" spans="1:39">
      <c r="A62" s="15" t="s">
        <v>94</v>
      </c>
      <c r="D62" s="21">
        <f t="shared" si="57"/>
        <v>1.2241242007317063E-2</v>
      </c>
      <c r="E62" s="21">
        <f t="shared" si="57"/>
        <v>0.19019792873062277</v>
      </c>
      <c r="F62" s="21">
        <f t="shared" si="57"/>
        <v>0.21161652814440604</v>
      </c>
      <c r="G62" s="21">
        <f t="shared" si="57"/>
        <v>0.22179570682409513</v>
      </c>
      <c r="H62" s="21">
        <f t="shared" si="57"/>
        <v>0.21994107097119112</v>
      </c>
      <c r="I62" s="21">
        <f t="shared" si="57"/>
        <v>0.22259300567782433</v>
      </c>
      <c r="J62" s="21"/>
      <c r="K62" s="21">
        <f t="shared" si="57"/>
        <v>4.5200224780417975E-4</v>
      </c>
      <c r="L62" s="21">
        <f t="shared" si="57"/>
        <v>5.0612051334385949E-4</v>
      </c>
      <c r="M62" s="21">
        <f t="shared" si="57"/>
        <v>3.6913798805816172E-4</v>
      </c>
      <c r="N62" s="21">
        <f t="shared" si="57"/>
        <v>3.3269362095114939E-4</v>
      </c>
      <c r="O62" s="21"/>
      <c r="P62" s="21">
        <f t="shared" si="56"/>
        <v>2.0118923933685282E-3</v>
      </c>
      <c r="Q62" s="21">
        <f t="shared" si="56"/>
        <v>2.4875392718306097E-3</v>
      </c>
      <c r="R62" s="21">
        <f t="shared" si="56"/>
        <v>2.2964979391470646E-3</v>
      </c>
      <c r="S62" s="21"/>
      <c r="T62" s="21">
        <f t="shared" si="56"/>
        <v>2.700807207673058E-3</v>
      </c>
      <c r="U62" s="21">
        <f t="shared" si="56"/>
        <v>2.0794154641685975E-3</v>
      </c>
      <c r="V62" s="21">
        <f t="shared" si="56"/>
        <v>2.284236871942024E-3</v>
      </c>
      <c r="W62" s="21"/>
      <c r="X62" s="21">
        <f t="shared" si="56"/>
        <v>6.2329897100962817E-2</v>
      </c>
      <c r="Y62" s="21">
        <f t="shared" si="56"/>
        <v>6.3250557345134864E-2</v>
      </c>
      <c r="Z62" s="21">
        <f t="shared" si="56"/>
        <v>6.5214151990611674E-2</v>
      </c>
      <c r="AA62" s="21"/>
      <c r="AB62" s="21">
        <f t="shared" si="56"/>
        <v>4.9069545485558322E-2</v>
      </c>
      <c r="AC62" s="21">
        <f t="shared" si="56"/>
        <v>5.2279280699311946E-2</v>
      </c>
      <c r="AD62" s="21">
        <f t="shared" si="56"/>
        <v>5.2044973971398137E-2</v>
      </c>
      <c r="AE62" s="21"/>
      <c r="AF62" s="21"/>
      <c r="AG62" s="21">
        <f t="shared" si="55"/>
        <v>0</v>
      </c>
      <c r="AH62" s="21"/>
      <c r="AI62" s="21"/>
      <c r="AJ62" s="21"/>
      <c r="AL62" s="21"/>
      <c r="AM62" s="21"/>
    </row>
    <row r="63" spans="1:39">
      <c r="A63" s="15" t="s">
        <v>95</v>
      </c>
      <c r="D63" s="21">
        <f t="shared" si="57"/>
        <v>1.5936921881770684E-2</v>
      </c>
      <c r="E63" s="21">
        <f t="shared" si="57"/>
        <v>0.18449945862187084</v>
      </c>
      <c r="F63" s="21">
        <f t="shared" si="57"/>
        <v>0.19278281880229509</v>
      </c>
      <c r="G63" s="21">
        <f t="shared" si="57"/>
        <v>0.21548229698752258</v>
      </c>
      <c r="H63" s="21">
        <f t="shared" si="57"/>
        <v>0.22585198725354186</v>
      </c>
      <c r="I63" s="21">
        <f t="shared" si="57"/>
        <v>0.21015528264745481</v>
      </c>
      <c r="J63" s="21"/>
      <c r="K63" s="21">
        <f t="shared" si="57"/>
        <v>8.5535023520572268E-4</v>
      </c>
      <c r="L63" s="21">
        <f t="shared" si="57"/>
        <v>1.0627501088631638E-3</v>
      </c>
      <c r="M63" s="21">
        <f t="shared" si="57"/>
        <v>1.1043085971107666E-2</v>
      </c>
      <c r="N63" s="21">
        <f t="shared" si="57"/>
        <v>4.1686649762073889E-2</v>
      </c>
      <c r="O63" s="21"/>
      <c r="P63" s="21">
        <f t="shared" si="56"/>
        <v>1.3303543191092893E-2</v>
      </c>
      <c r="Q63" s="21">
        <f t="shared" si="56"/>
        <v>2.199158989274768E-2</v>
      </c>
      <c r="R63" s="21">
        <f t="shared" si="56"/>
        <v>1.7166601317657126E-2</v>
      </c>
      <c r="S63" s="21"/>
      <c r="T63" s="21">
        <f t="shared" si="56"/>
        <v>1.3660685078382525E-2</v>
      </c>
      <c r="U63" s="21">
        <f t="shared" si="56"/>
        <v>1.1861961975898824E-2</v>
      </c>
      <c r="V63" s="21">
        <f t="shared" si="56"/>
        <v>1.2956131284586472E-2</v>
      </c>
      <c r="W63" s="21"/>
      <c r="X63" s="21">
        <f t="shared" si="56"/>
        <v>0.16746022069426655</v>
      </c>
      <c r="Y63" s="21">
        <f t="shared" si="56"/>
        <v>0.16622873748556102</v>
      </c>
      <c r="Z63" s="21">
        <f t="shared" si="56"/>
        <v>0.18647693852184616</v>
      </c>
      <c r="AA63" s="21"/>
      <c r="AB63" s="21">
        <f t="shared" si="56"/>
        <v>0.21368255194972033</v>
      </c>
      <c r="AC63" s="21">
        <f t="shared" si="56"/>
        <v>0.21249579238143426</v>
      </c>
      <c r="AD63" s="21">
        <f t="shared" si="56"/>
        <v>0.19038340902572187</v>
      </c>
      <c r="AE63" s="21"/>
      <c r="AF63" s="21"/>
      <c r="AG63" s="21">
        <f t="shared" si="55"/>
        <v>6.4826524362367757E-2</v>
      </c>
      <c r="AH63" s="21"/>
      <c r="AI63" s="21"/>
      <c r="AJ63" s="21"/>
      <c r="AL63" s="21"/>
      <c r="AM63" s="21"/>
    </row>
    <row r="64" spans="1:39">
      <c r="A64" s="15" t="s">
        <v>96</v>
      </c>
      <c r="D64" s="21">
        <f t="shared" si="57"/>
        <v>5.0287335948276571E-2</v>
      </c>
      <c r="E64" s="21">
        <f t="shared" si="57"/>
        <v>0.16490938295392893</v>
      </c>
      <c r="F64" s="21">
        <f t="shared" si="57"/>
        <v>0.16526140949741569</v>
      </c>
      <c r="G64" s="21">
        <f t="shared" si="57"/>
        <v>0.18599619966214836</v>
      </c>
      <c r="H64" s="21">
        <f t="shared" si="57"/>
        <v>0.18540463469756827</v>
      </c>
      <c r="I64" s="21">
        <f t="shared" si="57"/>
        <v>0.2034039534642188</v>
      </c>
      <c r="J64" s="21"/>
      <c r="K64" s="21">
        <f t="shared" si="57"/>
        <v>8.2966469563216984E-4</v>
      </c>
      <c r="L64" s="21">
        <f t="shared" si="57"/>
        <v>6.9291703276856405E-4</v>
      </c>
      <c r="M64" s="21">
        <f t="shared" si="57"/>
        <v>1.5707837803730734E-2</v>
      </c>
      <c r="N64" s="21">
        <f t="shared" si="57"/>
        <v>6.8665035976927177E-2</v>
      </c>
      <c r="O64" s="21"/>
      <c r="P64" s="21">
        <f t="shared" si="56"/>
        <v>6.4058610445104094E-2</v>
      </c>
      <c r="Q64" s="21">
        <f t="shared" si="56"/>
        <v>9.8848404914471041E-2</v>
      </c>
      <c r="R64" s="21">
        <f t="shared" si="56"/>
        <v>8.0313880673023141E-2</v>
      </c>
      <c r="S64" s="21"/>
      <c r="T64" s="21">
        <f t="shared" si="56"/>
        <v>7.5044429324764891E-2</v>
      </c>
      <c r="U64" s="21">
        <f t="shared" si="56"/>
        <v>7.1938997917344691E-2</v>
      </c>
      <c r="V64" s="21">
        <f t="shared" si="56"/>
        <v>7.1379851510212602E-2</v>
      </c>
      <c r="W64" s="21"/>
      <c r="X64" s="21">
        <f t="shared" si="56"/>
        <v>7.3244526122903933E-3</v>
      </c>
      <c r="Y64" s="21">
        <f t="shared" si="56"/>
        <v>7.6344381950498108E-3</v>
      </c>
      <c r="Z64" s="21">
        <f t="shared" si="56"/>
        <v>8.9759709821601759E-3</v>
      </c>
      <c r="AA64" s="21"/>
      <c r="AB64" s="21">
        <f t="shared" si="56"/>
        <v>1.137536767250261E-2</v>
      </c>
      <c r="AC64" s="21">
        <f t="shared" si="56"/>
        <v>1.2361969479299635E-2</v>
      </c>
      <c r="AD64" s="21">
        <f t="shared" si="56"/>
        <v>9.9160682773929195E-3</v>
      </c>
      <c r="AE64" s="21"/>
      <c r="AF64" s="21"/>
      <c r="AG64" s="21">
        <f t="shared" si="55"/>
        <v>5.8019864888442296E-2</v>
      </c>
      <c r="AH64" s="21"/>
      <c r="AI64" s="21"/>
      <c r="AJ64" s="21"/>
      <c r="AL64" s="21"/>
      <c r="AM64" s="21"/>
    </row>
    <row r="65" spans="1:39">
      <c r="A65" s="15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L65" s="21"/>
      <c r="AM65" s="21"/>
    </row>
    <row r="66" spans="1:39">
      <c r="A66" s="7" t="s">
        <v>103</v>
      </c>
      <c r="D66" s="22">
        <f t="shared" ref="D66:N66" si="58">D50/D49</f>
        <v>6.6224257830047262E-2</v>
      </c>
      <c r="E66" s="22">
        <f t="shared" si="58"/>
        <v>0.34940884157579977</v>
      </c>
      <c r="F66" s="22">
        <f t="shared" si="58"/>
        <v>0.35804422829971083</v>
      </c>
      <c r="G66" s="22">
        <f t="shared" si="58"/>
        <v>0.40147849664967095</v>
      </c>
      <c r="H66" s="22">
        <f t="shared" si="58"/>
        <v>0.41125662195111012</v>
      </c>
      <c r="I66" s="22">
        <f t="shared" si="58"/>
        <v>0.41355923611167361</v>
      </c>
      <c r="J66" s="22"/>
      <c r="K66" s="22">
        <f t="shared" si="58"/>
        <v>1.6850149308378927E-3</v>
      </c>
      <c r="L66" s="22">
        <f t="shared" si="58"/>
        <v>1.7556671416317279E-3</v>
      </c>
      <c r="M66" s="22">
        <f t="shared" si="58"/>
        <v>2.6750923774838405E-2</v>
      </c>
      <c r="N66" s="22">
        <f t="shared" si="58"/>
        <v>0.11035168573900107</v>
      </c>
      <c r="O66" s="22"/>
      <c r="P66" s="22">
        <f t="shared" ref="P66:AB66" si="59">P50/P49</f>
        <v>7.7362153636196987E-2</v>
      </c>
      <c r="Q66" s="22">
        <f t="shared" si="59"/>
        <v>0.12083999480721873</v>
      </c>
      <c r="R66" s="22">
        <f t="shared" si="59"/>
        <v>9.7480481990680268E-2</v>
      </c>
      <c r="S66" s="22"/>
      <c r="T66" s="22">
        <f t="shared" si="59"/>
        <v>8.8705114403147406E-2</v>
      </c>
      <c r="U66" s="22">
        <f t="shared" si="59"/>
        <v>8.3800959893243515E-2</v>
      </c>
      <c r="V66" s="22">
        <f t="shared" si="59"/>
        <v>8.4335982794799078E-2</v>
      </c>
      <c r="W66" s="22"/>
      <c r="X66" s="22">
        <f t="shared" si="59"/>
        <v>0.17478467330655695</v>
      </c>
      <c r="Y66" s="22">
        <f t="shared" si="59"/>
        <v>0.17386317568061083</v>
      </c>
      <c r="Z66" s="22">
        <f t="shared" si="59"/>
        <v>0.19545290950400634</v>
      </c>
      <c r="AA66" s="22"/>
      <c r="AB66" s="22">
        <f t="shared" si="59"/>
        <v>0.22505791962222294</v>
      </c>
      <c r="AC66" s="22">
        <f t="shared" ref="AC66:AD66" si="60">AC50/AC49</f>
        <v>0.22485776186073389</v>
      </c>
      <c r="AD66" s="22">
        <f t="shared" si="60"/>
        <v>0.20029947730311481</v>
      </c>
      <c r="AE66" s="22"/>
      <c r="AF66" s="22"/>
      <c r="AG66" s="22">
        <f>AG50/AG49</f>
        <v>0.12284638925081004</v>
      </c>
      <c r="AH66" s="22"/>
      <c r="AI66" s="22"/>
      <c r="AJ66" s="22"/>
      <c r="AL66" s="22"/>
      <c r="AM66" s="22"/>
    </row>
    <row r="67" spans="1:39">
      <c r="A67" s="7" t="s">
        <v>104</v>
      </c>
      <c r="D67" s="22">
        <f t="shared" ref="D67:N67" si="61">D51/D49</f>
        <v>4.7481936143603035E-2</v>
      </c>
      <c r="E67" s="22">
        <f t="shared" si="61"/>
        <v>9.9666242202072E-3</v>
      </c>
      <c r="F67" s="22">
        <f t="shared" si="61"/>
        <v>1.1663360537538853E-2</v>
      </c>
      <c r="G67" s="22">
        <f t="shared" si="61"/>
        <v>1.482886099878768E-2</v>
      </c>
      <c r="H67" s="22">
        <f t="shared" si="61"/>
        <v>1.2676853478102027E-2</v>
      </c>
      <c r="I67" s="22">
        <f t="shared" si="61"/>
        <v>6.6705090907097538E-3</v>
      </c>
      <c r="J67" s="22"/>
      <c r="K67" s="22">
        <f t="shared" si="61"/>
        <v>9.5303691335929114E-2</v>
      </c>
      <c r="L67" s="22">
        <f t="shared" si="61"/>
        <v>0.10142082795664407</v>
      </c>
      <c r="M67" s="22">
        <f t="shared" si="61"/>
        <v>6.5000241127053451E-2</v>
      </c>
      <c r="N67" s="22">
        <f t="shared" si="61"/>
        <v>5.7230472924738894E-2</v>
      </c>
      <c r="O67" s="22"/>
      <c r="P67" s="22">
        <f t="shared" ref="P67:AB67" si="62">P51/P49</f>
        <v>0.18035515052896237</v>
      </c>
      <c r="Q67" s="22">
        <f t="shared" si="62"/>
        <v>0.12736429286384818</v>
      </c>
      <c r="R67" s="22">
        <f t="shared" si="62"/>
        <v>0.1115715248768949</v>
      </c>
      <c r="S67" s="22"/>
      <c r="T67" s="22">
        <f t="shared" si="62"/>
        <v>0.25794847481519073</v>
      </c>
      <c r="U67" s="22">
        <f t="shared" si="62"/>
        <v>0.29855955142728391</v>
      </c>
      <c r="V67" s="22">
        <f t="shared" si="62"/>
        <v>0.26834930721393929</v>
      </c>
      <c r="W67" s="22"/>
      <c r="X67" s="22">
        <f t="shared" si="62"/>
        <v>0.16596311914951586</v>
      </c>
      <c r="Y67" s="22">
        <f t="shared" si="62"/>
        <v>0.17840386933923319</v>
      </c>
      <c r="Z67" s="22">
        <f t="shared" si="62"/>
        <v>0.11476723181327024</v>
      </c>
      <c r="AA67" s="22"/>
      <c r="AB67" s="22">
        <f t="shared" si="62"/>
        <v>0.20770578750162172</v>
      </c>
      <c r="AC67" s="22">
        <f t="shared" ref="AC67:AD67" si="63">AC51/AC49</f>
        <v>0.13236816550142375</v>
      </c>
      <c r="AD67" s="22">
        <f t="shared" si="63"/>
        <v>0.16424648672947634</v>
      </c>
      <c r="AE67" s="22"/>
      <c r="AF67" s="22"/>
      <c r="AG67" s="22">
        <f>AG51/AG49</f>
        <v>4.9696086414982549E-2</v>
      </c>
      <c r="AH67" s="22"/>
      <c r="AI67" s="22"/>
      <c r="AJ67" s="22"/>
      <c r="AL67" s="22"/>
      <c r="AM67" s="22"/>
    </row>
    <row r="68" spans="1:39">
      <c r="A68" s="7" t="s">
        <v>105</v>
      </c>
      <c r="D68" s="22">
        <f t="shared" ref="D68:N68" si="64">D52/D49</f>
        <v>0.35910847433829174</v>
      </c>
      <c r="E68" s="22">
        <f t="shared" si="64"/>
        <v>0.17063134166312596</v>
      </c>
      <c r="F68" s="22">
        <f t="shared" si="64"/>
        <v>8.3313137719353475E-2</v>
      </c>
      <c r="G68" s="22">
        <f t="shared" si="64"/>
        <v>2.5062897026252924E-2</v>
      </c>
      <c r="H68" s="22">
        <f t="shared" si="64"/>
        <v>8.5292840025702997E-3</v>
      </c>
      <c r="I68" s="22">
        <f t="shared" si="64"/>
        <v>9.8593595915317245E-3</v>
      </c>
      <c r="J68" s="22"/>
      <c r="K68" s="22">
        <f t="shared" si="64"/>
        <v>5.1817495534729918E-2</v>
      </c>
      <c r="L68" s="22">
        <f t="shared" si="64"/>
        <v>5.871354232768599E-2</v>
      </c>
      <c r="M68" s="22">
        <f t="shared" si="64"/>
        <v>6.4406098461786146E-2</v>
      </c>
      <c r="N68" s="22">
        <f t="shared" si="64"/>
        <v>5.3419395427833541E-2</v>
      </c>
      <c r="O68" s="22"/>
      <c r="P68" s="22">
        <f t="shared" ref="P68:AB68" si="65">P52/P49</f>
        <v>0.14438113112909562</v>
      </c>
      <c r="Q68" s="22">
        <f t="shared" si="65"/>
        <v>0.19167780117095862</v>
      </c>
      <c r="R68" s="22">
        <f t="shared" si="65"/>
        <v>0.19286600176391444</v>
      </c>
      <c r="S68" s="22"/>
      <c r="T68" s="22">
        <f t="shared" si="65"/>
        <v>9.6284440761575885E-2</v>
      </c>
      <c r="U68" s="22">
        <f t="shared" si="65"/>
        <v>7.7226181546875841E-2</v>
      </c>
      <c r="V68" s="22">
        <f t="shared" si="65"/>
        <v>7.7766569841243305E-2</v>
      </c>
      <c r="W68" s="22"/>
      <c r="X68" s="22">
        <f t="shared" si="65"/>
        <v>0.21051645887032563</v>
      </c>
      <c r="Y68" s="22">
        <f t="shared" si="65"/>
        <v>0.1873664404264094</v>
      </c>
      <c r="Z68" s="22">
        <f t="shared" si="65"/>
        <v>0.26269135612557559</v>
      </c>
      <c r="AA68" s="22"/>
      <c r="AB68" s="22">
        <f t="shared" si="65"/>
        <v>0.11162333062177801</v>
      </c>
      <c r="AC68" s="22">
        <f t="shared" ref="AC68:AD68" si="66">AC52/AC49</f>
        <v>0.20579283833278714</v>
      </c>
      <c r="AD68" s="22">
        <f t="shared" si="66"/>
        <v>0.16347783986710215</v>
      </c>
      <c r="AE68" s="22"/>
      <c r="AF68" s="22"/>
      <c r="AG68" s="22">
        <f>AG52/AG49</f>
        <v>0.64598339802874227</v>
      </c>
      <c r="AH68" s="22"/>
      <c r="AI68" s="22"/>
      <c r="AJ68" s="22"/>
      <c r="AL68" s="22"/>
      <c r="AM68" s="22"/>
    </row>
    <row r="69" spans="1:39">
      <c r="A69" s="7" t="s">
        <v>106</v>
      </c>
      <c r="B69" s="13"/>
      <c r="C69" s="13"/>
      <c r="D69" s="22">
        <f t="shared" ref="D69:AD69" si="67">D53/D49</f>
        <v>8.5857535444705924E-2</v>
      </c>
      <c r="E69" s="22">
        <f t="shared" si="67"/>
        <v>0.15764852218875766</v>
      </c>
      <c r="F69" s="22">
        <f t="shared" si="67"/>
        <v>0.33714427567790989</v>
      </c>
      <c r="G69" s="22">
        <f t="shared" si="67"/>
        <v>0.23603013967314693</v>
      </c>
      <c r="H69" s="22">
        <f t="shared" si="67"/>
        <v>0.15774075996629028</v>
      </c>
      <c r="I69" s="22">
        <f t="shared" si="67"/>
        <v>0.21804194729863427</v>
      </c>
      <c r="J69" s="22"/>
      <c r="K69" s="22">
        <f t="shared" si="67"/>
        <v>0.19795638000032442</v>
      </c>
      <c r="L69" s="22">
        <f t="shared" si="67"/>
        <v>0.16030948860674471</v>
      </c>
      <c r="M69" s="22">
        <f t="shared" si="67"/>
        <v>0.24631540011295514</v>
      </c>
      <c r="N69" s="22">
        <f t="shared" si="67"/>
        <v>0.18600014132662329</v>
      </c>
      <c r="O69" s="22"/>
      <c r="P69" s="22">
        <f t="shared" si="67"/>
        <v>7.5072632395648071</v>
      </c>
      <c r="Q69" s="22">
        <f t="shared" si="67"/>
        <v>11.337575339160546</v>
      </c>
      <c r="R69" s="22">
        <f t="shared" si="67"/>
        <v>11.339079260389219</v>
      </c>
      <c r="S69" s="22"/>
      <c r="T69" s="22">
        <f t="shared" si="67"/>
        <v>6.4142636232089352</v>
      </c>
      <c r="U69" s="22">
        <f t="shared" si="67"/>
        <v>4.1865408763964913</v>
      </c>
      <c r="V69" s="22">
        <f t="shared" si="67"/>
        <v>4.5207044968195866</v>
      </c>
      <c r="W69" s="22"/>
      <c r="X69" s="22">
        <f t="shared" si="67"/>
        <v>13.410678120628152</v>
      </c>
      <c r="Y69" s="22">
        <f t="shared" si="67"/>
        <v>9.1236510681863265</v>
      </c>
      <c r="Z69" s="22">
        <f t="shared" si="67"/>
        <v>25.133933680729172</v>
      </c>
      <c r="AA69" s="22"/>
      <c r="AB69" s="22">
        <f t="shared" si="67"/>
        <v>4.4629073930994005</v>
      </c>
      <c r="AC69" s="22">
        <f t="shared" si="67"/>
        <v>14.876974535822228</v>
      </c>
      <c r="AD69" s="22">
        <f t="shared" si="67"/>
        <v>10.531014335624953</v>
      </c>
      <c r="AE69" s="22"/>
      <c r="AF69" s="22"/>
      <c r="AG69" s="22">
        <f>AG53/AG49</f>
        <v>4.1762641000883809</v>
      </c>
      <c r="AH69" s="22"/>
      <c r="AI69" s="22"/>
      <c r="AJ69" s="22"/>
      <c r="AL69" s="22"/>
      <c r="AM69" s="22"/>
    </row>
    <row r="70" spans="1:39">
      <c r="A70" s="7" t="s">
        <v>107</v>
      </c>
      <c r="D70" s="23">
        <f t="shared" ref="D70:N70" si="68">D52/D49</f>
        <v>0.35910847433829174</v>
      </c>
      <c r="E70" s="23">
        <f t="shared" si="68"/>
        <v>0.17063134166312596</v>
      </c>
      <c r="F70" s="23">
        <f t="shared" si="68"/>
        <v>8.3313137719353475E-2</v>
      </c>
      <c r="G70" s="23">
        <f t="shared" si="68"/>
        <v>2.5062897026252924E-2</v>
      </c>
      <c r="H70" s="23">
        <f t="shared" si="68"/>
        <v>8.5292840025702997E-3</v>
      </c>
      <c r="I70" s="23">
        <f t="shared" si="68"/>
        <v>9.8593595915317245E-3</v>
      </c>
      <c r="J70" s="23"/>
      <c r="K70" s="23">
        <f t="shared" si="68"/>
        <v>5.1817495534729918E-2</v>
      </c>
      <c r="L70" s="23">
        <f t="shared" si="68"/>
        <v>5.871354232768599E-2</v>
      </c>
      <c r="M70" s="23">
        <f t="shared" si="68"/>
        <v>6.4406098461786146E-2</v>
      </c>
      <c r="N70" s="23">
        <f t="shared" si="68"/>
        <v>5.3419395427833541E-2</v>
      </c>
      <c r="O70" s="23"/>
      <c r="P70" s="23">
        <f t="shared" ref="P70:AB70" si="69">P52/P49</f>
        <v>0.14438113112909562</v>
      </c>
      <c r="Q70" s="23">
        <f t="shared" si="69"/>
        <v>0.19167780117095862</v>
      </c>
      <c r="R70" s="23">
        <f t="shared" si="69"/>
        <v>0.19286600176391444</v>
      </c>
      <c r="S70" s="23"/>
      <c r="T70" s="23">
        <f t="shared" si="69"/>
        <v>9.6284440761575885E-2</v>
      </c>
      <c r="U70" s="23">
        <f t="shared" si="69"/>
        <v>7.7226181546875841E-2</v>
      </c>
      <c r="V70" s="23">
        <f t="shared" si="69"/>
        <v>7.7766569841243305E-2</v>
      </c>
      <c r="W70" s="23"/>
      <c r="X70" s="23">
        <f t="shared" si="69"/>
        <v>0.21051645887032563</v>
      </c>
      <c r="Y70" s="23">
        <f t="shared" si="69"/>
        <v>0.1873664404264094</v>
      </c>
      <c r="Z70" s="23">
        <f t="shared" si="69"/>
        <v>0.26269135612557559</v>
      </c>
      <c r="AA70" s="23"/>
      <c r="AB70" s="23">
        <f t="shared" si="69"/>
        <v>0.11162333062177801</v>
      </c>
      <c r="AC70" s="23">
        <f>AC52/AC49</f>
        <v>0.20579283833278714</v>
      </c>
      <c r="AD70" s="23">
        <f t="shared" ref="AD70" si="70">AD52/AD49</f>
        <v>0.16347783986710215</v>
      </c>
      <c r="AE70" s="23"/>
      <c r="AF70" s="23"/>
      <c r="AG70" s="23">
        <f>AG52/AG49</f>
        <v>0.64598339802874227</v>
      </c>
      <c r="AH70" s="23"/>
      <c r="AI70" s="23"/>
      <c r="AJ70" s="23"/>
      <c r="AL70" s="23"/>
      <c r="AM70" s="23"/>
    </row>
    <row r="71" spans="1:39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L71"/>
      <c r="AM71"/>
    </row>
    <row r="72" spans="1:39">
      <c r="A72" s="3" t="s">
        <v>108</v>
      </c>
      <c r="C72" s="3"/>
      <c r="D72" s="24">
        <f>D40/1</f>
        <v>2.7444690265486727E-2</v>
      </c>
      <c r="E72" s="24">
        <f t="shared" ref="E72:I75" si="71">E40/1</f>
        <v>0.60224505553245833</v>
      </c>
      <c r="F72" s="24">
        <f t="shared" si="71"/>
        <v>1.4531904983698183</v>
      </c>
      <c r="G72" s="24">
        <f t="shared" si="71"/>
        <v>2.7513853279298655</v>
      </c>
      <c r="H72" s="24">
        <f t="shared" si="71"/>
        <v>8.913664552992822</v>
      </c>
      <c r="I72" s="24">
        <f t="shared" si="71"/>
        <v>17.691522930555884</v>
      </c>
      <c r="J72" s="24"/>
      <c r="K72" s="24">
        <f t="shared" ref="K72:N75" si="72">K40/3.1</f>
        <v>8.78578873938652E-2</v>
      </c>
      <c r="L72" s="24">
        <f t="shared" si="72"/>
        <v>0.12867289139614257</v>
      </c>
      <c r="M72" s="24">
        <f t="shared" si="72"/>
        <v>0.13280096880444564</v>
      </c>
      <c r="N72" s="24">
        <f t="shared" si="72"/>
        <v>7.0547734191061126E-2</v>
      </c>
      <c r="O72" s="24"/>
      <c r="P72" s="24">
        <f>P40/10</f>
        <v>1.6620275276908607E-2</v>
      </c>
      <c r="Q72" s="24">
        <f t="shared" ref="Q72:AD72" si="73">Q40/10</f>
        <v>1.1478412718624089E-2</v>
      </c>
      <c r="R72" s="24">
        <f t="shared" si="73"/>
        <v>1.2424778761061949E-2</v>
      </c>
      <c r="S72" s="51">
        <f>AVERAGE(P72:R72)</f>
        <v>1.3507822252198215E-2</v>
      </c>
      <c r="T72" s="24">
        <f t="shared" si="73"/>
        <v>7.36283185840708E-3</v>
      </c>
      <c r="U72" s="24">
        <f t="shared" si="73"/>
        <v>6.6691827173347221E-3</v>
      </c>
      <c r="V72" s="24">
        <f t="shared" si="73"/>
        <v>1.4450417666032589E-2</v>
      </c>
      <c r="W72" s="51">
        <f>AVERAGE(T72:V72)</f>
        <v>9.4941440805914636E-3</v>
      </c>
      <c r="X72" s="24">
        <f t="shared" si="73"/>
        <v>3.507294905524995E-2</v>
      </c>
      <c r="Y72" s="24">
        <f t="shared" si="73"/>
        <v>3.1034336283185842E-2</v>
      </c>
      <c r="Z72" s="24">
        <f t="shared" si="73"/>
        <v>3.4075010535187529E-2</v>
      </c>
      <c r="AA72" s="51">
        <f>AVERAGE(X72:Z72)</f>
        <v>3.3394098624541103E-2</v>
      </c>
      <c r="AB72" s="24">
        <f t="shared" si="73"/>
        <v>2.4872376215899952E-2</v>
      </c>
      <c r="AC72" s="24">
        <f t="shared" si="73"/>
        <v>2.888674053692274E-2</v>
      </c>
      <c r="AD72" s="24">
        <f t="shared" si="73"/>
        <v>3.8807051773395593E-2</v>
      </c>
      <c r="AE72" s="51">
        <f>AVERAGE(AB72:AD72)</f>
        <v>3.0855389508739426E-2</v>
      </c>
      <c r="AF72" s="24"/>
      <c r="AG72" s="24">
        <f>AG40/10</f>
        <v>1.5705123000730697E-3</v>
      </c>
      <c r="AH72" s="24"/>
      <c r="AI72" s="24"/>
      <c r="AJ72" s="24"/>
      <c r="AL72" s="24"/>
      <c r="AM72" s="24"/>
    </row>
    <row r="73" spans="1:39">
      <c r="A73" s="3" t="s">
        <v>110</v>
      </c>
      <c r="C73" s="3"/>
      <c r="D73" s="24">
        <f>D41/1</f>
        <v>7.9952830188679234E-3</v>
      </c>
      <c r="E73" s="24">
        <f t="shared" si="71"/>
        <v>0.66067282934447669</v>
      </c>
      <c r="F73" s="24">
        <f t="shared" si="71"/>
        <v>1.2936810745831808</v>
      </c>
      <c r="G73" s="24">
        <f t="shared" si="71"/>
        <v>2.7966848880268027</v>
      </c>
      <c r="H73" s="24">
        <f t="shared" si="71"/>
        <v>8.2404793740405093</v>
      </c>
      <c r="I73" s="24">
        <f t="shared" si="71"/>
        <v>16.887045374070514</v>
      </c>
      <c r="J73" s="24"/>
      <c r="K73" s="24">
        <f t="shared" si="72"/>
        <v>1.3677307537385783E-2</v>
      </c>
      <c r="L73" s="24">
        <f t="shared" si="72"/>
        <v>2.8861825026002964E-2</v>
      </c>
      <c r="M73" s="24">
        <f t="shared" si="72"/>
        <v>2.3772547756619328E-2</v>
      </c>
      <c r="N73" s="24">
        <f t="shared" si="72"/>
        <v>2.1809898579632763E-2</v>
      </c>
      <c r="O73" s="24"/>
      <c r="P73" s="24">
        <f>P41/10</f>
        <v>8.1725535136904989E-3</v>
      </c>
      <c r="Q73" s="24">
        <f t="shared" ref="Q73:AD73" si="74">Q41/10</f>
        <v>1.0991099303845332E-2</v>
      </c>
      <c r="R73" s="24">
        <f t="shared" si="74"/>
        <v>9.0824797843665778E-3</v>
      </c>
      <c r="S73" s="51">
        <f t="shared" ref="S73:S77" si="75">AVERAGE(P73:R73)</f>
        <v>9.41537753396747E-3</v>
      </c>
      <c r="T73" s="24">
        <f t="shared" si="74"/>
        <v>7.6080767957629929E-3</v>
      </c>
      <c r="U73" s="24">
        <f t="shared" si="74"/>
        <v>6.471143174250832E-3</v>
      </c>
      <c r="V73" s="24">
        <f t="shared" si="74"/>
        <v>8.8485275965438197E-3</v>
      </c>
      <c r="W73" s="51">
        <f t="shared" ref="W73:W77" si="76">AVERAGE(T73:V73)</f>
        <v>7.6425825221858824E-3</v>
      </c>
      <c r="X73" s="24">
        <f t="shared" si="74"/>
        <v>0.29610742818289987</v>
      </c>
      <c r="Y73" s="24">
        <f t="shared" si="74"/>
        <v>0.31945660377358492</v>
      </c>
      <c r="Z73" s="24">
        <f t="shared" si="74"/>
        <v>0.26241389637616053</v>
      </c>
      <c r="AA73" s="51">
        <f t="shared" ref="AA73:AA77" si="77">AVERAGE(X73:Z73)</f>
        <v>0.29265930944421509</v>
      </c>
      <c r="AB73" s="24">
        <f t="shared" si="74"/>
        <v>0.36245127085607359</v>
      </c>
      <c r="AC73" s="24">
        <f t="shared" si="74"/>
        <v>0.34793087046139209</v>
      </c>
      <c r="AD73" s="24">
        <f t="shared" si="74"/>
        <v>0.35614321794681325</v>
      </c>
      <c r="AE73" s="51">
        <f t="shared" ref="AE73:AE77" si="78">AVERAGE(AB73:AD73)</f>
        <v>0.35550845308809298</v>
      </c>
      <c r="AF73" s="24"/>
      <c r="AG73" s="24">
        <f>AG41/10</f>
        <v>0</v>
      </c>
      <c r="AH73" s="24"/>
      <c r="AI73" s="24"/>
      <c r="AJ73" s="24"/>
      <c r="AL73" s="24"/>
      <c r="AM73" s="24"/>
    </row>
    <row r="74" spans="1:39">
      <c r="A74" s="3" t="s">
        <v>111</v>
      </c>
      <c r="C74" s="3"/>
      <c r="D74" s="24">
        <f>D42/1</f>
        <v>1.0409090909090908E-2</v>
      </c>
      <c r="E74" s="24">
        <f t="shared" si="71"/>
        <v>0.6408785845027456</v>
      </c>
      <c r="F74" s="24">
        <f t="shared" si="71"/>
        <v>1.1785444472425084</v>
      </c>
      <c r="G74" s="24">
        <f t="shared" si="71"/>
        <v>2.7170773152081567</v>
      </c>
      <c r="H74" s="24">
        <f t="shared" si="71"/>
        <v>8.4619422572178475</v>
      </c>
      <c r="I74" s="24">
        <f t="shared" si="71"/>
        <v>15.94345600779917</v>
      </c>
      <c r="J74" s="24"/>
      <c r="K74" s="24">
        <f t="shared" si="72"/>
        <v>2.5882367346439002E-2</v>
      </c>
      <c r="L74" s="24">
        <f t="shared" si="72"/>
        <v>6.0603960676723231E-2</v>
      </c>
      <c r="M74" s="24">
        <f t="shared" si="72"/>
        <v>0.71117657115053323</v>
      </c>
      <c r="N74" s="24">
        <f t="shared" si="72"/>
        <v>2.7327894079730557</v>
      </c>
      <c r="O74" s="24"/>
      <c r="P74" s="24">
        <f>P42/10</f>
        <v>5.4040623151252222E-2</v>
      </c>
      <c r="Q74" s="24">
        <f t="shared" ref="Q74:AD74" si="79">Q42/10</f>
        <v>9.7169018032327387E-2</v>
      </c>
      <c r="R74" s="24">
        <f t="shared" si="79"/>
        <v>6.7892640692640699E-2</v>
      </c>
      <c r="S74" s="51">
        <f t="shared" si="75"/>
        <v>7.3034093958740096E-2</v>
      </c>
      <c r="T74" s="24">
        <f t="shared" si="79"/>
        <v>3.8481658692185006E-2</v>
      </c>
      <c r="U74" s="24">
        <f t="shared" si="79"/>
        <v>3.6914438502673799E-2</v>
      </c>
      <c r="V74" s="24">
        <f t="shared" si="79"/>
        <v>5.0188615123194572E-2</v>
      </c>
      <c r="W74" s="51">
        <f t="shared" si="76"/>
        <v>4.1861570772684459E-2</v>
      </c>
      <c r="X74" s="24">
        <f t="shared" si="79"/>
        <v>0.7955446355446355</v>
      </c>
      <c r="Y74" s="24">
        <f t="shared" si="79"/>
        <v>0.83956363636363629</v>
      </c>
      <c r="Z74" s="24">
        <f t="shared" si="79"/>
        <v>0.75036075036075034</v>
      </c>
      <c r="AA74" s="51">
        <f t="shared" si="77"/>
        <v>0.79515634075634056</v>
      </c>
      <c r="AB74" s="24">
        <f t="shared" si="79"/>
        <v>1.5783621337340346</v>
      </c>
      <c r="AC74" s="24">
        <f t="shared" si="79"/>
        <v>1.414209320091673</v>
      </c>
      <c r="AD74" s="24">
        <f t="shared" si="79"/>
        <v>1.3027916964924839</v>
      </c>
      <c r="AE74" s="51">
        <f t="shared" si="78"/>
        <v>1.4317877167727306</v>
      </c>
      <c r="AF74" s="24"/>
      <c r="AG74" s="24">
        <f>AG42/10</f>
        <v>3.8598832360300247E-3</v>
      </c>
      <c r="AH74" s="24"/>
      <c r="AI74" s="24"/>
      <c r="AJ74" s="24"/>
      <c r="AL74" s="24"/>
      <c r="AM74" s="24"/>
    </row>
    <row r="75" spans="1:39">
      <c r="A75" s="3" t="s">
        <v>112</v>
      </c>
      <c r="C75" s="3"/>
      <c r="D75" s="24">
        <f>D43/1</f>
        <v>3.2844827586206896E-2</v>
      </c>
      <c r="E75" s="24">
        <f t="shared" si="71"/>
        <v>0.57283036334181903</v>
      </c>
      <c r="F75" s="24">
        <f t="shared" si="71"/>
        <v>1.0102970675327156</v>
      </c>
      <c r="G75" s="24">
        <f t="shared" si="71"/>
        <v>2.345278762487915</v>
      </c>
      <c r="H75" s="24">
        <f t="shared" si="71"/>
        <v>6.946510996470268</v>
      </c>
      <c r="I75" s="24">
        <f t="shared" si="71"/>
        <v>15.431265600443746</v>
      </c>
      <c r="J75" s="24"/>
      <c r="K75" s="24">
        <f t="shared" si="72"/>
        <v>2.5105138857603321E-2</v>
      </c>
      <c r="L75" s="24">
        <f t="shared" si="72"/>
        <v>3.9514008284655698E-2</v>
      </c>
      <c r="M75" s="24">
        <f t="shared" si="72"/>
        <v>1.0115873641365345</v>
      </c>
      <c r="N75" s="24">
        <f t="shared" si="72"/>
        <v>4.501371160475335</v>
      </c>
      <c r="O75" s="24"/>
      <c r="P75" s="24">
        <f>P43/10</f>
        <v>0.26021392774328672</v>
      </c>
      <c r="Q75" s="24">
        <f t="shared" ref="Q75:AD75" si="80">Q43/10</f>
        <v>0.43675798277634054</v>
      </c>
      <c r="R75" s="24">
        <f t="shared" si="80"/>
        <v>0.31763546798029563</v>
      </c>
      <c r="S75" s="51">
        <f t="shared" si="75"/>
        <v>0.33820245949997424</v>
      </c>
      <c r="T75" s="24">
        <f t="shared" si="80"/>
        <v>0.21139745916515426</v>
      </c>
      <c r="U75" s="24">
        <f t="shared" si="80"/>
        <v>0.22387423935091277</v>
      </c>
      <c r="V75" s="24">
        <f t="shared" si="80"/>
        <v>0.27650660650982917</v>
      </c>
      <c r="W75" s="51">
        <f t="shared" si="76"/>
        <v>0.23725943500863209</v>
      </c>
      <c r="X75" s="24">
        <f t="shared" si="80"/>
        <v>3.4795899347623491E-2</v>
      </c>
      <c r="Y75" s="24">
        <f t="shared" si="80"/>
        <v>3.8558896551724134E-2</v>
      </c>
      <c r="Z75" s="24">
        <f t="shared" si="80"/>
        <v>3.6118226600985223E-2</v>
      </c>
      <c r="AA75" s="51">
        <f t="shared" si="77"/>
        <v>3.6491007500110952E-2</v>
      </c>
      <c r="AB75" s="24">
        <f t="shared" si="80"/>
        <v>8.4023938444001148E-2</v>
      </c>
      <c r="AC75" s="24">
        <f t="shared" si="80"/>
        <v>8.2271805273833681E-2</v>
      </c>
      <c r="AD75" s="24">
        <f t="shared" si="80"/>
        <v>6.7855552538691286E-2</v>
      </c>
      <c r="AE75" s="51">
        <f t="shared" si="78"/>
        <v>7.8050432085508714E-2</v>
      </c>
      <c r="AF75" s="24"/>
      <c r="AG75" s="24">
        <f>AG43/10</f>
        <v>3.454602973742487E-3</v>
      </c>
      <c r="AH75" s="24"/>
      <c r="AI75" s="24"/>
      <c r="AJ75" s="24"/>
      <c r="AL75" s="24"/>
      <c r="AM75" s="24"/>
    </row>
    <row r="76" spans="1:39">
      <c r="A76" s="3"/>
      <c r="C76" s="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51"/>
      <c r="T76" s="24"/>
      <c r="U76" s="24"/>
      <c r="V76" s="24"/>
      <c r="W76" s="51"/>
      <c r="X76" s="24"/>
      <c r="Y76" s="24"/>
      <c r="Z76" s="24"/>
      <c r="AA76" s="51"/>
      <c r="AB76" s="24"/>
      <c r="AC76" s="24"/>
      <c r="AD76" s="24"/>
      <c r="AE76" s="51"/>
      <c r="AF76" s="24"/>
      <c r="AG76" s="24"/>
      <c r="AH76" s="24"/>
      <c r="AI76" s="24"/>
      <c r="AJ76" s="24"/>
      <c r="AL76" s="24"/>
      <c r="AM76" s="24"/>
    </row>
    <row r="77" spans="1:39">
      <c r="A77" s="3" t="s">
        <v>113</v>
      </c>
      <c r="D77" s="24">
        <f>D53/1</f>
        <v>5.6077258726899379E-2</v>
      </c>
      <c r="E77" s="24">
        <f t="shared" ref="E77:I77" si="81">E53/1</f>
        <v>0.54760898760330579</v>
      </c>
      <c r="F77" s="24">
        <f t="shared" si="81"/>
        <v>2.0610732662192395</v>
      </c>
      <c r="G77" s="24">
        <f t="shared" si="81"/>
        <v>2.9761708835341363</v>
      </c>
      <c r="H77" s="24">
        <f t="shared" si="81"/>
        <v>5.9100352344740177</v>
      </c>
      <c r="I77" s="24">
        <f t="shared" si="81"/>
        <v>16.541778778135047</v>
      </c>
      <c r="J77" s="24"/>
      <c r="K77" s="24">
        <f t="shared" ref="K77:N77" si="82">K53/3.1</f>
        <v>5.9900372208436714</v>
      </c>
      <c r="L77" s="24">
        <f t="shared" si="82"/>
        <v>9.1417444821731735</v>
      </c>
      <c r="M77" s="24">
        <f t="shared" si="82"/>
        <v>15.862752688172041</v>
      </c>
      <c r="N77" s="24">
        <f t="shared" si="82"/>
        <v>12.193333333333332</v>
      </c>
      <c r="O77" s="24"/>
      <c r="P77" s="24">
        <f>P53/10</f>
        <v>30.495423497267758</v>
      </c>
      <c r="Q77" s="24">
        <f t="shared" ref="Q77:AD77" si="83">Q53/10</f>
        <v>50.094652908067545</v>
      </c>
      <c r="R77" s="24">
        <f t="shared" si="83"/>
        <v>44.845221238938052</v>
      </c>
      <c r="S77" s="51">
        <f t="shared" si="75"/>
        <v>41.811765881424456</v>
      </c>
      <c r="T77" s="24">
        <f t="shared" si="83"/>
        <v>18.068749999999998</v>
      </c>
      <c r="U77" s="24">
        <f t="shared" si="83"/>
        <v>13.028519736842103</v>
      </c>
      <c r="V77" s="24">
        <f t="shared" si="83"/>
        <v>17.512009803921565</v>
      </c>
      <c r="W77" s="51">
        <f t="shared" si="76"/>
        <v>16.203093180254555</v>
      </c>
      <c r="X77" s="24">
        <f t="shared" si="83"/>
        <v>63.709417040358744</v>
      </c>
      <c r="Y77" s="24">
        <f t="shared" si="83"/>
        <v>46.080393700787397</v>
      </c>
      <c r="Z77" s="24">
        <f t="shared" si="83"/>
        <v>101.13592321755027</v>
      </c>
      <c r="AA77" s="51">
        <f t="shared" si="77"/>
        <v>70.308577986232137</v>
      </c>
      <c r="AB77" s="24">
        <f t="shared" si="83"/>
        <v>32.96518115942029</v>
      </c>
      <c r="AC77" s="24">
        <f t="shared" si="83"/>
        <v>99.009753593429153</v>
      </c>
      <c r="AD77" s="24">
        <f t="shared" si="83"/>
        <v>72.063622047244095</v>
      </c>
      <c r="AE77" s="51">
        <f t="shared" si="78"/>
        <v>68.012852266697848</v>
      </c>
      <c r="AF77" s="24"/>
      <c r="AG77" s="24">
        <f>AG53/10</f>
        <v>0.24866197822141559</v>
      </c>
      <c r="AH77" s="24"/>
      <c r="AI77" s="24"/>
      <c r="AJ77" s="24"/>
      <c r="AL77" s="24"/>
      <c r="AM77" s="24"/>
    </row>
    <row r="78" spans="1:39">
      <c r="C78" s="3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L78"/>
      <c r="AM78"/>
    </row>
    <row r="79" spans="1:39">
      <c r="A79" s="3"/>
      <c r="C79" s="27" t="s">
        <v>114</v>
      </c>
      <c r="D79" s="24" t="s">
        <v>115</v>
      </c>
      <c r="E79" s="25"/>
      <c r="F79" s="25"/>
      <c r="G79" s="25"/>
      <c r="H79" s="25"/>
      <c r="I79" s="25"/>
      <c r="J79" s="25"/>
      <c r="K79" s="25"/>
      <c r="L79" s="27" t="s">
        <v>116</v>
      </c>
      <c r="M79" s="27" t="s">
        <v>117</v>
      </c>
      <c r="N79" s="25"/>
      <c r="O79" s="25"/>
      <c r="P79" s="25"/>
      <c r="Q79" s="27" t="s">
        <v>118</v>
      </c>
      <c r="R79" s="27" t="s">
        <v>119</v>
      </c>
      <c r="S79" s="25"/>
      <c r="T79" s="25"/>
      <c r="U79" s="25"/>
      <c r="V79" s="25"/>
      <c r="W79" s="25"/>
      <c r="X79" s="25"/>
      <c r="Y79" s="27" t="s">
        <v>120</v>
      </c>
      <c r="Z79" s="27" t="s">
        <v>121</v>
      </c>
      <c r="AA79" s="25"/>
      <c r="AB79" s="25"/>
      <c r="AC79" s="25"/>
      <c r="AD79" s="25"/>
      <c r="AE79" s="25"/>
      <c r="AF79" s="25"/>
      <c r="AG79" s="25"/>
      <c r="AH79" s="25"/>
      <c r="AI79" s="25" t="s">
        <v>122</v>
      </c>
      <c r="AJ79" s="25" t="s">
        <v>123</v>
      </c>
      <c r="AL79" s="25"/>
      <c r="AM79" s="25"/>
    </row>
    <row r="80" spans="1:39">
      <c r="A80" s="3"/>
      <c r="B80" s="3"/>
      <c r="C80" s="25">
        <v>0</v>
      </c>
      <c r="D80" s="28">
        <v>3.1012499999999998E-2</v>
      </c>
      <c r="E80" s="25"/>
      <c r="F80" s="25"/>
      <c r="G80" s="25"/>
      <c r="H80" s="25"/>
      <c r="I80" s="25"/>
      <c r="J80" s="25"/>
      <c r="K80" s="25"/>
      <c r="L80" s="25">
        <v>0</v>
      </c>
      <c r="M80" s="28">
        <v>1.27125E-2</v>
      </c>
      <c r="N80" s="25"/>
      <c r="O80" s="25"/>
      <c r="P80" s="25"/>
      <c r="Q80" s="25">
        <v>0</v>
      </c>
      <c r="R80" s="28">
        <v>1.7174999999999996E-2</v>
      </c>
      <c r="S80" s="25"/>
      <c r="T80" s="25"/>
      <c r="U80" s="25"/>
      <c r="V80" s="25"/>
      <c r="W80" s="25"/>
      <c r="X80" s="25"/>
      <c r="Y80" s="25">
        <v>0</v>
      </c>
      <c r="Z80" s="31">
        <v>4.7625000000000001E-2</v>
      </c>
      <c r="AA80" s="25"/>
      <c r="AB80" s="25"/>
      <c r="AC80" s="25"/>
      <c r="AD80" s="25"/>
      <c r="AE80" s="25"/>
      <c r="AF80" s="25"/>
      <c r="AG80" s="25"/>
      <c r="AH80" s="25"/>
      <c r="AI80" s="25">
        <v>0</v>
      </c>
      <c r="AJ80" s="25">
        <v>1.4014014373716631E-2</v>
      </c>
      <c r="AL80" s="25"/>
      <c r="AM80" s="25"/>
    </row>
    <row r="81" spans="1:39">
      <c r="A81" s="3"/>
      <c r="B81" s="3"/>
      <c r="C81" s="25">
        <v>0.90500000000000003</v>
      </c>
      <c r="D81" s="28">
        <v>0.68053691275167782</v>
      </c>
      <c r="E81" s="25"/>
      <c r="F81" s="25"/>
      <c r="G81" s="25"/>
      <c r="H81" s="25"/>
      <c r="I81" s="25"/>
      <c r="J81" s="25"/>
      <c r="K81" s="25"/>
      <c r="L81" s="25">
        <v>0.86</v>
      </c>
      <c r="M81" s="28">
        <v>1.0504697986577181</v>
      </c>
      <c r="N81" s="25"/>
      <c r="O81" s="25"/>
      <c r="P81" s="25"/>
      <c r="Q81" s="25">
        <v>0.82</v>
      </c>
      <c r="R81" s="28">
        <v>1.0574496644295301</v>
      </c>
      <c r="S81" s="25"/>
      <c r="T81" s="25"/>
      <c r="U81" s="25"/>
      <c r="V81" s="25"/>
      <c r="W81" s="25"/>
      <c r="X81" s="25"/>
      <c r="Y81" s="25">
        <v>0.78</v>
      </c>
      <c r="Z81" s="31">
        <v>0.8306040268456375</v>
      </c>
      <c r="AA81" s="25"/>
      <c r="AB81" s="25"/>
      <c r="AC81" s="25"/>
      <c r="AD81" s="25"/>
      <c r="AE81" s="25"/>
      <c r="AF81" s="25"/>
      <c r="AG81" s="25"/>
      <c r="AH81" s="25"/>
      <c r="AI81" s="25">
        <v>0.78</v>
      </c>
      <c r="AJ81" s="25">
        <v>0.47358471074380165</v>
      </c>
      <c r="AL81" s="25"/>
      <c r="AM81" s="25"/>
    </row>
    <row r="82" spans="1:39">
      <c r="A82" s="3"/>
      <c r="B82" s="3"/>
      <c r="C82" s="25">
        <v>1.81</v>
      </c>
      <c r="D82" s="28">
        <v>1.6421052631578945</v>
      </c>
      <c r="E82" s="25"/>
      <c r="F82" s="25"/>
      <c r="G82" s="25"/>
      <c r="H82" s="25"/>
      <c r="I82" s="25"/>
      <c r="J82" s="25"/>
      <c r="K82" s="25"/>
      <c r="L82" s="25">
        <v>1.72</v>
      </c>
      <c r="M82" s="28">
        <v>2.0569529085872578</v>
      </c>
      <c r="N82" s="25"/>
      <c r="O82" s="25"/>
      <c r="P82" s="25"/>
      <c r="Q82" s="25">
        <v>1.64</v>
      </c>
      <c r="R82" s="28">
        <v>1.9445983379501386</v>
      </c>
      <c r="S82" s="25"/>
      <c r="T82" s="25"/>
      <c r="U82" s="25"/>
      <c r="V82" s="25"/>
      <c r="W82" s="25"/>
      <c r="X82" s="25"/>
      <c r="Y82" s="25">
        <v>1.57</v>
      </c>
      <c r="Z82" s="31">
        <v>1.4649307479224376</v>
      </c>
      <c r="AA82" s="25"/>
      <c r="AB82" s="25"/>
      <c r="AC82" s="25"/>
      <c r="AD82" s="25"/>
      <c r="AE82" s="25"/>
      <c r="AF82" s="25"/>
      <c r="AG82" s="25"/>
      <c r="AH82" s="25"/>
      <c r="AI82" s="25">
        <v>1.57</v>
      </c>
      <c r="AJ82" s="25">
        <v>1.9541275167785235</v>
      </c>
      <c r="AL82" s="25"/>
      <c r="AM82" s="25"/>
    </row>
    <row r="83" spans="1:39">
      <c r="C83" s="25">
        <v>4.62</v>
      </c>
      <c r="D83" s="28">
        <v>3.1090654205607478</v>
      </c>
      <c r="E83"/>
      <c r="F83"/>
      <c r="G83"/>
      <c r="H83"/>
      <c r="I83"/>
      <c r="J83"/>
      <c r="K83"/>
      <c r="L83" s="25">
        <v>4.3</v>
      </c>
      <c r="M83" s="28">
        <v>4.4467289719626164</v>
      </c>
      <c r="N83"/>
      <c r="O83"/>
      <c r="P83"/>
      <c r="Q83" s="25">
        <v>4.0999999999999996</v>
      </c>
      <c r="R83" s="28">
        <v>4.4831775700934582</v>
      </c>
      <c r="S83" s="25"/>
      <c r="T83"/>
      <c r="U83"/>
      <c r="V83"/>
      <c r="W83" s="25"/>
      <c r="X83"/>
      <c r="Y83" s="25">
        <v>3.9</v>
      </c>
      <c r="Z83" s="31">
        <v>3.4006542056074767</v>
      </c>
      <c r="AA83" s="25"/>
      <c r="AB83"/>
      <c r="AC83"/>
      <c r="AD83"/>
      <c r="AE83" s="25"/>
      <c r="AF83"/>
      <c r="AG83"/>
      <c r="AH83"/>
      <c r="AI83" s="25">
        <v>3.9</v>
      </c>
      <c r="AJ83" s="25">
        <v>2.9578982597054884</v>
      </c>
      <c r="AL83"/>
      <c r="AM83"/>
    </row>
    <row r="84" spans="1:39">
      <c r="A84" s="16"/>
      <c r="B84" s="16"/>
      <c r="C84" s="25">
        <v>9.0500000000000007</v>
      </c>
      <c r="D84" s="28">
        <v>10.072440944881889</v>
      </c>
      <c r="E84" s="26"/>
      <c r="F84" s="26"/>
      <c r="G84" s="26"/>
      <c r="H84" s="26"/>
      <c r="I84" s="26"/>
      <c r="J84" s="26"/>
      <c r="K84" s="26"/>
      <c r="L84" s="25">
        <v>8.6</v>
      </c>
      <c r="M84" s="28">
        <v>13.102362204724409</v>
      </c>
      <c r="N84" s="26"/>
      <c r="O84" s="26"/>
      <c r="P84" s="26"/>
      <c r="Q84" s="25">
        <v>8.1999999999999993</v>
      </c>
      <c r="R84" s="28">
        <v>13.962204724409448</v>
      </c>
      <c r="S84" s="25"/>
      <c r="T84" s="26"/>
      <c r="U84" s="26"/>
      <c r="V84" s="26"/>
      <c r="W84" s="25"/>
      <c r="X84" s="26"/>
      <c r="Y84" s="25">
        <v>7.8</v>
      </c>
      <c r="Z84" s="31">
        <v>10.072440944881889</v>
      </c>
      <c r="AA84" s="25"/>
      <c r="AB84" s="26"/>
      <c r="AC84" s="26"/>
      <c r="AD84" s="26"/>
      <c r="AE84" s="25"/>
      <c r="AF84" s="26"/>
      <c r="AG84" s="26"/>
      <c r="AH84" s="26"/>
      <c r="AI84" s="25">
        <v>7.8</v>
      </c>
      <c r="AJ84" s="26">
        <v>5.8364385297845374</v>
      </c>
      <c r="AL84" s="26"/>
      <c r="AM84" s="26"/>
    </row>
    <row r="85" spans="1:39" s="30" customFormat="1">
      <c r="A85" s="29"/>
      <c r="B85" s="29"/>
      <c r="C85" s="29">
        <v>18.100000000000001</v>
      </c>
      <c r="D85" s="30">
        <v>19.991420911528149</v>
      </c>
      <c r="L85" s="30">
        <v>17.2</v>
      </c>
      <c r="M85" s="30">
        <v>26.850402144772119</v>
      </c>
      <c r="Q85" s="30">
        <v>16.399999999999999</v>
      </c>
      <c r="R85" s="30">
        <v>26.306702412868631</v>
      </c>
      <c r="Y85" s="30">
        <v>15.6</v>
      </c>
      <c r="Z85" s="30">
        <v>22.375335120643431</v>
      </c>
      <c r="AI85" s="30">
        <v>15.6</v>
      </c>
      <c r="AJ85" s="30">
        <v>16.466881028938907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1.xml"/>
  </Relationships>

</file>

<file path=customXml/item1.xml><?xml version="1.0" encoding="utf-8"?>
<LabArchives xmlns:xsi="http://www.w3.org/2001/XMLSchema-instance" xmlns:xsd="http://www.w3.org/2001/XMLSchema">
  <BaseUri>https://mynotebook.labarchives.com</BaseUri>
  <eid>MTI3LjR8MjU3OTM3Lzk4L0VudHJ5UGFydC8yMjkxNTMwMTg1fDMyMy40</eid>
  <version>1</version>
  <updated-at>2017-02-03T18:57:06Z</updated-at>
</LabArchives>
</file>

<file path=customXml/itemProps1.xml><?xml version="1.0" encoding="utf-8"?>
<ds:datastoreItem xmlns:ds="http://schemas.openxmlformats.org/officeDocument/2006/customXml" ds:itemID="{67B339CF-99CE-4036-8ECF-FB12C599E0C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161219 data CDCcorrected</vt:lpstr>
      <vt:lpstr>161219 data stdcorrec</vt:lpstr>
    </vt:vector>
  </TitlesOfParts>
  <Company>Kennedy Krieger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Partners Information Systems</cp:lastModifiedBy>
  <dcterms:created xsi:type="dcterms:W3CDTF">2016-12-20T16:14:20Z</dcterms:created>
  <dcterms:modified xsi:type="dcterms:W3CDTF">2017-02-03T18:57:06Z</dcterms:modified>
</cp:coreProperties>
</file>