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definedNames>
    <definedName function="false" hidden="false" localSheetId="0" name="solver_adj" vbProcedure="false">Data!$C$36:$C$45</definedName>
    <definedName function="false" hidden="false" localSheetId="0" name="solver_cvg" vbProcedure="false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function="false" hidden="false" localSheetId="0" name="solver_drv" vbProcedure="false">1</definedName>
    <definedName function="false" hidden="false" localSheetId="0" name="solver_eng" vbProcedure="false">3</definedName>
    <definedName function="false" hidden="false" localSheetId="0" name="solver_est" vbProcedure="false">1</definedName>
    <definedName function="false" hidden="false" localSheetId="0" name="solver_itr" vbProcedure="false">2147483647</definedName>
    <definedName function="false" hidden="false" localSheetId="0" name="solver_lhs1" vbProcedure="false">Data!$C$36:$C$45</definedName>
    <definedName function="false" hidden="false" localSheetId="0" name="solver_lhs2" vbProcedure="false">Data!$C$36:$C$45</definedName>
    <definedName function="false" hidden="false" localSheetId="0" name="solver_lhs3" vbProcedure="false">Data!$C$36:$C$45</definedName>
    <definedName function="false" hidden="false" localSheetId="0" name="solver_mip" vbProcedure="false">2147483647</definedName>
    <definedName function="false" hidden="false" localSheetId="0" name="solver_mni" vbProcedure="false">30</definedName>
    <definedName function="false" hidden="false" localSheetId="0" name="solver_mrt" vbProcedure="false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function="false" hidden="false" localSheetId="0" name="solver_msl" vbProcedure="false">2</definedName>
    <definedName function="false" hidden="false" localSheetId="0" name="solver_neg" vbProcedure="false">2</definedName>
    <definedName function="false" hidden="false" localSheetId="0" name="solver_nod" vbProcedure="false">2147483647</definedName>
    <definedName function="false" hidden="false" localSheetId="0" name="solver_num" vbProcedure="false">2</definedName>
    <definedName function="false" hidden="false" localSheetId="0" name="solver_nwt" vbProcedure="false">1</definedName>
    <definedName function="false" hidden="false" localSheetId="0" name="solver_opt" vbProcedure="false">Data!$BF$36</definedName>
    <definedName function="false" hidden="false" localSheetId="0" name="solver_pre" vbProcedure="false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function="false" hidden="false" localSheetId="0" name="solver_rbv" vbProcedure="false">1</definedName>
    <definedName function="false" hidden="false" localSheetId="0" name="solver_rel1" vbProcedure="false">1</definedName>
    <definedName function="false" hidden="false" localSheetId="0" name="solver_rel2" vbProcedure="false">3</definedName>
    <definedName function="false" hidden="false" localSheetId="0" name="solver_rel3" vbProcedure="false">3</definedName>
    <definedName function="false" hidden="false" localSheetId="0" name="solver_rhs1" vbProcedure="false">1</definedName>
    <definedName function="false" hidden="false" localSheetId="0" name="solver_rhs2" vbProcedure="false">-1</definedName>
    <definedName function="false" hidden="false" localSheetId="0" name="solver_rhs3" vbProcedure="false">0</definedName>
    <definedName function="false" hidden="false" localSheetId="0" name="solver_rlx" vbProcedure="false">2</definedName>
    <definedName function="false" hidden="false" localSheetId="0" name="solver_rsd" vbProcedure="false">0</definedName>
    <definedName function="false" hidden="false" localSheetId="0" name="solver_scl" vbProcedure="false">1</definedName>
    <definedName function="false" hidden="false" localSheetId="0" name="solver_sho" vbProcedure="false">2</definedName>
    <definedName function="false" hidden="false" localSheetId="0" name="solver_ssz" vbProcedure="false">100</definedName>
    <definedName function="false" hidden="false" localSheetId="0" name="solver_tim" vbProcedure="false">2147483647</definedName>
    <definedName function="false" hidden="false" localSheetId="0" name="solver_tol" vbProcedure="false">1</definedName>
    <definedName function="false" hidden="false" localSheetId="0" name="solver_typ" vbProcedure="false">2</definedName>
    <definedName function="false" hidden="false" localSheetId="0" name="solver_val" vbProcedure="false">0</definedName>
    <definedName function="false" hidden="false" localSheetId="0" name="solver_ver" vbProcedure="false">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<sst xmlns="http://schemas.openxmlformats.org/spreadsheetml/2006/main" count="94" uniqueCount="68">
  <si>
    <t xml:space="preserve">Beta CAPM</t>
  </si>
  <si>
    <t xml:space="preserve">MKT</t>
  </si>
  <si>
    <t xml:space="preserve">σ_CAPM_syst</t>
  </si>
  <si>
    <t xml:space="preserve">VC(CAPM_Idio)</t>
  </si>
  <si>
    <t xml:space="preserve">Chol(VC(CAPM_idio))</t>
  </si>
  <si>
    <r>
      <rPr>
        <sz val="11"/>
        <color rgb="FF000000"/>
        <rFont val="Calibri"/>
        <family val="2"/>
        <charset val="1"/>
      </rPr>
      <t xml:space="preserve">η</t>
    </r>
    <r>
      <rPr>
        <sz val="7.7"/>
        <color rgb="FF000000"/>
        <rFont val="Calibri"/>
        <family val="2"/>
        <charset val="1"/>
      </rPr>
      <t xml:space="preserve"> CAPM</t>
    </r>
  </si>
  <si>
    <t xml:space="preserve">π CAPM</t>
  </si>
  <si>
    <r>
      <rPr>
        <sz val="11"/>
        <color rgb="FF000000"/>
        <rFont val="Calibri"/>
        <family val="2"/>
        <charset val="1"/>
      </rPr>
      <t xml:space="preserve">β</t>
    </r>
    <r>
      <rPr>
        <sz val="7.7"/>
        <color rgb="FF000000"/>
        <rFont val="Calibri"/>
        <family val="2"/>
        <charset val="1"/>
      </rPr>
      <t xml:space="preserve"> CAPM</t>
    </r>
  </si>
  <si>
    <t xml:space="preserve">τ</t>
  </si>
  <si>
    <t xml:space="preserve">Growth Port</t>
  </si>
  <si>
    <t xml:space="preserve">Benchmark Port</t>
  </si>
  <si>
    <t xml:space="preserve">Opt Port</t>
  </si>
  <si>
    <t xml:space="preserve">Error2</t>
  </si>
  <si>
    <t xml:space="preserve">VC(CAPM_syst)</t>
  </si>
  <si>
    <t xml:space="preserve">VC(CAPM)</t>
  </si>
  <si>
    <t xml:space="preserve">2014m12</t>
  </si>
  <si>
    <t xml:space="preserve">VarMkt</t>
  </si>
  <si>
    <t xml:space="preserve">Vol Mkt</t>
  </si>
  <si>
    <t xml:space="preserve">CAPM Factor</t>
  </si>
  <si>
    <t xml:space="preserve">FF3 VC Factors</t>
  </si>
  <si>
    <t xml:space="preserve">Mkt</t>
  </si>
  <si>
    <t xml:space="preserve">SMB</t>
  </si>
  <si>
    <t xml:space="preserve">HML</t>
  </si>
  <si>
    <t xml:space="preserve">Chol(FF3 VC)</t>
  </si>
  <si>
    <t xml:space="preserve">MACRO VC Factors</t>
  </si>
  <si>
    <t xml:space="preserve">mktrf</t>
  </si>
  <si>
    <t xml:space="preserve">expgrowth</t>
  </si>
  <si>
    <t xml:space="preserve">expinfl</t>
  </si>
  <si>
    <t xml:space="preserve">TP</t>
  </si>
  <si>
    <t xml:space="preserve">creditrisk</t>
  </si>
  <si>
    <t xml:space="preserve">Chol(Macro VC)</t>
  </si>
  <si>
    <t xml:space="preserve">\gamma</t>
  </si>
  <si>
    <t xml:space="preserve">Beta FF3</t>
  </si>
  <si>
    <t xml:space="preserve">σ_FF3_syst</t>
  </si>
  <si>
    <t xml:space="preserve">VC(FF3_Idio)</t>
  </si>
  <si>
    <t xml:space="preserve">Chol(VC(FF3_idio))</t>
  </si>
  <si>
    <r>
      <rPr>
        <sz val="11"/>
        <color rgb="FF000000"/>
        <rFont val="Calibri"/>
        <family val="2"/>
        <charset val="1"/>
      </rPr>
      <t xml:space="preserve">η</t>
    </r>
    <r>
      <rPr>
        <sz val="7.7"/>
        <color rgb="FF000000"/>
        <rFont val="Calibri"/>
        <family val="2"/>
        <charset val="1"/>
      </rPr>
      <t xml:space="preserve"> FF3</t>
    </r>
  </si>
  <si>
    <t xml:space="preserve">π FF3</t>
  </si>
  <si>
    <r>
      <rPr>
        <sz val="11"/>
        <color rgb="FF000000"/>
        <rFont val="Calibri"/>
        <family val="2"/>
        <charset val="1"/>
      </rPr>
      <t xml:space="preserve">β</t>
    </r>
    <r>
      <rPr>
        <sz val="7.7"/>
        <color rgb="FF000000"/>
        <rFont val="Calibri"/>
        <family val="2"/>
        <charset val="1"/>
      </rPr>
      <t xml:space="preserve"> FF3</t>
    </r>
  </si>
  <si>
    <t xml:space="preserve">VC(FF3_syst)</t>
  </si>
  <si>
    <t xml:space="preserve">VC(FF3)</t>
  </si>
  <si>
    <t xml:space="preserve">w</t>
  </si>
  <si>
    <t xml:space="preserve">w_bar</t>
  </si>
  <si>
    <t xml:space="preserve">Industry</t>
  </si>
  <si>
    <t xml:space="preserve">Port. Weight</t>
  </si>
  <si>
    <t xml:space="preserve">crsp_fundno</t>
  </si>
  <si>
    <t xml:space="preserve">Market Weight</t>
  </si>
  <si>
    <t xml:space="preserve">Beta*Sigma_F*Beta^T</t>
  </si>
  <si>
    <t xml:space="preserve">Beta Macro</t>
  </si>
  <si>
    <t xml:space="preserve">σ_MACRO_syst</t>
  </si>
  <si>
    <t xml:space="preserve">VC(MACRO_Idio)</t>
  </si>
  <si>
    <t xml:space="preserve">Chol(VC(Macro_idio))</t>
  </si>
  <si>
    <r>
      <rPr>
        <sz val="11"/>
        <color rgb="FF000000"/>
        <rFont val="Calibri"/>
        <family val="2"/>
        <charset val="1"/>
      </rPr>
      <t xml:space="preserve">η</t>
    </r>
    <r>
      <rPr>
        <sz val="7.7"/>
        <color rgb="FF000000"/>
        <rFont val="Calibri"/>
        <family val="2"/>
        <charset val="1"/>
      </rPr>
      <t xml:space="preserve"> Macro</t>
    </r>
  </si>
  <si>
    <t xml:space="preserve">π Macro</t>
  </si>
  <si>
    <r>
      <rPr>
        <sz val="11"/>
        <color rgb="FF000000"/>
        <rFont val="Calibri"/>
        <family val="2"/>
        <charset val="1"/>
      </rPr>
      <t xml:space="preserve">β</t>
    </r>
    <r>
      <rPr>
        <sz val="7.7"/>
        <color rgb="FF000000"/>
        <rFont val="Calibri"/>
        <family val="2"/>
        <charset val="1"/>
      </rPr>
      <t xml:space="preserve"> Macro</t>
    </r>
  </si>
  <si>
    <t xml:space="preserve">VC(MACRO_syst)</t>
  </si>
  <si>
    <t xml:space="preserve">VC(MACRO)</t>
  </si>
  <si>
    <t xml:space="preserve">rf</t>
  </si>
  <si>
    <t xml:space="preserve">λ</t>
  </si>
  <si>
    <t xml:space="preserve">w*</t>
  </si>
  <si>
    <t xml:space="preserve">theta CAPM</t>
  </si>
  <si>
    <t xml:space="preserve">theta FF3</t>
  </si>
  <si>
    <t xml:space="preserve">theta Macro</t>
  </si>
  <si>
    <t xml:space="preserve">R_i CAPM</t>
  </si>
  <si>
    <t xml:space="preserve">R_i FF3</t>
  </si>
  <si>
    <t xml:space="preserve">R_i Macro</t>
  </si>
  <si>
    <t xml:space="preserve">R</t>
  </si>
  <si>
    <t xml:space="preserve">M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</si>
</sst>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0.0"/>
    <numFmt numFmtId="166" formatCode="0%"/>
    <numFmt numFmtId="167" formatCode="0.00%"/>
    <numFmt numFmtId="168" formatCode="0.00E+00"/>
    <numFmt numFmtId="169" formatCode="0.00"/>
    <numFmt numFmtId="170" formatCode="0.0%"/>
    <numFmt numFmtId="171" formatCode="0.000"/>
    <numFmt numFmtId="172" formatCode="0.000%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.7"/>
      <color rgb="FF000000"/>
      <name val="Calibri"/>
      <family val="2"/>
      <charset val="1"/>
    </font>
    <font>
      <sz val="11"/>
      <color rgb="FFFF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FFFF"/>
        <bgColor rgb="FF00FFFF"/>
      </patternFill>
    </fill>
    <fill>
      <patternFill patternType="solid">
        <fgColor rgb="FF00B050"/>
        <bgColor rgb="FF008080"/>
      </patternFill>
    </fill>
    <fill>
      <patternFill patternType="solid">
        <fgColor rgb="FF7C7C7C"/>
        <bgColor rgb="FF666699"/>
      </patternFill>
    </fill>
    <fill>
      <patternFill patternType="solid">
        <fgColor rgb="FFFFC000"/>
        <bgColor rgb="FFFF9900"/>
      </patternFill>
    </fill>
    <fill>
      <patternFill patternType="solid">
        <fgColor rgb="FFFF3399"/>
        <bgColor rgb="FFFF00FF"/>
      </patternFill>
    </fill>
    <fill>
      <patternFill patternType="solid">
        <fgColor rgb="FFFF0000"/>
        <bgColor rgb="FF990033"/>
      </patternFill>
    </fill>
    <fill>
      <patternFill patternType="solid">
        <fgColor rgb="FF66FF33"/>
        <bgColor rgb="FF00FF00"/>
      </patternFill>
    </fill>
    <fill>
      <patternFill patternType="solid">
        <fgColor rgb="FF4472C4"/>
        <bgColor rgb="FF666699"/>
      </patternFill>
    </fill>
    <fill>
      <patternFill patternType="solid">
        <fgColor rgb="FFFFFF00"/>
        <bgColor rgb="FFFFFF00"/>
      </patternFill>
    </fill>
    <fill>
      <patternFill patternType="solid">
        <fgColor rgb="FF990033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0" fillId="5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9" fontId="0" fillId="4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1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9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1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6" fontId="0" fillId="4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0" fontId="0" fillId="11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3399"/>
      <rgbColor rgb="FF00FFFF"/>
      <rgbColor rgb="FF990033"/>
      <rgbColor rgb="FF008000"/>
      <rgbColor rgb="FF000080"/>
      <rgbColor rgb="FF808000"/>
      <rgbColor rgb="FF800080"/>
      <rgbColor rgb="FF008080"/>
      <rgbColor rgb="FFC0C0C0"/>
      <rgbColor rgb="FF7C7C7C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66FF33"/>
      <rgbColor rgb="FFFFC0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D47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28" activeCellId="0" sqref="A28"/>
    </sheetView>
  </sheetViews>
  <sheetFormatPr defaultColWidth="8.59765625" defaultRowHeight="14.25" zeroHeight="false" outlineLevelRow="0" outlineLevelCol="0"/>
  <cols>
    <col collapsed="false" customWidth="true" hidden="false" outlineLevel="0" max="1" min="1" style="0" width="17.27"/>
    <col collapsed="false" customWidth="true" hidden="false" outlineLevel="0" max="2" min="2" style="0" width="12"/>
    <col collapsed="false" customWidth="true" hidden="false" outlineLevel="0" max="12" min="6" style="0" width="12.45"/>
    <col collapsed="false" customWidth="true" hidden="false" outlineLevel="0" max="13" min="13" style="0" width="8.73"/>
    <col collapsed="false" customWidth="true" hidden="false" outlineLevel="0" max="14" min="14" style="0" width="11.18"/>
    <col collapsed="false" customWidth="true" hidden="false" outlineLevel="0" max="20" min="15" style="0" width="8.73"/>
    <col collapsed="false" customWidth="true" hidden="false" outlineLevel="0" max="21" min="21" style="0" width="13.54"/>
    <col collapsed="false" customWidth="true" hidden="false" outlineLevel="0" max="27" min="22" style="0" width="8.73"/>
    <col collapsed="false" customWidth="true" hidden="false" outlineLevel="0" max="28" min="28" style="0" width="13.54"/>
    <col collapsed="false" customWidth="true" hidden="false" outlineLevel="0" max="39" min="29" style="0" width="8.73"/>
    <col collapsed="false" customWidth="true" hidden="false" outlineLevel="0" max="49" min="40" style="1" width="8.73"/>
    <col collapsed="false" customWidth="true" hidden="false" outlineLevel="0" max="50" min="50" style="0" width="8.73"/>
    <col collapsed="false" customWidth="true" hidden="false" outlineLevel="0" max="52" min="51" style="2" width="8.73"/>
    <col collapsed="false" customWidth="true" hidden="false" outlineLevel="0" max="53" min="53" style="2" width="13.54"/>
    <col collapsed="false" customWidth="true" hidden="false" outlineLevel="0" max="56" min="54" style="0" width="13.54"/>
    <col collapsed="false" customWidth="true" hidden="false" outlineLevel="0" max="58" min="58" style="0" width="11.37"/>
  </cols>
  <sheetData>
    <row r="1" customFormat="false" ht="14.25" hidden="false" customHeight="false" outlineLevel="0" collapsed="false">
      <c r="N1" s="3" t="s">
        <v>0</v>
      </c>
      <c r="O1" s="3" t="s">
        <v>1</v>
      </c>
      <c r="U1" s="0" t="s">
        <v>2</v>
      </c>
      <c r="V1" s="0" t="n">
        <v>1</v>
      </c>
      <c r="AB1" s="0" t="s">
        <v>3</v>
      </c>
      <c r="AC1" s="0" t="n">
        <v>1</v>
      </c>
      <c r="AD1" s="0" t="n">
        <v>2</v>
      </c>
      <c r="AE1" s="0" t="n">
        <v>3</v>
      </c>
      <c r="AF1" s="0" t="n">
        <v>4</v>
      </c>
      <c r="AG1" s="0" t="n">
        <v>5</v>
      </c>
      <c r="AH1" s="0" t="n">
        <v>6</v>
      </c>
      <c r="AI1" s="0" t="n">
        <v>7</v>
      </c>
      <c r="AJ1" s="0" t="n">
        <v>8</v>
      </c>
      <c r="AK1" s="0" t="n">
        <v>9</v>
      </c>
      <c r="AL1" s="0" t="n">
        <v>10</v>
      </c>
      <c r="AN1" s="4" t="s">
        <v>4</v>
      </c>
      <c r="AO1" s="4"/>
      <c r="AP1" s="4"/>
      <c r="AQ1" s="4"/>
      <c r="AR1" s="4"/>
      <c r="AS1" s="4"/>
      <c r="AT1" s="4"/>
      <c r="AU1" s="4"/>
      <c r="AV1" s="4"/>
      <c r="AW1" s="4"/>
      <c r="AY1" s="5" t="s">
        <v>5</v>
      </c>
      <c r="AZ1" s="6" t="s">
        <v>6</v>
      </c>
      <c r="BA1" s="7" t="s">
        <v>7</v>
      </c>
      <c r="BB1" s="8" t="s">
        <v>8</v>
      </c>
      <c r="BC1" s="8" t="s">
        <v>9</v>
      </c>
      <c r="BD1" s="8" t="s">
        <v>10</v>
      </c>
      <c r="BE1" s="8" t="s">
        <v>11</v>
      </c>
      <c r="BF1" s="8" t="s">
        <v>12</v>
      </c>
      <c r="BG1" s="8"/>
      <c r="BH1" s="0" t="s">
        <v>13</v>
      </c>
      <c r="BI1" s="0" t="n">
        <v>1</v>
      </c>
      <c r="BJ1" s="0" t="n">
        <v>2</v>
      </c>
      <c r="BK1" s="0" t="n">
        <v>3</v>
      </c>
      <c r="BL1" s="0" t="n">
        <v>4</v>
      </c>
      <c r="BM1" s="0" t="n">
        <v>5</v>
      </c>
      <c r="BN1" s="0" t="n">
        <v>6</v>
      </c>
      <c r="BO1" s="0" t="n">
        <v>7</v>
      </c>
      <c r="BP1" s="0" t="n">
        <v>8</v>
      </c>
      <c r="BQ1" s="0" t="n">
        <v>9</v>
      </c>
      <c r="BR1" s="0" t="n">
        <v>10</v>
      </c>
      <c r="BT1" s="0" t="s">
        <v>14</v>
      </c>
      <c r="BU1" s="0" t="n">
        <v>1</v>
      </c>
      <c r="BV1" s="0" t="n">
        <v>2</v>
      </c>
      <c r="BW1" s="0" t="n">
        <v>3</v>
      </c>
      <c r="BX1" s="0" t="n">
        <v>4</v>
      </c>
      <c r="BY1" s="0" t="n">
        <v>5</v>
      </c>
      <c r="BZ1" s="0" t="n">
        <v>6</v>
      </c>
      <c r="CA1" s="0" t="n">
        <v>7</v>
      </c>
      <c r="CB1" s="0" t="n">
        <v>8</v>
      </c>
      <c r="CC1" s="0" t="n">
        <v>9</v>
      </c>
      <c r="CD1" s="0" t="n">
        <v>10</v>
      </c>
    </row>
    <row r="2" customFormat="false" ht="14.25" hidden="false" customHeight="false" outlineLevel="0" collapsed="false">
      <c r="A2" s="9" t="s">
        <v>15</v>
      </c>
      <c r="B2" s="0" t="s">
        <v>16</v>
      </c>
      <c r="C2" s="0" t="s">
        <v>17</v>
      </c>
      <c r="N2" s="3" t="n">
        <v>1</v>
      </c>
      <c r="O2" s="10" t="n">
        <v>0.85206536967408</v>
      </c>
      <c r="V2" s="11" t="n">
        <f aca="false" t="array" ref="V2:V11">MMULT(O2:O11,C3)</f>
        <v>0.0267288223733049</v>
      </c>
      <c r="Z2" s="12"/>
      <c r="AC2" s="13" t="n">
        <v>0.00058370671</v>
      </c>
      <c r="AD2" s="13" t="n">
        <v>-9.109627E-005</v>
      </c>
      <c r="AE2" s="13" t="n">
        <v>-0.0002357075</v>
      </c>
      <c r="AF2" s="13" t="n">
        <v>9.6327742E-005</v>
      </c>
      <c r="AG2" s="14" t="n">
        <v>1.5443544E-006</v>
      </c>
      <c r="AH2" s="13" t="n">
        <v>-0.00023959953</v>
      </c>
      <c r="AI2" s="13" t="n">
        <v>0.00035753907</v>
      </c>
      <c r="AJ2" s="13" t="n">
        <v>0.00014482402</v>
      </c>
      <c r="AK2" s="13" t="n">
        <v>0.00025852627</v>
      </c>
      <c r="AL2" s="13" t="n">
        <v>8.6106527E-005</v>
      </c>
      <c r="AN2" s="4" t="n">
        <v>0.0242</v>
      </c>
      <c r="AO2" s="4" t="n">
        <v>-0.0038</v>
      </c>
      <c r="AP2" s="4" t="n">
        <v>-0.0098</v>
      </c>
      <c r="AQ2" s="4" t="n">
        <v>0.004</v>
      </c>
      <c r="AR2" s="4" t="n">
        <v>0.0001</v>
      </c>
      <c r="AS2" s="4" t="n">
        <v>-0.0099</v>
      </c>
      <c r="AT2" s="4" t="n">
        <v>0.0148</v>
      </c>
      <c r="AU2" s="4" t="n">
        <v>0.006</v>
      </c>
      <c r="AV2" s="4" t="n">
        <v>0.0107</v>
      </c>
      <c r="AW2" s="4" t="n">
        <v>0.0036</v>
      </c>
      <c r="AY2" s="15" t="n">
        <f aca="false" t="array" ref="AY2:AY11">MMULT(MINVERSE(MMULT(V2:V11,TRANSPOSE(V2:V11))+MMULT(AN2:AW11,TRANSPOSE(AN2:AW11))),A36:A45)</f>
        <v>2.89261868035527</v>
      </c>
      <c r="AZ2" s="15" t="n">
        <f aca="false" t="array" ref="AZ2:AZ11">MMULT(MINVERSE(MMULT(V2:V11,TRANSPOSE(V2:V11))+MMULT(AN2:AW11,TRANSPOSE(AN2:AW11))),MMULT(V2:V11,BA2))</f>
        <v>0.0500637554708711</v>
      </c>
      <c r="BA2" s="16" t="n">
        <f aca="false" t="array" ref="BA2:BA2">SQRT(MMULT(MMULT(TRANSPOSE(F19:F28),BU2:CD11),F19:F28))</f>
        <v>0.0339032567521992</v>
      </c>
      <c r="BB2" s="17" t="n">
        <f aca="false" t="array" ref="BB2:BB2">SUMPRODUCT(D36:D45+$B$30,F19:F28)-1/2*MMULT(TRANSPOSE(D36:D45),AY2:AY11)-MMULT(TRANSPOSE(D36:D45),AZ2:AZ11)</f>
        <v>-2.97847058049489</v>
      </c>
      <c r="BC2" s="18" t="n">
        <f aca="false" t="array" ref="BC2:BC2">(EXP(-1/2*MMULT(TRANSPOSE($A$36:$A$45),$AY$2:$AY$11))*1/($B$31*$D$46)+$D$47/$D$46*EXP($BB$2)-1)*AY2</f>
        <v>0.0166636878456148</v>
      </c>
      <c r="BD2" s="18" t="n">
        <f aca="false">EXP(BB2)*$D$47/$D$46*AZ2</f>
        <v>0.000752539106565143</v>
      </c>
      <c r="BE2" s="19" t="n">
        <f aca="false">BD2+BC2</f>
        <v>0.017416226952185</v>
      </c>
      <c r="BF2" s="19" t="n">
        <f aca="false">(BE2-B19)^2</f>
        <v>0.000303324961250014</v>
      </c>
      <c r="BI2" s="0" t="n">
        <f aca="false" t="array" ref="BI2:BR11">MMULT(MMULT(O2:O11,B3),TRANSPOSE(O2:O11))</f>
        <v>0.000714429945463683</v>
      </c>
      <c r="BJ2" s="0" t="n">
        <v>0.000996857186919888</v>
      </c>
      <c r="BK2" s="0" t="n">
        <v>0.00079698020187309</v>
      </c>
      <c r="BL2" s="0" t="n">
        <v>0.000882079722211766</v>
      </c>
      <c r="BM2" s="12" t="n">
        <v>0.000911599477612915</v>
      </c>
      <c r="BN2" s="0" t="n">
        <v>0.000820227539710613</v>
      </c>
      <c r="BO2" s="0" t="n">
        <v>0.000792124014488478</v>
      </c>
      <c r="BP2" s="0" t="n">
        <v>0.000242772774726042</v>
      </c>
      <c r="BQ2" s="0" t="n">
        <v>0.000376370503003618</v>
      </c>
      <c r="BR2" s="0" t="n">
        <v>0.000858464091228657</v>
      </c>
      <c r="BU2" s="0" t="n">
        <f aca="false">BI2+AC2</f>
        <v>0.00129813665546368</v>
      </c>
      <c r="BV2" s="0" t="n">
        <f aca="false">BJ2+AD2</f>
        <v>0.000905760916919888</v>
      </c>
      <c r="BW2" s="0" t="n">
        <f aca="false">BK2+AE2</f>
        <v>0.00056127270187309</v>
      </c>
      <c r="BX2" s="0" t="n">
        <f aca="false">BL2+AF2</f>
        <v>0.000978407464211766</v>
      </c>
      <c r="BY2" s="0" t="n">
        <f aca="false">BM2+AG2</f>
        <v>0.000913143832012915</v>
      </c>
      <c r="BZ2" s="0" t="n">
        <f aca="false">BN2+AH2</f>
        <v>0.000580628009710613</v>
      </c>
      <c r="CA2" s="0" t="n">
        <f aca="false">BO2+AI2</f>
        <v>0.00114966308448848</v>
      </c>
      <c r="CB2" s="0" t="n">
        <f aca="false">BP2+AJ2</f>
        <v>0.000387596794726042</v>
      </c>
      <c r="CC2" s="0" t="n">
        <f aca="false">BQ2+AK2</f>
        <v>0.000634896773003618</v>
      </c>
      <c r="CD2" s="0" t="n">
        <f aca="false">BR2+AL2</f>
        <v>0.000944570618228657</v>
      </c>
    </row>
    <row r="3" customFormat="false" ht="14.25" hidden="false" customHeight="false" outlineLevel="0" collapsed="false">
      <c r="A3" s="20" t="s">
        <v>18</v>
      </c>
      <c r="B3" s="21" t="n">
        <v>0.00098404242</v>
      </c>
      <c r="C3" s="17" t="n">
        <f aca="false">SQRT(B3)</f>
        <v>0.0313694504255334</v>
      </c>
      <c r="N3" s="3" t="n">
        <v>2</v>
      </c>
      <c r="O3" s="10" t="n">
        <v>1.1889024149651</v>
      </c>
      <c r="V3" s="11" t="n">
        <v>0.0372952153670447</v>
      </c>
      <c r="AC3" s="13" t="n">
        <v>-9.109627E-005</v>
      </c>
      <c r="AD3" s="13" t="n">
        <v>0.0010904765</v>
      </c>
      <c r="AE3" s="13" t="n">
        <v>0.0004688545</v>
      </c>
      <c r="AF3" s="13" t="n">
        <v>8.2791332E-005</v>
      </c>
      <c r="AG3" s="13" t="n">
        <v>0.00016281425</v>
      </c>
      <c r="AH3" s="13" t="n">
        <v>-3.7416561E-005</v>
      </c>
      <c r="AI3" s="13" t="n">
        <v>-0.00018975689</v>
      </c>
      <c r="AJ3" s="13" t="n">
        <v>-9.796946E-005</v>
      </c>
      <c r="AK3" s="13" t="n">
        <v>-0.00017750694</v>
      </c>
      <c r="AL3" s="13" t="n">
        <v>-1.7612161E-005</v>
      </c>
      <c r="AN3" s="4" t="n">
        <v>0</v>
      </c>
      <c r="AO3" s="4" t="n">
        <v>0.0328</v>
      </c>
      <c r="AP3" s="4" t="n">
        <v>0.0132</v>
      </c>
      <c r="AQ3" s="4" t="n">
        <v>0.003</v>
      </c>
      <c r="AR3" s="4" t="n">
        <v>0.005</v>
      </c>
      <c r="AS3" s="4" t="n">
        <v>-0.0023</v>
      </c>
      <c r="AT3" s="4" t="n">
        <v>-0.0041</v>
      </c>
      <c r="AU3" s="4" t="n">
        <v>-0.0023</v>
      </c>
      <c r="AV3" s="4" t="n">
        <v>-0.0042</v>
      </c>
      <c r="AW3" s="4" t="n">
        <v>-0.0001</v>
      </c>
      <c r="AY3" s="15" t="n">
        <v>69.3198602139044</v>
      </c>
      <c r="AZ3" s="15" t="n">
        <v>0.0253196041397107</v>
      </c>
      <c r="BC3" s="18" t="n">
        <f aca="false" t="array" ref="BC3:BC3">(EXP(-1/2*MMULT(TRANSPOSE($A$36:$A$45),$AY$2:$AY$11))*1/($B$31*$D$46)+$D$47/$D$46*EXP($BB$2)-1)*AY3</f>
        <v>0.399335218275048</v>
      </c>
      <c r="BD3" s="18" t="n">
        <f aca="false">EXP(BB3)*$D$47/$D$46*AZ3</f>
        <v>0.00748162433816616</v>
      </c>
      <c r="BE3" s="19" t="n">
        <f aca="false">BD3+BC3</f>
        <v>0.406816842613214</v>
      </c>
      <c r="BF3" s="19" t="n">
        <f aca="false">(BE3-B20)^2</f>
        <v>0.0127460772602801</v>
      </c>
      <c r="BI3" s="0" t="n">
        <v>0.000996857186919888</v>
      </c>
      <c r="BJ3" s="0" t="n">
        <v>0.00139093308927425</v>
      </c>
      <c r="BK3" s="0" t="n">
        <v>0.0011120410715069</v>
      </c>
      <c r="BL3" s="0" t="n">
        <v>0.00123078199074145</v>
      </c>
      <c r="BM3" s="0" t="n">
        <v>0.00127197144607518</v>
      </c>
      <c r="BN3" s="0" t="n">
        <v>0.00114447850774153</v>
      </c>
      <c r="BO3" s="0" t="n">
        <v>0.00110526514431332</v>
      </c>
      <c r="BP3" s="0" t="n">
        <v>0.000338745298696946</v>
      </c>
      <c r="BQ3" s="0" t="n">
        <v>0.000525156655661044</v>
      </c>
      <c r="BR3" s="0" t="n">
        <v>0.00119783066833589</v>
      </c>
      <c r="BU3" s="0" t="n">
        <f aca="false">BI3+AC3</f>
        <v>0.000905760916919888</v>
      </c>
      <c r="BV3" s="0" t="n">
        <f aca="false">BJ3+AD3</f>
        <v>0.00248140958927425</v>
      </c>
      <c r="BW3" s="0" t="n">
        <f aca="false">BK3+AE3</f>
        <v>0.0015808955715069</v>
      </c>
      <c r="BX3" s="0" t="n">
        <f aca="false">BL3+AF3</f>
        <v>0.00131357332274145</v>
      </c>
      <c r="BY3" s="0" t="n">
        <f aca="false">BM3+AG3</f>
        <v>0.00143478569607518</v>
      </c>
      <c r="BZ3" s="0" t="n">
        <f aca="false">BN3+AH3</f>
        <v>0.00110706194674153</v>
      </c>
      <c r="CA3" s="0" t="n">
        <f aca="false">BO3+AI3</f>
        <v>0.000915508254313316</v>
      </c>
      <c r="CB3" s="0" t="n">
        <f aca="false">BP3+AJ3</f>
        <v>0.000240775838696946</v>
      </c>
      <c r="CC3" s="0" t="n">
        <f aca="false">BQ3+AK3</f>
        <v>0.000347649715661044</v>
      </c>
      <c r="CD3" s="0" t="n">
        <f aca="false">BR3+AL3</f>
        <v>0.00118021850733589</v>
      </c>
    </row>
    <row r="4" customFormat="false" ht="14.25" hidden="false" customHeight="false" outlineLevel="0" collapsed="false">
      <c r="N4" s="3" t="n">
        <v>3</v>
      </c>
      <c r="O4" s="10" t="n">
        <v>0.95051899020159</v>
      </c>
      <c r="V4" s="11" t="n">
        <v>0.0298172583416569</v>
      </c>
      <c r="AC4" s="13" t="n">
        <v>-0.0002357075</v>
      </c>
      <c r="AD4" s="13" t="n">
        <v>0.0004688545</v>
      </c>
      <c r="AE4" s="13" t="n">
        <v>0.0022008538</v>
      </c>
      <c r="AF4" s="13" t="n">
        <v>-0.00049074134</v>
      </c>
      <c r="AG4" s="13" t="n">
        <v>-4.2954383E-005</v>
      </c>
      <c r="AH4" s="13" t="n">
        <v>-0.00032092651</v>
      </c>
      <c r="AI4" s="13" t="n">
        <v>-0.00031276315</v>
      </c>
      <c r="AJ4" s="13" t="n">
        <v>-7.3060532E-005</v>
      </c>
      <c r="AK4" s="13" t="n">
        <v>0.00025982765</v>
      </c>
      <c r="AL4" s="13" t="n">
        <v>-0.00016871624</v>
      </c>
      <c r="AN4" s="4" t="n">
        <v>0</v>
      </c>
      <c r="AO4" s="4" t="n">
        <v>0</v>
      </c>
      <c r="AP4" s="4" t="n">
        <v>0.044</v>
      </c>
      <c r="AQ4" s="4" t="n">
        <v>-0.0112</v>
      </c>
      <c r="AR4" s="4" t="n">
        <v>-0.0025</v>
      </c>
      <c r="AS4" s="4" t="n">
        <v>-0.0088</v>
      </c>
      <c r="AT4" s="4" t="n">
        <v>-0.0026</v>
      </c>
      <c r="AU4" s="4" t="n">
        <v>0.0004</v>
      </c>
      <c r="AV4" s="4" t="n">
        <v>0.0095</v>
      </c>
      <c r="AW4" s="4" t="n">
        <v>-0.003</v>
      </c>
      <c r="AY4" s="15" t="n">
        <v>-19.7159251878573</v>
      </c>
      <c r="AZ4" s="15" t="n">
        <v>0.0680057674504224</v>
      </c>
      <c r="BC4" s="18" t="n">
        <f aca="false" t="array" ref="BC4:BC4">(EXP(-1/2*MMULT(TRANSPOSE($A$36:$A$45),$AY$2:$AY$11))*1/($B$31*$D$46)+$D$47/$D$46*EXP($BB$2)-1)*AY4</f>
        <v>-0.113578753103259</v>
      </c>
      <c r="BD4" s="18" t="n">
        <f aca="false">EXP(BB4)*$D$47/$D$46*AZ4</f>
        <v>0.0200948483272204</v>
      </c>
      <c r="BE4" s="19" t="n">
        <f aca="false">BD4+BC4</f>
        <v>-0.0934839047760389</v>
      </c>
      <c r="BF4" s="19" t="n">
        <f aca="false">(BE4-B21)^2</f>
        <v>0.008739240452182</v>
      </c>
      <c r="BI4" s="0" t="n">
        <v>0.00079698020187309</v>
      </c>
      <c r="BJ4" s="0" t="n">
        <v>0.0011120410715069</v>
      </c>
      <c r="BK4" s="0" t="n">
        <v>0.000889068895013107</v>
      </c>
      <c r="BL4" s="0" t="n">
        <v>0.000984001411951213</v>
      </c>
      <c r="BM4" s="0" t="n">
        <v>0.00101693208733546</v>
      </c>
      <c r="BN4" s="0" t="n">
        <v>0.000915002393630296</v>
      </c>
      <c r="BO4" s="0" t="n">
        <v>0.000883651589612212</v>
      </c>
      <c r="BP4" s="0" t="n">
        <v>0.000270824447153982</v>
      </c>
      <c r="BQ4" s="0" t="n">
        <v>0.000419858995787499</v>
      </c>
      <c r="BR4" s="0" t="n">
        <v>0.000957657065010292</v>
      </c>
      <c r="BU4" s="0" t="n">
        <f aca="false">BI4+AC4</f>
        <v>0.00056127270187309</v>
      </c>
      <c r="BV4" s="0" t="n">
        <f aca="false">BJ4+AD4</f>
        <v>0.0015808955715069</v>
      </c>
      <c r="BW4" s="0" t="n">
        <f aca="false">BK4+AE4</f>
        <v>0.00308992269501311</v>
      </c>
      <c r="BX4" s="0" t="n">
        <f aca="false">BL4+AF4</f>
        <v>0.000493260071951213</v>
      </c>
      <c r="BY4" s="0" t="n">
        <f aca="false">BM4+AG4</f>
        <v>0.000973977704335463</v>
      </c>
      <c r="BZ4" s="0" t="n">
        <f aca="false">BN4+AH4</f>
        <v>0.000594075883630296</v>
      </c>
      <c r="CA4" s="0" t="n">
        <f aca="false">BO4+AI4</f>
        <v>0.000570888439612212</v>
      </c>
      <c r="CB4" s="0" t="n">
        <f aca="false">BP4+AJ4</f>
        <v>0.000197763915153982</v>
      </c>
      <c r="CC4" s="0" t="n">
        <f aca="false">BQ4+AK4</f>
        <v>0.000679686645787499</v>
      </c>
      <c r="CD4" s="0" t="n">
        <f aca="false">BR4+AL4</f>
        <v>0.000788940825010292</v>
      </c>
    </row>
    <row r="5" customFormat="false" ht="14.2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H5" s="0" t="s">
        <v>23</v>
      </c>
      <c r="N5" s="3" t="n">
        <v>4</v>
      </c>
      <c r="O5" s="10" t="n">
        <v>1.0520129921214</v>
      </c>
      <c r="V5" s="11" t="n">
        <v>0.0330010694033694</v>
      </c>
      <c r="AC5" s="13" t="n">
        <v>9.6327742E-005</v>
      </c>
      <c r="AD5" s="13" t="n">
        <v>8.2791332E-005</v>
      </c>
      <c r="AE5" s="13" t="n">
        <v>-0.00049074134</v>
      </c>
      <c r="AF5" s="13" t="n">
        <v>0.00063211372</v>
      </c>
      <c r="AG5" s="13" t="n">
        <v>4.7384343E-005</v>
      </c>
      <c r="AH5" s="13" t="n">
        <v>3.985572E-005</v>
      </c>
      <c r="AI5" s="13" t="n">
        <v>2.194403E-005</v>
      </c>
      <c r="AJ5" s="13" t="n">
        <v>-1.7496444E-005</v>
      </c>
      <c r="AK5" s="13" t="n">
        <v>-0.00017171475</v>
      </c>
      <c r="AL5" s="13" t="n">
        <v>6.3382489E-005</v>
      </c>
      <c r="AN5" s="4" t="n">
        <v>0</v>
      </c>
      <c r="AO5" s="4" t="n">
        <v>0</v>
      </c>
      <c r="AP5" s="4" t="n">
        <v>0</v>
      </c>
      <c r="AQ5" s="4" t="n">
        <v>0.022</v>
      </c>
      <c r="AR5" s="4" t="n">
        <v>0.0002</v>
      </c>
      <c r="AS5" s="4" t="n">
        <v>-0.0006</v>
      </c>
      <c r="AT5" s="4" t="n">
        <v>-0.0025</v>
      </c>
      <c r="AU5" s="4" t="n">
        <v>-0.0014</v>
      </c>
      <c r="AV5" s="4" t="n">
        <v>-0.0043</v>
      </c>
      <c r="AW5" s="4" t="n">
        <v>0.0007</v>
      </c>
      <c r="AY5" s="15" t="n">
        <v>-12.4440512620988</v>
      </c>
      <c r="AZ5" s="15" t="n">
        <v>0.155289276814232</v>
      </c>
      <c r="BC5" s="18" t="n">
        <f aca="false" t="array" ref="BC5:BC5">(EXP(-1/2*MMULT(TRANSPOSE($A$36:$A$45),$AY$2:$AY$11))*1/($B$31*$D$46)+$D$47/$D$46*EXP($BB$2)-1)*AY5</f>
        <v>-0.0716872179436298</v>
      </c>
      <c r="BD5" s="18" t="n">
        <f aca="false">EXP(BB5)*$D$47/$D$46*AZ5</f>
        <v>0.0458860267506085</v>
      </c>
      <c r="BE5" s="19" t="n">
        <f aca="false">BD5+BC5</f>
        <v>-0.0258011911930213</v>
      </c>
      <c r="BF5" s="19" t="n">
        <f aca="false">(BE5-B22)^2</f>
        <v>0.00863257436994781</v>
      </c>
      <c r="BI5" s="0" t="n">
        <v>0.000882079722211766</v>
      </c>
      <c r="BJ5" s="0" t="n">
        <v>0.00123078199074145</v>
      </c>
      <c r="BK5" s="0" t="n">
        <v>0.000984001411951213</v>
      </c>
      <c r="BL5" s="0" t="n">
        <v>0.001089070581766</v>
      </c>
      <c r="BM5" s="0" t="n">
        <v>0.00112551751097066</v>
      </c>
      <c r="BN5" s="0" t="n">
        <v>0.00101270402363776</v>
      </c>
      <c r="BO5" s="0" t="n">
        <v>0.000978005660448318</v>
      </c>
      <c r="BP5" s="0" t="n">
        <v>0.000299742393289438</v>
      </c>
      <c r="BQ5" s="0" t="n">
        <v>0.000464690472237505</v>
      </c>
      <c r="BR5" s="0" t="n">
        <v>0.00105991325241593</v>
      </c>
      <c r="BU5" s="0" t="n">
        <f aca="false">BI5+AC5</f>
        <v>0.000978407464211766</v>
      </c>
      <c r="BV5" s="0" t="n">
        <f aca="false">BJ5+AD5</f>
        <v>0.00131357332274145</v>
      </c>
      <c r="BW5" s="0" t="n">
        <f aca="false">BK5+AE5</f>
        <v>0.000493260071951213</v>
      </c>
      <c r="BX5" s="0" t="n">
        <f aca="false">BL5+AF5</f>
        <v>0.001721184301766</v>
      </c>
      <c r="BY5" s="0" t="n">
        <f aca="false">BM5+AG5</f>
        <v>0.00117290185397066</v>
      </c>
      <c r="BZ5" s="0" t="n">
        <f aca="false">BN5+AH5</f>
        <v>0.00105255974363776</v>
      </c>
      <c r="CA5" s="0" t="n">
        <f aca="false">BO5+AI5</f>
        <v>0.000999949690448318</v>
      </c>
      <c r="CB5" s="0" t="n">
        <f aca="false">BP5+AJ5</f>
        <v>0.000282245949289438</v>
      </c>
      <c r="CC5" s="0" t="n">
        <f aca="false">BQ5+AK5</f>
        <v>0.000292975722237505</v>
      </c>
      <c r="CD5" s="0" t="n">
        <f aca="false">BR5+AL5</f>
        <v>0.00112329574141593</v>
      </c>
    </row>
    <row r="6" customFormat="false" ht="14.25" hidden="false" customHeight="false" outlineLevel="0" collapsed="false">
      <c r="A6" s="0" t="s">
        <v>20</v>
      </c>
      <c r="B6" s="22" t="n">
        <v>0.0010291523</v>
      </c>
      <c r="C6" s="22" t="n">
        <v>0.00036629254</v>
      </c>
      <c r="D6" s="22" t="n">
        <v>2.9491997E-005</v>
      </c>
      <c r="H6" s="23" t="n">
        <v>0.0321</v>
      </c>
      <c r="I6" s="23" t="n">
        <v>0.0114</v>
      </c>
      <c r="J6" s="23" t="n">
        <v>0.0009</v>
      </c>
      <c r="M6" s="24"/>
      <c r="N6" s="3" t="n">
        <v>5</v>
      </c>
      <c r="O6" s="10" t="n">
        <v>1.0872197488626</v>
      </c>
      <c r="V6" s="11" t="n">
        <v>0.0341054860136062</v>
      </c>
      <c r="AA6" s="12"/>
      <c r="AC6" s="13" t="n">
        <v>1.5443544E-006</v>
      </c>
      <c r="AD6" s="13" t="n">
        <v>0.00016281425</v>
      </c>
      <c r="AE6" s="13" t="n">
        <v>-4.2954383E-005</v>
      </c>
      <c r="AF6" s="13" t="n">
        <v>4.7384343E-005</v>
      </c>
      <c r="AG6" s="13" t="n">
        <v>0.00037634064</v>
      </c>
      <c r="AH6" s="14" t="n">
        <v>-3.2870191E-006</v>
      </c>
      <c r="AI6" s="13" t="n">
        <v>-3.8143073E-005</v>
      </c>
      <c r="AJ6" s="13" t="n">
        <v>-8.2068051E-005</v>
      </c>
      <c r="AK6" s="13" t="n">
        <v>-2.9943261E-005</v>
      </c>
      <c r="AL6" s="13" t="n">
        <v>1.3750298E-005</v>
      </c>
      <c r="AN6" s="4" t="n">
        <v>0</v>
      </c>
      <c r="AO6" s="4" t="n">
        <v>0</v>
      </c>
      <c r="AP6" s="4" t="n">
        <v>0</v>
      </c>
      <c r="AQ6" s="4" t="n">
        <v>0</v>
      </c>
      <c r="AR6" s="4" t="n">
        <v>0.0186</v>
      </c>
      <c r="AS6" s="4" t="n">
        <v>-0.0007</v>
      </c>
      <c r="AT6" s="4" t="n">
        <v>-0.0013</v>
      </c>
      <c r="AU6" s="4" t="n">
        <v>-0.0038</v>
      </c>
      <c r="AV6" s="4" t="n">
        <v>0.0008</v>
      </c>
      <c r="AW6" s="4" t="n">
        <v>0.0004</v>
      </c>
      <c r="AY6" s="15" t="n">
        <v>-23.8663411673102</v>
      </c>
      <c r="AZ6" s="15" t="n">
        <v>0.181951555496008</v>
      </c>
      <c r="BC6" s="18" t="n">
        <f aca="false" t="array" ref="BC6:BC6">(EXP(-1/2*MMULT(TRANSPOSE($A$36:$A$45),$AY$2:$AY$11))*1/($B$31*$D$46)+$D$47/$D$46*EXP($BB$2)-1)*AY6</f>
        <v>-0.137488311864237</v>
      </c>
      <c r="BD6" s="18" t="n">
        <f aca="false">EXP(BB6)*$D$47/$D$46*AZ6</f>
        <v>0.053764394516386</v>
      </c>
      <c r="BE6" s="19" t="n">
        <f aca="false">BD6+BC6</f>
        <v>-0.0837239173478506</v>
      </c>
      <c r="BF6" s="19" t="n">
        <f aca="false">(BE6-B23)^2</f>
        <v>0.0150869535001442</v>
      </c>
      <c r="BI6" s="0" t="n">
        <v>0.000911599477612915</v>
      </c>
      <c r="BJ6" s="0" t="n">
        <v>0.00127197144607518</v>
      </c>
      <c r="BK6" s="0" t="n">
        <v>0.00101693208733546</v>
      </c>
      <c r="BL6" s="0" t="n">
        <v>0.00112551751097066</v>
      </c>
      <c r="BM6" s="0" t="n">
        <v>0.00116318417622429</v>
      </c>
      <c r="BN6" s="12" t="n">
        <v>0.00104659526307878</v>
      </c>
      <c r="BO6" s="0" t="n">
        <v>0.00101073568150014</v>
      </c>
      <c r="BP6" s="0" t="n">
        <v>0.000309773597851167</v>
      </c>
      <c r="BQ6" s="0" t="n">
        <v>0.000480241843312332</v>
      </c>
      <c r="BR6" s="0" t="n">
        <v>0.00109538439994362</v>
      </c>
      <c r="BU6" s="0" t="n">
        <f aca="false">BI6+AC6</f>
        <v>0.000913143832012915</v>
      </c>
      <c r="BV6" s="0" t="n">
        <f aca="false">BJ6+AD6</f>
        <v>0.00143478569607518</v>
      </c>
      <c r="BW6" s="0" t="n">
        <f aca="false">BK6+AE6</f>
        <v>0.000973977704335463</v>
      </c>
      <c r="BX6" s="0" t="n">
        <f aca="false">BL6+AF6</f>
        <v>0.00117290185397066</v>
      </c>
      <c r="BY6" s="0" t="n">
        <f aca="false">BM6+AG6</f>
        <v>0.00153952481622429</v>
      </c>
      <c r="BZ6" s="0" t="n">
        <f aca="false">BN6+AH6</f>
        <v>0.00104330824397878</v>
      </c>
      <c r="CA6" s="0" t="n">
        <f aca="false">BO6+AI6</f>
        <v>0.000972592608500137</v>
      </c>
      <c r="CB6" s="0" t="n">
        <f aca="false">BP6+AJ6</f>
        <v>0.000227705546851167</v>
      </c>
      <c r="CC6" s="0" t="n">
        <f aca="false">BQ6+AK6</f>
        <v>0.000450298582312332</v>
      </c>
      <c r="CD6" s="0" t="n">
        <f aca="false">BR6+AL6</f>
        <v>0.00110913469794362</v>
      </c>
    </row>
    <row r="7" customFormat="false" ht="14.25" hidden="false" customHeight="false" outlineLevel="0" collapsed="false">
      <c r="A7" s="0" t="s">
        <v>21</v>
      </c>
      <c r="B7" s="22" t="n">
        <v>0.00036629254</v>
      </c>
      <c r="C7" s="22" t="n">
        <v>0.00093611947</v>
      </c>
      <c r="D7" s="22" t="n">
        <v>-4.074656E-005</v>
      </c>
      <c r="H7" s="23" t="n">
        <v>0</v>
      </c>
      <c r="I7" s="23" t="n">
        <v>0.0284</v>
      </c>
      <c r="J7" s="23" t="n">
        <v>-0.0018</v>
      </c>
      <c r="M7" s="24"/>
      <c r="N7" s="3" t="n">
        <v>6</v>
      </c>
      <c r="O7" s="10" t="n">
        <v>0.97824494378772</v>
      </c>
      <c r="V7" s="11" t="n">
        <v>0.0306870062681776</v>
      </c>
      <c r="AC7" s="13" t="n">
        <v>-0.00023959953</v>
      </c>
      <c r="AD7" s="13" t="n">
        <v>-3.7416561E-005</v>
      </c>
      <c r="AE7" s="13" t="n">
        <v>-0.00032092651</v>
      </c>
      <c r="AF7" s="13" t="n">
        <v>3.985572E-005</v>
      </c>
      <c r="AG7" s="13" t="n">
        <v>-3.2870191E-006</v>
      </c>
      <c r="AH7" s="13" t="n">
        <v>0.0010827131</v>
      </c>
      <c r="AI7" s="13" t="n">
        <v>-0.00014851244</v>
      </c>
      <c r="AJ7" s="13" t="n">
        <v>-0.00012118684</v>
      </c>
      <c r="AK7" s="13" t="n">
        <v>-0.00043523448</v>
      </c>
      <c r="AL7" s="13" t="n">
        <v>-0.0002459824</v>
      </c>
      <c r="AN7" s="4" t="n">
        <v>0</v>
      </c>
      <c r="AO7" s="4" t="n">
        <v>0</v>
      </c>
      <c r="AP7" s="4" t="n">
        <v>0</v>
      </c>
      <c r="AQ7" s="4" t="n">
        <v>0</v>
      </c>
      <c r="AR7" s="4" t="n">
        <v>0</v>
      </c>
      <c r="AS7" s="4" t="n">
        <v>0.03</v>
      </c>
      <c r="AT7" s="4" t="n">
        <v>-0.0012</v>
      </c>
      <c r="AU7" s="4" t="n">
        <v>-0.0022</v>
      </c>
      <c r="AV7" s="4" t="n">
        <v>-0.0085</v>
      </c>
      <c r="AW7" s="4" t="n">
        <v>-0.0079</v>
      </c>
      <c r="AY7" s="15" t="n">
        <v>-12.9584668794502</v>
      </c>
      <c r="AZ7" s="15" t="n">
        <v>0.138290129783849</v>
      </c>
      <c r="BC7" s="18" t="n">
        <f aca="false" t="array" ref="BC7:BC7">(EXP(-1/2*MMULT(TRANSPOSE($A$36:$A$45),$AY$2:$AY$11))*1/($B$31*$D$46)+$D$47/$D$46*EXP($BB$2)-1)*AY7</f>
        <v>-0.0746506438969603</v>
      </c>
      <c r="BD7" s="18" t="n">
        <f aca="false">EXP(BB7)*$D$47/$D$46*AZ7</f>
        <v>0.0408629927628413</v>
      </c>
      <c r="BE7" s="19" t="n">
        <f aca="false">BD7+BC7</f>
        <v>-0.033787651134119</v>
      </c>
      <c r="BF7" s="19" t="n">
        <f aca="false">(BE7-B24)^2</f>
        <v>0.00389192405080936</v>
      </c>
      <c r="BI7" s="0" t="n">
        <v>0.000820227539710613</v>
      </c>
      <c r="BJ7" s="0" t="n">
        <v>0.00114447850774153</v>
      </c>
      <c r="BK7" s="0" t="n">
        <v>0.000915002393630296</v>
      </c>
      <c r="BL7" s="0" t="n">
        <v>0.00101270402363776</v>
      </c>
      <c r="BM7" s="0" t="n">
        <v>0.00104659526307878</v>
      </c>
      <c r="BN7" s="0" t="n">
        <v>0.000941692353703173</v>
      </c>
      <c r="BO7" s="0" t="n">
        <v>0.000909427069336927</v>
      </c>
      <c r="BP7" s="0" t="n">
        <v>0.00027872420100339</v>
      </c>
      <c r="BQ7" s="0" t="n">
        <v>0.000432105979961329</v>
      </c>
      <c r="BR7" s="0" t="n">
        <v>0.000985591231091785</v>
      </c>
      <c r="BU7" s="0" t="n">
        <f aca="false">BI7+AC7</f>
        <v>0.000580628009710613</v>
      </c>
      <c r="BV7" s="0" t="n">
        <f aca="false">BJ7+AD7</f>
        <v>0.00110706194674153</v>
      </c>
      <c r="BW7" s="0" t="n">
        <f aca="false">BK7+AE7</f>
        <v>0.000594075883630296</v>
      </c>
      <c r="BX7" s="0" t="n">
        <f aca="false">BL7+AF7</f>
        <v>0.00105255974363776</v>
      </c>
      <c r="BY7" s="0" t="n">
        <f aca="false">BM7+AG7</f>
        <v>0.00104330824397878</v>
      </c>
      <c r="BZ7" s="0" t="n">
        <f aca="false">BN7+AH7</f>
        <v>0.00202440545370317</v>
      </c>
      <c r="CA7" s="0" t="n">
        <f aca="false">BO7+AI7</f>
        <v>0.000760914629336927</v>
      </c>
      <c r="CB7" s="0" t="n">
        <f aca="false">BP7+AJ7</f>
        <v>0.00015753736100339</v>
      </c>
      <c r="CC7" s="0" t="n">
        <f aca="false">BQ7+AK7</f>
        <v>-3.12850003867125E-006</v>
      </c>
      <c r="CD7" s="0" t="n">
        <f aca="false">BR7+AL7</f>
        <v>0.000739608831091785</v>
      </c>
    </row>
    <row r="8" customFormat="false" ht="14.25" hidden="false" customHeight="false" outlineLevel="0" collapsed="false">
      <c r="A8" s="0" t="s">
        <v>22</v>
      </c>
      <c r="B8" s="22" t="n">
        <v>2.9491997E-005</v>
      </c>
      <c r="C8" s="22" t="n">
        <v>-4.074656E-005</v>
      </c>
      <c r="D8" s="22" t="n">
        <v>0.00058056868</v>
      </c>
      <c r="H8" s="23" t="n">
        <v>0</v>
      </c>
      <c r="I8" s="23" t="n">
        <v>0</v>
      </c>
      <c r="J8" s="23" t="n">
        <v>0.024</v>
      </c>
      <c r="M8" s="24"/>
      <c r="N8" s="3" t="n">
        <v>7</v>
      </c>
      <c r="O8" s="10" t="n">
        <v>0.9447272549512</v>
      </c>
      <c r="V8" s="11" t="n">
        <v>0.029635574789842</v>
      </c>
      <c r="AC8" s="13" t="n">
        <v>0.00035753907</v>
      </c>
      <c r="AD8" s="13" t="n">
        <v>-0.00018975689</v>
      </c>
      <c r="AE8" s="13" t="n">
        <v>-0.00031276315</v>
      </c>
      <c r="AF8" s="13" t="n">
        <v>2.194403E-005</v>
      </c>
      <c r="AG8" s="13" t="n">
        <v>-3.8143073E-005</v>
      </c>
      <c r="AH8" s="13" t="n">
        <v>-0.00014851244</v>
      </c>
      <c r="AI8" s="13" t="n">
        <v>0.00058420812</v>
      </c>
      <c r="AJ8" s="13" t="n">
        <v>-1.107456E-005</v>
      </c>
      <c r="AK8" s="13" t="n">
        <v>0.00019834164</v>
      </c>
      <c r="AL8" s="13" t="n">
        <v>7.9604142E-005</v>
      </c>
      <c r="AN8" s="4" t="n">
        <v>0</v>
      </c>
      <c r="AO8" s="4" t="n">
        <v>0</v>
      </c>
      <c r="AP8" s="4" t="n">
        <v>0</v>
      </c>
      <c r="AQ8" s="4" t="n">
        <v>0</v>
      </c>
      <c r="AR8" s="4" t="n">
        <v>0</v>
      </c>
      <c r="AS8" s="4" t="n">
        <v>0</v>
      </c>
      <c r="AT8" s="4" t="n">
        <v>0.0182</v>
      </c>
      <c r="AU8" s="4" t="n">
        <v>-0.0065</v>
      </c>
      <c r="AV8" s="4" t="n">
        <v>0.0015</v>
      </c>
      <c r="AW8" s="4" t="n">
        <v>0.0006</v>
      </c>
      <c r="AY8" s="15" t="n">
        <v>22.9665403601052</v>
      </c>
      <c r="AZ8" s="15" t="n">
        <v>0.169797469221575</v>
      </c>
      <c r="BC8" s="18" t="n">
        <f aca="false" t="array" ref="BC8:BC8">(EXP(-1/2*MMULT(TRANSPOSE($A$36:$A$45),$AY$2:$AY$11))*1/($B$31*$D$46)+$D$47/$D$46*EXP($BB$2)-1)*AY8</f>
        <v>0.132304773544331</v>
      </c>
      <c r="BD8" s="18" t="n">
        <f aca="false">EXP(BB8)*$D$47/$D$46*AZ8</f>
        <v>0.05017301499966</v>
      </c>
      <c r="BE8" s="19" t="n">
        <f aca="false">BD8+BC8</f>
        <v>0.182477788543991</v>
      </c>
      <c r="BF8" s="19" t="n">
        <f aca="false">(BE8-B25)^2</f>
        <v>0.0187504028739254</v>
      </c>
      <c r="BI8" s="0" t="n">
        <v>0.000792124014488478</v>
      </c>
      <c r="BJ8" s="0" t="n">
        <v>0.00110526514431332</v>
      </c>
      <c r="BK8" s="0" t="n">
        <v>0.000883651589612211</v>
      </c>
      <c r="BL8" s="0" t="n">
        <v>0.000978005660448318</v>
      </c>
      <c r="BM8" s="0" t="n">
        <v>0.00101073568150014</v>
      </c>
      <c r="BN8" s="0" t="n">
        <v>0.000909427069336927</v>
      </c>
      <c r="BO8" s="0" t="n">
        <v>0.000878267293124316</v>
      </c>
      <c r="BP8" s="0" t="n">
        <v>0.00026917425024743</v>
      </c>
      <c r="BQ8" s="0" t="n">
        <v>0.000417300696404569</v>
      </c>
      <c r="BR8" s="0" t="n">
        <v>0.000951821835795114</v>
      </c>
      <c r="BU8" s="0" t="n">
        <f aca="false">BI8+AC8</f>
        <v>0.00114966308448848</v>
      </c>
      <c r="BV8" s="0" t="n">
        <f aca="false">BJ8+AD8</f>
        <v>0.000915508254313316</v>
      </c>
      <c r="BW8" s="0" t="n">
        <f aca="false">BK8+AE8</f>
        <v>0.000570888439612211</v>
      </c>
      <c r="BX8" s="0" t="n">
        <f aca="false">BL8+AF8</f>
        <v>0.000999949690448318</v>
      </c>
      <c r="BY8" s="0" t="n">
        <f aca="false">BM8+AG8</f>
        <v>0.000972592608500137</v>
      </c>
      <c r="BZ8" s="0" t="n">
        <f aca="false">BN8+AH8</f>
        <v>0.000760914629336927</v>
      </c>
      <c r="CA8" s="0" t="n">
        <f aca="false">BO8+AI8</f>
        <v>0.00146247541312432</v>
      </c>
      <c r="CB8" s="0" t="n">
        <f aca="false">BP8+AJ8</f>
        <v>0.00025809969024743</v>
      </c>
      <c r="CC8" s="0" t="n">
        <f aca="false">BQ8+AK8</f>
        <v>0.000615642336404569</v>
      </c>
      <c r="CD8" s="0" t="n">
        <f aca="false">BR8+AL8</f>
        <v>0.00103142597779511</v>
      </c>
    </row>
    <row r="9" customFormat="false" ht="14.25" hidden="false" customHeight="false" outlineLevel="0" collapsed="false">
      <c r="N9" s="3" t="n">
        <v>8</v>
      </c>
      <c r="O9" s="10" t="n">
        <v>0.28954311805826</v>
      </c>
      <c r="V9" s="11" t="n">
        <v>0.00908280848798296</v>
      </c>
      <c r="AC9" s="13" t="n">
        <v>0.00014482402</v>
      </c>
      <c r="AD9" s="13" t="n">
        <v>-9.796946E-005</v>
      </c>
      <c r="AE9" s="13" t="n">
        <v>-7.3060532E-005</v>
      </c>
      <c r="AF9" s="13" t="n">
        <v>-1.7496444E-005</v>
      </c>
      <c r="AG9" s="13" t="n">
        <v>-8.2068051E-005</v>
      </c>
      <c r="AH9" s="13" t="n">
        <v>-0.00012118684</v>
      </c>
      <c r="AI9" s="13" t="n">
        <v>-1.107456E-005</v>
      </c>
      <c r="AJ9" s="13" t="n">
        <v>0.0011639217</v>
      </c>
      <c r="AK9" s="13" t="n">
        <v>0.00013609743</v>
      </c>
      <c r="AL9" s="14" t="n">
        <v>-1.782314E-006</v>
      </c>
      <c r="AN9" s="4" t="n">
        <v>0</v>
      </c>
      <c r="AO9" s="4" t="n">
        <v>0</v>
      </c>
      <c r="AP9" s="4" t="n">
        <v>0</v>
      </c>
      <c r="AQ9" s="4" t="n">
        <v>0</v>
      </c>
      <c r="AR9" s="4" t="n">
        <v>0</v>
      </c>
      <c r="AS9" s="4" t="n">
        <v>0</v>
      </c>
      <c r="AT9" s="4" t="n">
        <v>0</v>
      </c>
      <c r="AU9" s="4" t="n">
        <v>0.0325</v>
      </c>
      <c r="AV9" s="4" t="n">
        <v>0.0014</v>
      </c>
      <c r="AW9" s="4" t="n">
        <v>-0.001</v>
      </c>
      <c r="AY9" s="15" t="n">
        <v>-12.488903174691</v>
      </c>
      <c r="AZ9" s="15" t="n">
        <v>0.0791581997515801</v>
      </c>
      <c r="BC9" s="18" t="n">
        <f aca="false" t="array" ref="BC9:BC9">(EXP(-1/2*MMULT(TRANSPOSE($A$36:$A$45),$AY$2:$AY$11))*1/($B$31*$D$46)+$D$47/$D$46*EXP($BB$2)-1)*AY9</f>
        <v>-0.0719455991384241</v>
      </c>
      <c r="BD9" s="18" t="n">
        <f aca="false">EXP(BB9)*$D$47/$D$46*AZ9</f>
        <v>0.0233902517021582</v>
      </c>
      <c r="BE9" s="19" t="n">
        <f aca="false">BD9+BC9</f>
        <v>-0.0485553474362658</v>
      </c>
      <c r="BF9" s="19" t="n">
        <f aca="false">(BE9-B26)^2</f>
        <v>0.00235762176465864</v>
      </c>
      <c r="BI9" s="0" t="n">
        <v>0.000242772774726042</v>
      </c>
      <c r="BJ9" s="0" t="n">
        <v>0.000338745298696946</v>
      </c>
      <c r="BK9" s="0" t="n">
        <v>0.000270824447153982</v>
      </c>
      <c r="BL9" s="0" t="n">
        <v>0.000299742393289438</v>
      </c>
      <c r="BM9" s="0" t="n">
        <v>0.000309773597851167</v>
      </c>
      <c r="BN9" s="0" t="n">
        <v>0.00027872420100339</v>
      </c>
      <c r="BO9" s="0" t="n">
        <v>0.00026917425024743</v>
      </c>
      <c r="BP9" s="0" t="n">
        <v>8.24974100293753E-005</v>
      </c>
      <c r="BQ9" s="0" t="n">
        <v>0.000127895690710335</v>
      </c>
      <c r="BR9" s="12" t="n">
        <v>0.000291717488542543</v>
      </c>
      <c r="BU9" s="0" t="n">
        <f aca="false">BI9+AC9</f>
        <v>0.000387596794726042</v>
      </c>
      <c r="BV9" s="0" t="n">
        <f aca="false">BJ9+AD9</f>
        <v>0.000240775838696946</v>
      </c>
      <c r="BW9" s="0" t="n">
        <f aca="false">BK9+AE9</f>
        <v>0.000197763915153982</v>
      </c>
      <c r="BX9" s="0" t="n">
        <f aca="false">BL9+AF9</f>
        <v>0.000282245949289438</v>
      </c>
      <c r="BY9" s="0" t="n">
        <f aca="false">BM9+AG9</f>
        <v>0.000227705546851167</v>
      </c>
      <c r="BZ9" s="0" t="n">
        <f aca="false">BN9+AH9</f>
        <v>0.00015753736100339</v>
      </c>
      <c r="CA9" s="0" t="n">
        <f aca="false">BO9+AI9</f>
        <v>0.00025809969024743</v>
      </c>
      <c r="CB9" s="0" t="n">
        <f aca="false">BP9+AJ9</f>
        <v>0.00124641911002938</v>
      </c>
      <c r="CC9" s="0" t="n">
        <f aca="false">BQ9+AK9</f>
        <v>0.000263993120710335</v>
      </c>
      <c r="CD9" s="0" t="n">
        <f aca="false">BR9+AL9</f>
        <v>0.000289935174542543</v>
      </c>
    </row>
    <row r="10" customFormat="false" ht="14.25" hidden="false" customHeight="false" outlineLevel="0" collapsed="false">
      <c r="A10" s="0" t="s">
        <v>24</v>
      </c>
      <c r="B10" s="0" t="s">
        <v>25</v>
      </c>
      <c r="C10" s="0" t="s">
        <v>26</v>
      </c>
      <c r="D10" s="0" t="s">
        <v>27</v>
      </c>
      <c r="E10" s="0" t="s">
        <v>28</v>
      </c>
      <c r="F10" s="0" t="s">
        <v>29</v>
      </c>
      <c r="H10" s="0" t="s">
        <v>30</v>
      </c>
      <c r="N10" s="3" t="n">
        <v>9</v>
      </c>
      <c r="O10" s="10" t="n">
        <v>0.44887854129359</v>
      </c>
      <c r="V10" s="11" t="n">
        <v>0.014081073148195</v>
      </c>
      <c r="AC10" s="13" t="n">
        <v>0.00025852627</v>
      </c>
      <c r="AD10" s="13" t="n">
        <v>-0.00017750694</v>
      </c>
      <c r="AE10" s="13" t="n">
        <v>0.00025982765</v>
      </c>
      <c r="AF10" s="13" t="n">
        <v>-0.00017171475</v>
      </c>
      <c r="AG10" s="13" t="n">
        <v>-2.9943261E-005</v>
      </c>
      <c r="AH10" s="13" t="n">
        <v>-0.00043523448</v>
      </c>
      <c r="AI10" s="13" t="n">
        <v>0.00019834164</v>
      </c>
      <c r="AJ10" s="13" t="n">
        <v>0.00013609743</v>
      </c>
      <c r="AK10" s="13" t="n">
        <v>0.0011564575</v>
      </c>
      <c r="AL10" s="13" t="n">
        <v>0.00012462983</v>
      </c>
      <c r="AN10" s="4" t="n">
        <v>0</v>
      </c>
      <c r="AO10" s="4" t="n">
        <v>0</v>
      </c>
      <c r="AP10" s="4" t="n">
        <v>0</v>
      </c>
      <c r="AQ10" s="4" t="n">
        <v>0</v>
      </c>
      <c r="AR10" s="4" t="n">
        <v>0</v>
      </c>
      <c r="AS10" s="4" t="n">
        <v>0</v>
      </c>
      <c r="AT10" s="4" t="n">
        <v>0</v>
      </c>
      <c r="AU10" s="4" t="n">
        <v>0</v>
      </c>
      <c r="AV10" s="4" t="n">
        <v>0.0289</v>
      </c>
      <c r="AW10" s="4" t="n">
        <v>0.0018</v>
      </c>
      <c r="AY10" s="15" t="n">
        <v>-2.1878689319671</v>
      </c>
      <c r="AZ10" s="15" t="n">
        <v>0.0309716121129579</v>
      </c>
      <c r="BC10" s="18" t="n">
        <f aca="false" t="array" ref="BC10:BC10">(EXP(-1/2*MMULT(TRANSPOSE($A$36:$A$45),$AY$2:$AY$11))*1/($B$31*$D$46)+$D$47/$D$46*EXP($BB$2)-1)*AY10</f>
        <v>-0.012603792258211</v>
      </c>
      <c r="BD10" s="18" t="n">
        <f aca="false">EXP(BB10)*$D$47/$D$46*AZ10</f>
        <v>0.00915172155528003</v>
      </c>
      <c r="BE10" s="19" t="n">
        <f aca="false">BD10+BC10</f>
        <v>-0.00345207070293097</v>
      </c>
      <c r="BF10" s="19" t="n">
        <f aca="false">(BE10-B27)^2</f>
        <v>1.19167921380613E-005</v>
      </c>
      <c r="BI10" s="0" t="n">
        <v>0.000376370503003618</v>
      </c>
      <c r="BJ10" s="0" t="n">
        <v>0.000525156655661044</v>
      </c>
      <c r="BK10" s="0" t="n">
        <v>0.000419858995787499</v>
      </c>
      <c r="BL10" s="0" t="n">
        <v>0.000464690472237505</v>
      </c>
      <c r="BM10" s="0" t="n">
        <v>0.000480241843312332</v>
      </c>
      <c r="BN10" s="0" t="n">
        <v>0.000432105979961329</v>
      </c>
      <c r="BO10" s="0" t="n">
        <v>0.000417300696404569</v>
      </c>
      <c r="BP10" s="0" t="n">
        <v>0.000127895690710335</v>
      </c>
      <c r="BQ10" s="0" t="n">
        <v>0.000198276621004819</v>
      </c>
      <c r="BR10" s="0" t="n">
        <v>0.000452249466694139</v>
      </c>
      <c r="BU10" s="0" t="n">
        <f aca="false">BI10+AC10</f>
        <v>0.000634896773003618</v>
      </c>
      <c r="BV10" s="0" t="n">
        <f aca="false">BJ10+AD10</f>
        <v>0.000347649715661044</v>
      </c>
      <c r="BW10" s="0" t="n">
        <f aca="false">BK10+AE10</f>
        <v>0.000679686645787499</v>
      </c>
      <c r="BX10" s="0" t="n">
        <f aca="false">BL10+AF10</f>
        <v>0.000292975722237505</v>
      </c>
      <c r="BY10" s="0" t="n">
        <f aca="false">BM10+AG10</f>
        <v>0.000450298582312332</v>
      </c>
      <c r="BZ10" s="0" t="n">
        <f aca="false">BN10+AH10</f>
        <v>-3.12850003867131E-006</v>
      </c>
      <c r="CA10" s="0" t="n">
        <f aca="false">BO10+AI10</f>
        <v>0.000615642336404569</v>
      </c>
      <c r="CB10" s="0" t="n">
        <f aca="false">BP10+AJ10</f>
        <v>0.000263993120710335</v>
      </c>
      <c r="CC10" s="0" t="n">
        <f aca="false">BQ10+AK10</f>
        <v>0.00135473412100482</v>
      </c>
      <c r="CD10" s="0" t="n">
        <f aca="false">BR10+AL10</f>
        <v>0.000576879296694139</v>
      </c>
    </row>
    <row r="11" customFormat="false" ht="14.25" hidden="false" customHeight="false" outlineLevel="0" collapsed="false">
      <c r="A11" s="0" t="s">
        <v>25</v>
      </c>
      <c r="B11" s="22" t="n">
        <v>0.00097195175</v>
      </c>
      <c r="C11" s="22" t="n">
        <v>0.0029957963</v>
      </c>
      <c r="D11" s="22" t="n">
        <v>0.00065367325</v>
      </c>
      <c r="E11" s="22" t="n">
        <v>3.0493135E-005</v>
      </c>
      <c r="F11" s="22" t="n">
        <v>0.00017133444</v>
      </c>
      <c r="H11" s="23" t="n">
        <v>0.0312</v>
      </c>
      <c r="I11" s="23" t="n">
        <v>0.0961</v>
      </c>
      <c r="J11" s="23" t="n">
        <v>0.021</v>
      </c>
      <c r="K11" s="23" t="n">
        <v>0.001</v>
      </c>
      <c r="L11" s="23" t="n">
        <v>0.0055</v>
      </c>
      <c r="N11" s="3" t="n">
        <v>10</v>
      </c>
      <c r="O11" s="10" t="n">
        <v>1.0238477934599</v>
      </c>
      <c r="V11" s="11" t="n">
        <v>0.0321175426002321</v>
      </c>
      <c r="AC11" s="13" t="n">
        <v>8.6106527E-005</v>
      </c>
      <c r="AD11" s="13" t="n">
        <v>-1.7612161E-005</v>
      </c>
      <c r="AE11" s="13" t="n">
        <v>-0.00016871624</v>
      </c>
      <c r="AF11" s="13" t="n">
        <v>6.3382489E-005</v>
      </c>
      <c r="AG11" s="13" t="n">
        <v>1.3750298E-005</v>
      </c>
      <c r="AH11" s="13" t="n">
        <v>-0.0002459824</v>
      </c>
      <c r="AI11" s="13" t="n">
        <v>7.9604142E-005</v>
      </c>
      <c r="AJ11" s="13" t="n">
        <v>-1.782314E-006</v>
      </c>
      <c r="AK11" s="13" t="n">
        <v>0.00012462983</v>
      </c>
      <c r="AL11" s="13" t="n">
        <v>0.00045543982</v>
      </c>
      <c r="AN11" s="4" t="n">
        <v>0</v>
      </c>
      <c r="AO11" s="4" t="n">
        <v>0</v>
      </c>
      <c r="AP11" s="4" t="n">
        <v>0</v>
      </c>
      <c r="AQ11" s="4" t="n">
        <v>0</v>
      </c>
      <c r="AR11" s="4" t="n">
        <v>0</v>
      </c>
      <c r="AS11" s="4" t="n">
        <v>0</v>
      </c>
      <c r="AT11" s="4" t="n">
        <v>0</v>
      </c>
      <c r="AU11" s="4" t="n">
        <v>0</v>
      </c>
      <c r="AV11" s="4" t="n">
        <v>0</v>
      </c>
      <c r="AW11" s="4" t="n">
        <v>0.0191</v>
      </c>
      <c r="AY11" s="15" t="n">
        <v>-23.419529394116</v>
      </c>
      <c r="AZ11" s="15" t="n">
        <v>0.191891840620391</v>
      </c>
      <c r="BC11" s="18" t="n">
        <f aca="false" t="array" ref="BC11:BC11">(EXP(-1/2*MMULT(TRANSPOSE($A$36:$A$45),$AY$2:$AY$11))*1/($B$31*$D$46)+$D$47/$D$46*EXP($BB$2)-1)*AY11</f>
        <v>-0.134914335569048</v>
      </c>
      <c r="BD11" s="18" t="n">
        <f aca="false">EXP(BB11)*$D$47/$D$46*AZ11</f>
        <v>0.0567016236572736</v>
      </c>
      <c r="BE11" s="19" t="n">
        <f aca="false">BD11+BC11</f>
        <v>-0.0782127119117747</v>
      </c>
      <c r="BF11" s="19" t="n">
        <f aca="false">(BE11-B28)^2</f>
        <v>0.0108731285793565</v>
      </c>
      <c r="BI11" s="0" t="n">
        <v>0.000858464091228657</v>
      </c>
      <c r="BJ11" s="0" t="n">
        <v>0.00119783066833589</v>
      </c>
      <c r="BK11" s="0" t="n">
        <v>0.000957657065010292</v>
      </c>
      <c r="BL11" s="0" t="n">
        <v>0.00105991325241593</v>
      </c>
      <c r="BM11" s="0" t="n">
        <v>0.00109538439994362</v>
      </c>
      <c r="BN11" s="0" t="n">
        <v>0.000985591231091785</v>
      </c>
      <c r="BO11" s="0" t="n">
        <v>0.000951821835795114</v>
      </c>
      <c r="BP11" s="0" t="n">
        <v>0.000291717488542543</v>
      </c>
      <c r="BQ11" s="0" t="n">
        <v>0.000452249466694139</v>
      </c>
      <c r="BR11" s="0" t="n">
        <v>0.00103153654267773</v>
      </c>
      <c r="BU11" s="0" t="n">
        <f aca="false">BI11+AC11</f>
        <v>0.000944570618228657</v>
      </c>
      <c r="BV11" s="0" t="n">
        <f aca="false">BJ11+AD11</f>
        <v>0.00118021850733589</v>
      </c>
      <c r="BW11" s="0" t="n">
        <f aca="false">BK11+AE11</f>
        <v>0.000788940825010292</v>
      </c>
      <c r="BX11" s="0" t="n">
        <f aca="false">BL11+AF11</f>
        <v>0.00112329574141593</v>
      </c>
      <c r="BY11" s="0" t="n">
        <f aca="false">BM11+AG11</f>
        <v>0.00110913469794362</v>
      </c>
      <c r="BZ11" s="0" t="n">
        <f aca="false">BN11+AH11</f>
        <v>0.000739608831091785</v>
      </c>
      <c r="CA11" s="0" t="n">
        <f aca="false">BO11+AI11</f>
        <v>0.00103142597779511</v>
      </c>
      <c r="CB11" s="0" t="n">
        <f aca="false">BP11+AJ11</f>
        <v>0.000289935174542543</v>
      </c>
      <c r="CC11" s="0" t="n">
        <f aca="false">BQ11+AK11</f>
        <v>0.000576879296694139</v>
      </c>
      <c r="CD11" s="0" t="n">
        <f aca="false">BR11+AL11</f>
        <v>0.00148697636267773</v>
      </c>
    </row>
    <row r="12" customFormat="false" ht="14.25" hidden="false" customHeight="false" outlineLevel="0" collapsed="false">
      <c r="A12" s="0" t="s">
        <v>26</v>
      </c>
      <c r="B12" s="22" t="n">
        <v>0.0029957963</v>
      </c>
      <c r="C12" s="22" t="n">
        <v>0.61995941</v>
      </c>
      <c r="D12" s="22" t="n">
        <v>-0.24622057</v>
      </c>
      <c r="E12" s="22" t="n">
        <v>-7.7991266E-005</v>
      </c>
      <c r="F12" s="22" t="n">
        <v>-0.0015250082</v>
      </c>
      <c r="H12" s="23" t="n">
        <v>0</v>
      </c>
      <c r="I12" s="23" t="n">
        <v>0.7815</v>
      </c>
      <c r="J12" s="23" t="n">
        <v>-0.3176</v>
      </c>
      <c r="K12" s="23" t="n">
        <v>-0.0002</v>
      </c>
      <c r="L12" s="23" t="n">
        <v>-0.0026</v>
      </c>
      <c r="AN12" s="4" t="s">
        <v>31</v>
      </c>
      <c r="AO12" s="4"/>
      <c r="AP12" s="4"/>
      <c r="AQ12" s="4"/>
      <c r="AR12" s="4"/>
      <c r="AS12" s="4"/>
      <c r="AT12" s="4"/>
      <c r="AU12" s="4"/>
      <c r="AV12" s="4"/>
      <c r="AW12" s="4"/>
      <c r="AY12" s="25"/>
      <c r="AZ12" s="25"/>
      <c r="BF12" s="19" t="n">
        <f aca="false">SUM(BF2:BF11)</f>
        <v>0.081393164604692</v>
      </c>
    </row>
    <row r="13" customFormat="false" ht="14.25" hidden="false" customHeight="false" outlineLevel="0" collapsed="false">
      <c r="A13" s="0" t="s">
        <v>27</v>
      </c>
      <c r="B13" s="22" t="n">
        <v>0.00065367325</v>
      </c>
      <c r="C13" s="22" t="n">
        <v>-0.24622057</v>
      </c>
      <c r="D13" s="22" t="n">
        <v>0.44684812</v>
      </c>
      <c r="E13" s="22" t="n">
        <v>0.0018287366</v>
      </c>
      <c r="F13" s="22" t="n">
        <v>-0.0035128829</v>
      </c>
      <c r="H13" s="23" t="n">
        <v>0</v>
      </c>
      <c r="I13" s="23" t="n">
        <v>0</v>
      </c>
      <c r="J13" s="23" t="n">
        <v>0.5878</v>
      </c>
      <c r="K13" s="23" t="n">
        <v>0.003</v>
      </c>
      <c r="L13" s="23" t="n">
        <v>-0.0076</v>
      </c>
      <c r="N13" s="3" t="s">
        <v>32</v>
      </c>
      <c r="O13" s="3" t="s">
        <v>20</v>
      </c>
      <c r="P13" s="3" t="s">
        <v>21</v>
      </c>
      <c r="Q13" s="3" t="s">
        <v>22</v>
      </c>
      <c r="U13" s="0" t="s">
        <v>33</v>
      </c>
      <c r="V13" s="0" t="n">
        <v>1</v>
      </c>
      <c r="W13" s="0" t="n">
        <v>2</v>
      </c>
      <c r="X13" s="0" t="n">
        <v>3</v>
      </c>
      <c r="AB13" s="0" t="s">
        <v>34</v>
      </c>
      <c r="AC13" s="0" t="n">
        <v>1</v>
      </c>
      <c r="AD13" s="0" t="n">
        <v>2</v>
      </c>
      <c r="AE13" s="0" t="n">
        <v>3</v>
      </c>
      <c r="AF13" s="0" t="n">
        <v>4</v>
      </c>
      <c r="AG13" s="0" t="n">
        <v>5</v>
      </c>
      <c r="AH13" s="0" t="n">
        <v>6</v>
      </c>
      <c r="AI13" s="0" t="n">
        <v>7</v>
      </c>
      <c r="AJ13" s="0" t="n">
        <v>8</v>
      </c>
      <c r="AK13" s="0" t="n">
        <v>9</v>
      </c>
      <c r="AL13" s="0" t="n">
        <v>10</v>
      </c>
      <c r="AN13" s="4" t="s">
        <v>35</v>
      </c>
      <c r="AO13" s="4"/>
      <c r="AP13" s="4"/>
      <c r="AQ13" s="4"/>
      <c r="AR13" s="4"/>
      <c r="AS13" s="4"/>
      <c r="AT13" s="4"/>
      <c r="AU13" s="4"/>
      <c r="AV13" s="4"/>
      <c r="AW13" s="4"/>
      <c r="AY13" s="6" t="s">
        <v>36</v>
      </c>
      <c r="AZ13" s="6" t="s">
        <v>37</v>
      </c>
      <c r="BA13" s="7" t="s">
        <v>38</v>
      </c>
      <c r="BB13" s="8" t="s">
        <v>8</v>
      </c>
      <c r="BC13" s="8" t="s">
        <v>9</v>
      </c>
      <c r="BD13" s="8" t="s">
        <v>10</v>
      </c>
      <c r="BE13" s="8" t="s">
        <v>11</v>
      </c>
      <c r="BF13" s="8" t="s">
        <v>12</v>
      </c>
      <c r="BH13" s="0" t="s">
        <v>39</v>
      </c>
      <c r="BI13" s="0" t="n">
        <v>1</v>
      </c>
      <c r="BJ13" s="0" t="n">
        <v>2</v>
      </c>
      <c r="BK13" s="0" t="n">
        <v>3</v>
      </c>
      <c r="BL13" s="0" t="n">
        <v>4</v>
      </c>
      <c r="BM13" s="0" t="n">
        <v>5</v>
      </c>
      <c r="BN13" s="0" t="n">
        <v>6</v>
      </c>
      <c r="BO13" s="0" t="n">
        <v>7</v>
      </c>
      <c r="BP13" s="0" t="n">
        <v>8</v>
      </c>
      <c r="BQ13" s="0" t="n">
        <v>9</v>
      </c>
      <c r="BR13" s="0" t="n">
        <v>10</v>
      </c>
      <c r="BT13" s="0" t="s">
        <v>40</v>
      </c>
      <c r="BU13" s="0" t="n">
        <v>1</v>
      </c>
      <c r="BV13" s="0" t="n">
        <v>2</v>
      </c>
      <c r="BW13" s="0" t="n">
        <v>3</v>
      </c>
      <c r="BX13" s="0" t="n">
        <v>4</v>
      </c>
      <c r="BY13" s="0" t="n">
        <v>5</v>
      </c>
      <c r="BZ13" s="0" t="n">
        <v>6</v>
      </c>
      <c r="CA13" s="0" t="n">
        <v>7</v>
      </c>
      <c r="CB13" s="0" t="n">
        <v>8</v>
      </c>
      <c r="CC13" s="0" t="n">
        <v>9</v>
      </c>
      <c r="CD13" s="0" t="n">
        <v>10</v>
      </c>
    </row>
    <row r="14" customFormat="false" ht="14.25" hidden="false" customHeight="false" outlineLevel="0" collapsed="false">
      <c r="A14" s="0" t="s">
        <v>28</v>
      </c>
      <c r="B14" s="22" t="n">
        <v>3.0493135E-005</v>
      </c>
      <c r="C14" s="22" t="n">
        <v>-7.7991266E-005</v>
      </c>
      <c r="D14" s="22" t="n">
        <v>0.0018287366</v>
      </c>
      <c r="E14" s="22" t="n">
        <v>0.00011804626</v>
      </c>
      <c r="F14" s="22" t="n">
        <v>-9.015137E-005</v>
      </c>
      <c r="H14" s="23" t="n">
        <v>0</v>
      </c>
      <c r="I14" s="23" t="n">
        <v>0</v>
      </c>
      <c r="J14" s="23" t="n">
        <v>0</v>
      </c>
      <c r="K14" s="23" t="n">
        <v>0.0104</v>
      </c>
      <c r="L14" s="23" t="n">
        <v>-0.0071</v>
      </c>
      <c r="N14" s="3" t="n">
        <v>1</v>
      </c>
      <c r="O14" s="10" t="n">
        <v>0.86668705791902</v>
      </c>
      <c r="P14" s="10" t="n">
        <v>-0.3084783296561</v>
      </c>
      <c r="Q14" s="10" t="n">
        <v>-0.1438222704266</v>
      </c>
      <c r="U14" s="0" t="n">
        <v>1</v>
      </c>
      <c r="V14" s="11" t="n">
        <f aca="false" t="array" ref="V14:X23">MMULT(O14:Q23,H6:J8)</f>
        <v>0.0278206545592005</v>
      </c>
      <c r="W14" s="11" t="n">
        <v>0.00111944789804359</v>
      </c>
      <c r="X14" s="11" t="n">
        <v>-0.0021164551447303</v>
      </c>
      <c r="Z14" s="12"/>
      <c r="AB14" s="0" t="n">
        <v>1</v>
      </c>
      <c r="AC14" s="13" t="n">
        <v>0.00045888493</v>
      </c>
      <c r="AD14" s="13" t="n">
        <v>-0.00015623403</v>
      </c>
      <c r="AE14" s="13" t="n">
        <v>-0.00018581645</v>
      </c>
      <c r="AF14" s="13" t="n">
        <v>4.2513399E-005</v>
      </c>
      <c r="AG14" s="14" t="n">
        <v>-7.070405E-006</v>
      </c>
      <c r="AH14" s="13" t="n">
        <v>-0.00021229831</v>
      </c>
      <c r="AI14" s="13" t="n">
        <v>0.0002306</v>
      </c>
      <c r="AJ14" s="13" t="n">
        <v>8.4701889E-005</v>
      </c>
      <c r="AK14" s="13" t="n">
        <v>0.00019036779</v>
      </c>
      <c r="AL14" s="13" t="n">
        <v>2.8798437E-005</v>
      </c>
      <c r="AN14" s="4" t="n">
        <v>0.0214</v>
      </c>
      <c r="AO14" s="4" t="n">
        <v>-0.0073</v>
      </c>
      <c r="AP14" s="4" t="n">
        <v>-0.0087</v>
      </c>
      <c r="AQ14" s="4" t="n">
        <v>0.002</v>
      </c>
      <c r="AR14" s="4" t="n">
        <v>-0.0003</v>
      </c>
      <c r="AS14" s="4" t="n">
        <v>-0.0099</v>
      </c>
      <c r="AT14" s="4" t="n">
        <v>0.0108</v>
      </c>
      <c r="AU14" s="4" t="n">
        <v>0.004</v>
      </c>
      <c r="AV14" s="4" t="n">
        <v>0.0089</v>
      </c>
      <c r="AW14" s="4" t="n">
        <v>0.0013</v>
      </c>
      <c r="AY14" s="15" t="n">
        <f aca="false" t="array" ref="AY14:AY23">MMULT(MINVERSE(MMULT(V14:X23,TRANSPOSE(V14:X23))+MMULT(AN14:AW23,TRANSPOSE(AN14:AW23))),B36:B45)</f>
        <v>-31.5584932639136</v>
      </c>
      <c r="AZ14" s="15" t="n">
        <f aca="false" t="array" ref="AZ14:AZ23">MMULT(MINVERSE(MMULT(V14:X23,TRANSPOSE(V14:X23))+MMULT(AN14:AW23,TRANSPOSE(AN14:AW23))),MMULT(V14:X23,BA14:BA16))</f>
        <v>0.0501785318641637</v>
      </c>
      <c r="BA14" s="16" t="n">
        <f aca="false" t="array" ref="BA14:BA14">SQRT(MMULT(MMULT(TRANSPOSE(F19:F28),BU14:CD23),F19:F28))</f>
        <v>0.0342406446646831</v>
      </c>
      <c r="BB14" s="17" t="n">
        <f aca="false" t="array" ref="BB14:BB14">SUMPRODUCT(E36:E45+$B$30,F19:F28)-1/2*MMULT(TRANSPOSE(E36:E45),AY14:AY23)-MMULT(TRANSPOSE(E36:E45),AZ14:AZ23)</f>
        <v>-3.39832126354301</v>
      </c>
      <c r="BC14" s="18" t="n">
        <f aca="false" t="array" ref="BC14:BC14">(EXP(-1/2*MMULT(TRANSPOSE($B$36:$B$45),$AY$14:$AY$23))*1/($B$31*$E$46)+$E$47/$E$46*EXP($BB$14)-1)*AY14</f>
        <v>-0.0334730879331542</v>
      </c>
      <c r="BD14" s="18" t="n">
        <f aca="false">EXP(BB14)*$E$47/$E$46*AZ14</f>
        <v>0.00121260207086026</v>
      </c>
      <c r="BE14" s="19" t="n">
        <f aca="false">BD14+BC14</f>
        <v>-0.0322604858622939</v>
      </c>
      <c r="BF14" s="19" t="n">
        <f aca="false">(BE14-B19)^2</f>
        <v>0.00104073894807126</v>
      </c>
      <c r="BH14" s="0" t="n">
        <v>1</v>
      </c>
      <c r="BI14" s="0" t="n">
        <f aca="false" t="array" ref="BI14:BR23">MMULT(MMULT(O14:Q23,B6:D8),TRANSPOSE(O14:Q23))</f>
        <v>0.00066730565830086</v>
      </c>
      <c r="BJ14" s="0" t="n">
        <v>0.00101864823993872</v>
      </c>
      <c r="BK14" s="0" t="n">
        <v>0.000731744054253998</v>
      </c>
      <c r="BL14" s="0" t="n">
        <v>0.000828278171418128</v>
      </c>
      <c r="BM14" s="12" t="n">
        <v>0.000852235001199309</v>
      </c>
      <c r="BN14" s="0" t="n">
        <v>0.000783300853166328</v>
      </c>
      <c r="BO14" s="0" t="n">
        <v>0.000772785838169054</v>
      </c>
      <c r="BP14" s="0" t="n">
        <v>0.000346464714763363</v>
      </c>
      <c r="BQ14" s="0" t="n">
        <v>0.000460497806942366</v>
      </c>
      <c r="BR14" s="0" t="n">
        <v>0.000804003290633447</v>
      </c>
      <c r="BT14" s="0" t="n">
        <v>1</v>
      </c>
      <c r="BU14" s="0" t="n">
        <f aca="false">BI14+AC14</f>
        <v>0.00112619058830086</v>
      </c>
      <c r="BV14" s="0" t="n">
        <f aca="false">BJ14+AD14</f>
        <v>0.000862414209938717</v>
      </c>
      <c r="BW14" s="0" t="n">
        <f aca="false">BK14+AE14</f>
        <v>0.000545927604253999</v>
      </c>
      <c r="BX14" s="0" t="n">
        <f aca="false">BL14+AF14</f>
        <v>0.000870791570418128</v>
      </c>
      <c r="BY14" s="0" t="n">
        <f aca="false">BM14+AG14</f>
        <v>0.000845164596199309</v>
      </c>
      <c r="BZ14" s="0" t="n">
        <f aca="false">BN14+AH14</f>
        <v>0.000571002543166328</v>
      </c>
      <c r="CA14" s="0" t="n">
        <f aca="false">BO14+AI14</f>
        <v>0.00100338583816905</v>
      </c>
      <c r="CB14" s="0" t="n">
        <f aca="false">BP14+AJ14</f>
        <v>0.000431166603763363</v>
      </c>
      <c r="CC14" s="0" t="n">
        <f aca="false">BQ14+AK14</f>
        <v>0.000650865596942366</v>
      </c>
      <c r="CD14" s="0" t="n">
        <f aca="false">BR14+AL14</f>
        <v>0.000832801727633447</v>
      </c>
    </row>
    <row r="15" customFormat="false" ht="14.25" hidden="false" customHeight="false" outlineLevel="0" collapsed="false">
      <c r="A15" s="0" t="s">
        <v>29</v>
      </c>
      <c r="B15" s="22" t="n">
        <v>0.00017133444</v>
      </c>
      <c r="C15" s="22" t="n">
        <v>-0.0015250082</v>
      </c>
      <c r="D15" s="22" t="n">
        <v>-0.0035128829</v>
      </c>
      <c r="E15" s="22" t="n">
        <v>-9.015137E-005</v>
      </c>
      <c r="F15" s="22" t="n">
        <v>0.00022741839</v>
      </c>
      <c r="H15" s="23" t="n">
        <v>0</v>
      </c>
      <c r="I15" s="23" t="n">
        <v>0</v>
      </c>
      <c r="J15" s="23" t="n">
        <v>0</v>
      </c>
      <c r="K15" s="23" t="n">
        <v>0</v>
      </c>
      <c r="L15" s="23" t="n">
        <v>0.0091</v>
      </c>
      <c r="N15" s="3" t="n">
        <v>2</v>
      </c>
      <c r="O15" s="10" t="n">
        <v>1.3238317764895</v>
      </c>
      <c r="P15" s="10" t="n">
        <v>0.016088171671269</v>
      </c>
      <c r="Q15" s="10" t="n">
        <v>0.16539891530007</v>
      </c>
      <c r="U15" s="0" t="n">
        <v>2</v>
      </c>
      <c r="V15" s="11" t="n">
        <v>0.0424950000253129</v>
      </c>
      <c r="W15" s="11" t="n">
        <v>0.0155485863274443</v>
      </c>
      <c r="X15" s="11" t="n">
        <v>0.00513206385703395</v>
      </c>
      <c r="AB15" s="0" t="n">
        <v>2</v>
      </c>
      <c r="AC15" s="13" t="n">
        <v>-0.00015623403</v>
      </c>
      <c r="AD15" s="13" t="n">
        <v>0.00083479611</v>
      </c>
      <c r="AE15" s="13" t="n">
        <v>0.00024964134</v>
      </c>
      <c r="AF15" s="13" t="n">
        <v>4.0238938E-005</v>
      </c>
      <c r="AG15" s="13" t="n">
        <v>0.00011168361</v>
      </c>
      <c r="AH15" s="13" t="n">
        <v>0.00010481977</v>
      </c>
      <c r="AI15" s="13" t="n">
        <v>-0.00016638899</v>
      </c>
      <c r="AJ15" s="13" t="n">
        <v>-0.00016050936</v>
      </c>
      <c r="AK15" s="13" t="n">
        <v>-0.0002797409</v>
      </c>
      <c r="AL15" s="13" t="n">
        <v>-0.00011290512</v>
      </c>
      <c r="AN15" s="4" t="n">
        <v>0</v>
      </c>
      <c r="AO15" s="4" t="n">
        <v>0.028</v>
      </c>
      <c r="AP15" s="4" t="n">
        <v>0.0067</v>
      </c>
      <c r="AQ15" s="4" t="n">
        <v>0.002</v>
      </c>
      <c r="AR15" s="4" t="n">
        <v>0.0039</v>
      </c>
      <c r="AS15" s="4" t="n">
        <v>0.0012</v>
      </c>
      <c r="AT15" s="4" t="n">
        <v>-0.0031</v>
      </c>
      <c r="AU15" s="4" t="n">
        <v>-0.0047</v>
      </c>
      <c r="AV15" s="4" t="n">
        <v>-0.0077</v>
      </c>
      <c r="AW15" s="4" t="n">
        <v>-0.0037</v>
      </c>
      <c r="AY15" s="15" t="n">
        <v>25.4175074170764</v>
      </c>
      <c r="AZ15" s="15" t="n">
        <v>0.0448012964318255</v>
      </c>
      <c r="BA15" s="2" t="n">
        <v>0</v>
      </c>
      <c r="BC15" s="18" t="n">
        <f aca="false" t="array" ref="BC15:BC15">(EXP(-1/2*MMULT(TRANSPOSE($B$36:$B$45),$AY$14:$AY$23))*1/($B$31*$E$46)+$E$47/$E$46*EXP($BB$14)-1)*AY15</f>
        <v>0.0269595399786171</v>
      </c>
      <c r="BD15" s="18" t="n">
        <f aca="false">EXP(BB15)*$E$47/$E$46*AZ15</f>
        <v>0.0323864323373109</v>
      </c>
      <c r="BE15" s="19" t="n">
        <f aca="false">BD15+BC15</f>
        <v>0.059345972315928</v>
      </c>
      <c r="BF15" s="19" t="n">
        <f aca="false">(BE15-B20)^2</f>
        <v>0.211939981403257</v>
      </c>
      <c r="BH15" s="0" t="n">
        <v>2</v>
      </c>
      <c r="BI15" s="0" t="n">
        <v>0.00101864823993872</v>
      </c>
      <c r="BJ15" s="0" t="n">
        <v>0.00184804659258296</v>
      </c>
      <c r="BK15" s="0" t="n">
        <v>0.00149451006333018</v>
      </c>
      <c r="BL15" s="0" t="n">
        <v>0.00139114222826233</v>
      </c>
      <c r="BM15" s="0" t="n">
        <v>0.00149688208979451</v>
      </c>
      <c r="BN15" s="0" t="n">
        <v>0.00133797543251649</v>
      </c>
      <c r="BO15" s="0" t="n">
        <v>0.00117892044582507</v>
      </c>
      <c r="BP15" s="0" t="n">
        <v>0.000253145079418155</v>
      </c>
      <c r="BQ15" s="0" t="n">
        <v>0.000779787086279044</v>
      </c>
      <c r="BR15" s="0" t="n">
        <v>0.00148139141525528</v>
      </c>
      <c r="BT15" s="0" t="n">
        <v>2</v>
      </c>
      <c r="BU15" s="0" t="n">
        <f aca="false">BI15+AC15</f>
        <v>0.000862414209938717</v>
      </c>
      <c r="BV15" s="0" t="n">
        <f aca="false">BJ15+AD15</f>
        <v>0.00268284270258296</v>
      </c>
      <c r="BW15" s="0" t="n">
        <f aca="false">BK15+AE15</f>
        <v>0.00174415140333018</v>
      </c>
      <c r="BX15" s="0" t="n">
        <f aca="false">BL15+AF15</f>
        <v>0.00143138116626233</v>
      </c>
      <c r="BY15" s="0" t="n">
        <f aca="false">BM15+AG15</f>
        <v>0.00160856569979451</v>
      </c>
      <c r="BZ15" s="0" t="n">
        <f aca="false">BN15+AH15</f>
        <v>0.00144279520251649</v>
      </c>
      <c r="CA15" s="0" t="n">
        <f aca="false">BO15+AI15</f>
        <v>0.00101253145582507</v>
      </c>
      <c r="CB15" s="0" t="n">
        <f aca="false">BP15+AJ15</f>
        <v>9.2635719418155E-005</v>
      </c>
      <c r="CC15" s="0" t="n">
        <f aca="false">BQ15+AK15</f>
        <v>0.000500046186279044</v>
      </c>
      <c r="CD15" s="0" t="n">
        <f aca="false">BR15+AL15</f>
        <v>0.00136848629525528</v>
      </c>
    </row>
    <row r="16" customFormat="false" ht="14.25" hidden="false" customHeight="false" outlineLevel="0" collapsed="false">
      <c r="N16" s="3" t="n">
        <v>3</v>
      </c>
      <c r="O16" s="10" t="n">
        <v>1.0056611440241</v>
      </c>
      <c r="P16" s="10" t="n">
        <v>-0.044946923322448</v>
      </c>
      <c r="Q16" s="10" t="n">
        <v>1.0096541378202</v>
      </c>
      <c r="U16" s="0" t="n">
        <v>3</v>
      </c>
      <c r="V16" s="11" t="n">
        <v>0.0322817227231736</v>
      </c>
      <c r="W16" s="11" t="n">
        <v>0.0101880444195172</v>
      </c>
      <c r="X16" s="11" t="n">
        <v>0.0252176987992869</v>
      </c>
      <c r="AB16" s="0" t="n">
        <v>3</v>
      </c>
      <c r="AC16" s="13" t="n">
        <v>-0.00018581645</v>
      </c>
      <c r="AD16" s="13" t="n">
        <v>0.00024964134</v>
      </c>
      <c r="AE16" s="13" t="n">
        <v>0.0013308831</v>
      </c>
      <c r="AF16" s="13" t="n">
        <v>-0.00030658959</v>
      </c>
      <c r="AG16" s="13" t="n">
        <v>-5.7536043E-005</v>
      </c>
      <c r="AH16" s="13" t="n">
        <v>-0.00011297817</v>
      </c>
      <c r="AI16" s="13" t="n">
        <v>-0.00016632502</v>
      </c>
      <c r="AJ16" s="13" t="n">
        <v>-0.00011286569</v>
      </c>
      <c r="AK16" s="13" t="n">
        <v>0.00011602102</v>
      </c>
      <c r="AL16" s="13" t="n">
        <v>-0.00022500916</v>
      </c>
      <c r="AN16" s="4" t="n">
        <v>0</v>
      </c>
      <c r="AO16" s="4" t="n">
        <v>0</v>
      </c>
      <c r="AP16" s="4" t="n">
        <v>0.0348</v>
      </c>
      <c r="AQ16" s="4" t="n">
        <v>-0.0087</v>
      </c>
      <c r="AR16" s="4" t="n">
        <v>-0.0025</v>
      </c>
      <c r="AS16" s="4" t="n">
        <v>-0.0059</v>
      </c>
      <c r="AT16" s="4" t="n">
        <v>-0.0015</v>
      </c>
      <c r="AU16" s="4" t="n">
        <v>-0.0014</v>
      </c>
      <c r="AV16" s="4" t="n">
        <v>0.007</v>
      </c>
      <c r="AW16" s="4" t="n">
        <v>-0.0054</v>
      </c>
      <c r="AY16" s="15" t="n">
        <v>15.8249837514462</v>
      </c>
      <c r="AZ16" s="15" t="n">
        <v>0.0610440239635339</v>
      </c>
      <c r="BA16" s="2" t="n">
        <v>0</v>
      </c>
      <c r="BC16" s="18" t="n">
        <f aca="false" t="array" ref="BC16:BC16">(EXP(-1/2*MMULT(TRANSPOSE($B$36:$B$45),$AY$14:$AY$23))*1/($B$31*$E$46)+$E$47/$E$46*EXP($BB$14)-1)*AY16</f>
        <v>0.0167850558714287</v>
      </c>
      <c r="BD16" s="18" t="n">
        <f aca="false">EXP(BB16)*$E$47/$E$46*AZ16</f>
        <v>0.044128146039269</v>
      </c>
      <c r="BE16" s="19" t="n">
        <f aca="false">BD16+BC16</f>
        <v>0.0609132019106977</v>
      </c>
      <c r="BF16" s="19" t="n">
        <f aca="false">(BE16-B21)^2</f>
        <v>0.00371041816701345</v>
      </c>
      <c r="BH16" s="0" t="n">
        <v>3</v>
      </c>
      <c r="BI16" s="0" t="n">
        <v>0.000731744054253998</v>
      </c>
      <c r="BJ16" s="0" t="n">
        <v>0.00149451006333018</v>
      </c>
      <c r="BK16" s="0" t="n">
        <v>0.00166503633348616</v>
      </c>
      <c r="BL16" s="0" t="n">
        <v>0.000902174589463223</v>
      </c>
      <c r="BM16" s="0" t="n">
        <v>0.00120739158638499</v>
      </c>
      <c r="BN16" s="0" t="n">
        <v>0.000802515302546953</v>
      </c>
      <c r="BO16" s="0" t="n">
        <v>0.00066089583527268</v>
      </c>
      <c r="BP16" s="0" t="n">
        <v>0.000189891942586379</v>
      </c>
      <c r="BQ16" s="0" t="n">
        <v>0.000560895369323151</v>
      </c>
      <c r="BR16" s="0" t="n">
        <v>0.00130898566303225</v>
      </c>
      <c r="BT16" s="0" t="n">
        <v>3</v>
      </c>
      <c r="BU16" s="0" t="n">
        <f aca="false">BI16+AC16</f>
        <v>0.000545927604253999</v>
      </c>
      <c r="BV16" s="0" t="n">
        <f aca="false">BJ16+AD16</f>
        <v>0.00174415140333018</v>
      </c>
      <c r="BW16" s="0" t="n">
        <f aca="false">BK16+AE16</f>
        <v>0.00299591943348616</v>
      </c>
      <c r="BX16" s="0" t="n">
        <f aca="false">BL16+AF16</f>
        <v>0.000595584999463223</v>
      </c>
      <c r="BY16" s="0" t="n">
        <f aca="false">BM16+AG16</f>
        <v>0.00114985554338499</v>
      </c>
      <c r="BZ16" s="0" t="n">
        <f aca="false">BN16+AH16</f>
        <v>0.000689537132546953</v>
      </c>
      <c r="CA16" s="0" t="n">
        <f aca="false">BO16+AI16</f>
        <v>0.000494570815272681</v>
      </c>
      <c r="CB16" s="0" t="n">
        <f aca="false">BP16+AJ16</f>
        <v>7.70262525863789E-005</v>
      </c>
      <c r="CC16" s="0" t="n">
        <f aca="false">BQ16+AK16</f>
        <v>0.000676916389323151</v>
      </c>
      <c r="CD16" s="0" t="n">
        <f aca="false">BR16+AL16</f>
        <v>0.00108397650303225</v>
      </c>
    </row>
    <row r="17" customFormat="false" ht="14.25" hidden="false" customHeight="false" outlineLevel="0" collapsed="false">
      <c r="B17" s="0" t="s">
        <v>41</v>
      </c>
      <c r="F17" s="0" t="s">
        <v>42</v>
      </c>
      <c r="N17" s="3" t="n">
        <v>4</v>
      </c>
      <c r="O17" s="10" t="n">
        <v>1.0517152204732</v>
      </c>
      <c r="P17" s="10" t="n">
        <v>-0.02197191773069</v>
      </c>
      <c r="Q17" s="10" t="n">
        <v>-0.31419059136504</v>
      </c>
      <c r="U17" s="0" t="n">
        <v>4</v>
      </c>
      <c r="V17" s="11" t="n">
        <v>0.0337600585771897</v>
      </c>
      <c r="W17" s="11" t="n">
        <v>0.0113655510498429</v>
      </c>
      <c r="X17" s="11" t="n">
        <v>-0.00655448104241984</v>
      </c>
      <c r="AB17" s="0" t="n">
        <v>4</v>
      </c>
      <c r="AC17" s="13" t="n">
        <v>4.2513399E-005</v>
      </c>
      <c r="AD17" s="13" t="n">
        <v>4.0238938E-005</v>
      </c>
      <c r="AE17" s="13" t="n">
        <v>-0.00030658959</v>
      </c>
      <c r="AF17" s="13" t="n">
        <v>0.00040178586</v>
      </c>
      <c r="AG17" s="13" t="n">
        <v>1.8813755E-005</v>
      </c>
      <c r="AH17" s="13" t="n">
        <v>5.4266417E-005</v>
      </c>
      <c r="AI17" s="13" t="n">
        <v>-2.9042863E-005</v>
      </c>
      <c r="AJ17" s="14" t="n">
        <v>4.1626964E-007</v>
      </c>
      <c r="AK17" s="13" t="n">
        <v>-0.00017789862</v>
      </c>
      <c r="AL17" s="13" t="n">
        <v>1.5401351E-005</v>
      </c>
      <c r="AN17" s="4" t="n">
        <v>0</v>
      </c>
      <c r="AO17" s="4" t="n">
        <v>0</v>
      </c>
      <c r="AP17" s="4" t="n">
        <v>0</v>
      </c>
      <c r="AQ17" s="4" t="n">
        <v>0.0178</v>
      </c>
      <c r="AR17" s="4" t="n">
        <v>-0.0005</v>
      </c>
      <c r="AS17" s="4" t="n">
        <v>0.0011</v>
      </c>
      <c r="AT17" s="4" t="n">
        <v>-0.0032</v>
      </c>
      <c r="AU17" s="4" t="n">
        <v>-0.0006</v>
      </c>
      <c r="AV17" s="4" t="n">
        <v>-0.0067</v>
      </c>
      <c r="AW17" s="4" t="n">
        <v>-0.0015</v>
      </c>
      <c r="AY17" s="15" t="n">
        <v>15.7395582053315</v>
      </c>
      <c r="AZ17" s="15" t="n">
        <v>0.11269536909618</v>
      </c>
      <c r="BC17" s="18" t="n">
        <f aca="false" t="array" ref="BC17:BC17">(EXP(-1/2*MMULT(TRANSPOSE($B$36:$B$45),$AY$14:$AY$23))*1/($B$31*$E$46)+$E$47/$E$46*EXP($BB$14)-1)*AY17</f>
        <v>0.0166944477174549</v>
      </c>
      <c r="BD17" s="18" t="n">
        <f aca="false">EXP(BB17)*$E$47/$E$46*AZ17</f>
        <v>0.081466413623</v>
      </c>
      <c r="BE17" s="19" t="n">
        <f aca="false">BD17+BC17</f>
        <v>0.0981608613404549</v>
      </c>
      <c r="BF17" s="19" t="n">
        <f aca="false">(BE17-B22)^2</f>
        <v>0.000964127609705791</v>
      </c>
      <c r="BH17" s="0" t="n">
        <v>4</v>
      </c>
      <c r="BI17" s="0" t="n">
        <v>0.000828278171418128</v>
      </c>
      <c r="BJ17" s="0" t="n">
        <v>0.00139114222826233</v>
      </c>
      <c r="BK17" s="0" t="n">
        <v>0.000902174589463223</v>
      </c>
      <c r="BL17" s="0" t="n">
        <v>0.00115913167909637</v>
      </c>
      <c r="BM17" s="0" t="n">
        <v>0.00113335512936674</v>
      </c>
      <c r="BN17" s="0" t="n">
        <v>0.00114163673958258</v>
      </c>
      <c r="BO17" s="0" t="n">
        <v>0.00104237974085814</v>
      </c>
      <c r="BP17" s="12" t="n">
        <v>0.000236460044554568</v>
      </c>
      <c r="BQ17" s="0" t="n">
        <v>0.000624182947041834</v>
      </c>
      <c r="BR17" s="0" t="n">
        <v>0.00106281544942978</v>
      </c>
      <c r="BT17" s="0" t="n">
        <v>4</v>
      </c>
      <c r="BU17" s="0" t="n">
        <f aca="false">BI17+AC17</f>
        <v>0.000870791570418128</v>
      </c>
      <c r="BV17" s="0" t="n">
        <f aca="false">BJ17+AD17</f>
        <v>0.00143138116626233</v>
      </c>
      <c r="BW17" s="0" t="n">
        <f aca="false">BK17+AE17</f>
        <v>0.000595584999463223</v>
      </c>
      <c r="BX17" s="0" t="n">
        <f aca="false">BL17+AF17</f>
        <v>0.00156091753909637</v>
      </c>
      <c r="BY17" s="0" t="n">
        <f aca="false">BM17+AG17</f>
        <v>0.00115216888436674</v>
      </c>
      <c r="BZ17" s="0" t="n">
        <f aca="false">BN17+AH17</f>
        <v>0.00119590315658258</v>
      </c>
      <c r="CA17" s="0" t="n">
        <f aca="false">BO17+AI17</f>
        <v>0.00101333687785814</v>
      </c>
      <c r="CB17" s="0" t="n">
        <f aca="false">BP17+AJ17</f>
        <v>0.000236876314194568</v>
      </c>
      <c r="CC17" s="0" t="n">
        <f aca="false">BQ17+AK17</f>
        <v>0.000446284327041834</v>
      </c>
      <c r="CD17" s="0" t="n">
        <f aca="false">BR17+AL17</f>
        <v>0.00107821680042978</v>
      </c>
    </row>
    <row r="18" customFormat="false" ht="14.25" hidden="false" customHeight="false" outlineLevel="0" collapsed="false">
      <c r="A18" s="0" t="s">
        <v>43</v>
      </c>
      <c r="B18" s="0" t="s">
        <v>44</v>
      </c>
      <c r="C18" s="0" t="s">
        <v>45</v>
      </c>
      <c r="F18" s="0" t="s">
        <v>46</v>
      </c>
      <c r="N18" s="3" t="n">
        <v>5</v>
      </c>
      <c r="O18" s="10" t="n">
        <v>1.1103728458225</v>
      </c>
      <c r="P18" s="10" t="n">
        <v>-0.086555158687057</v>
      </c>
      <c r="Q18" s="10" t="n">
        <v>0.11021923831347</v>
      </c>
      <c r="U18" s="0" t="n">
        <v>5</v>
      </c>
      <c r="V18" s="11" t="n">
        <v>0.0356429683509022</v>
      </c>
      <c r="W18" s="11" t="n">
        <v>0.0102000839356641</v>
      </c>
      <c r="X18" s="11" t="n">
        <v>0.00380039656640023</v>
      </c>
      <c r="AB18" s="0" t="n">
        <v>5</v>
      </c>
      <c r="AC18" s="13" t="n">
        <v>-7.070405E-006</v>
      </c>
      <c r="AD18" s="13" t="n">
        <v>0.00011168361</v>
      </c>
      <c r="AE18" s="13" t="n">
        <v>-5.7536043E-005</v>
      </c>
      <c r="AF18" s="13" t="n">
        <v>1.8813755E-005</v>
      </c>
      <c r="AG18" s="13" t="n">
        <v>0.00034123537</v>
      </c>
      <c r="AH18" s="13" t="n">
        <v>1.0418735E-005</v>
      </c>
      <c r="AI18" s="13" t="n">
        <v>-2.8017075E-005</v>
      </c>
      <c r="AJ18" s="13" t="n">
        <v>-7.5382704E-005</v>
      </c>
      <c r="AK18" s="13" t="n">
        <v>-3.3339711E-005</v>
      </c>
      <c r="AL18" s="14" t="n">
        <v>-9.7551601E-006</v>
      </c>
      <c r="AN18" s="4" t="n">
        <v>0</v>
      </c>
      <c r="AO18" s="4" t="n">
        <v>0</v>
      </c>
      <c r="AP18" s="4" t="n">
        <v>0</v>
      </c>
      <c r="AQ18" s="4" t="n">
        <v>0</v>
      </c>
      <c r="AR18" s="4" t="n">
        <v>0.0179</v>
      </c>
      <c r="AS18" s="4" t="n">
        <v>-0.0006</v>
      </c>
      <c r="AT18" s="4" t="n">
        <v>-0.001</v>
      </c>
      <c r="AU18" s="4" t="n">
        <v>-0.0033</v>
      </c>
      <c r="AV18" s="4" t="n">
        <v>0.0008</v>
      </c>
      <c r="AW18" s="4" t="n">
        <v>-0.0005</v>
      </c>
      <c r="AY18" s="15" t="n">
        <v>-34.0907304039428</v>
      </c>
      <c r="AZ18" s="15" t="n">
        <v>0.135332082754968</v>
      </c>
      <c r="BC18" s="18" t="n">
        <f aca="false" t="array" ref="BC18:BC18">(EXP(-1/2*MMULT(TRANSPOSE($B$36:$B$45),$AY$14:$AY$23))*1/($B$31*$E$46)+$E$47/$E$46*EXP($BB$14)-1)*AY18</f>
        <v>-0.036158951156945</v>
      </c>
      <c r="BD18" s="18" t="n">
        <f aca="false">EXP(BB18)*$E$47/$E$46*AZ18</f>
        <v>0.0978302792616874</v>
      </c>
      <c r="BE18" s="19" t="n">
        <f aca="false">BD18+BC18</f>
        <v>0.0616713281047424</v>
      </c>
      <c r="BF18" s="19" t="n">
        <f aca="false">(BE18-B23)^2</f>
        <v>0.000509237223428538</v>
      </c>
      <c r="BH18" s="0" t="n">
        <v>5</v>
      </c>
      <c r="BI18" s="0" t="n">
        <v>0.000852235001199309</v>
      </c>
      <c r="BJ18" s="0" t="n">
        <v>0.00149688208979451</v>
      </c>
      <c r="BK18" s="0" t="n">
        <v>0.00120739158638499</v>
      </c>
      <c r="BL18" s="0" t="n">
        <v>0.00113335512936674</v>
      </c>
      <c r="BM18" s="0" t="n">
        <v>0.00122052518624196</v>
      </c>
      <c r="BN18" s="0" t="n">
        <v>0.00108244587047378</v>
      </c>
      <c r="BO18" s="0" t="n">
        <v>0.000976353279091486</v>
      </c>
      <c r="BP18" s="0" t="n">
        <v>0.000267116518155214</v>
      </c>
      <c r="BQ18" s="0" t="n">
        <v>0.00063714124154706</v>
      </c>
      <c r="BR18" s="12" t="n">
        <v>0.00120212556778932</v>
      </c>
      <c r="BT18" s="0" t="n">
        <v>5</v>
      </c>
      <c r="BU18" s="0" t="n">
        <f aca="false">BI18+AC18</f>
        <v>0.000845164596199309</v>
      </c>
      <c r="BV18" s="0" t="n">
        <f aca="false">BJ18+AD18</f>
        <v>0.00160856569979451</v>
      </c>
      <c r="BW18" s="0" t="n">
        <f aca="false">BK18+AE18</f>
        <v>0.00114985554338499</v>
      </c>
      <c r="BX18" s="0" t="n">
        <f aca="false">BL18+AF18</f>
        <v>0.00115216888436674</v>
      </c>
      <c r="BY18" s="0" t="n">
        <f aca="false">BM18+AG18</f>
        <v>0.00156176055624196</v>
      </c>
      <c r="BZ18" s="0" t="n">
        <f aca="false">BN18+AH18</f>
        <v>0.00109286460547378</v>
      </c>
      <c r="CA18" s="0" t="n">
        <f aca="false">BO18+AI18</f>
        <v>0.000948336204091486</v>
      </c>
      <c r="CB18" s="0" t="n">
        <f aca="false">BP18+AJ18</f>
        <v>0.000191733814155214</v>
      </c>
      <c r="CC18" s="0" t="n">
        <f aca="false">BQ18+AK18</f>
        <v>0.00060380153054706</v>
      </c>
      <c r="CD18" s="0" t="n">
        <f aca="false">BR18+AL18</f>
        <v>0.00119237040768932</v>
      </c>
    </row>
    <row r="19" customFormat="false" ht="14.25" hidden="false" customHeight="false" outlineLevel="0" collapsed="false">
      <c r="A19" s="0" t="n">
        <v>1</v>
      </c>
      <c r="B19" s="26" t="n">
        <v>0</v>
      </c>
      <c r="C19" s="9" t="n">
        <v>63014</v>
      </c>
      <c r="F19" s="27" t="n">
        <v>0.019221753</v>
      </c>
      <c r="N19" s="3" t="n">
        <v>6</v>
      </c>
      <c r="O19" s="10" t="n">
        <v>0.98321737120428</v>
      </c>
      <c r="P19" s="10" t="n">
        <v>0.086928515963824</v>
      </c>
      <c r="Q19" s="10" t="n">
        <v>-0.40956056330561</v>
      </c>
      <c r="U19" s="0" t="n">
        <v>6</v>
      </c>
      <c r="V19" s="11" t="n">
        <v>0.0315612776156574</v>
      </c>
      <c r="W19" s="11" t="n">
        <v>0.0136774478851014</v>
      </c>
      <c r="X19" s="11" t="n">
        <v>-0.00910102921398567</v>
      </c>
      <c r="AB19" s="0" t="n">
        <v>6</v>
      </c>
      <c r="AC19" s="13" t="n">
        <v>-0.00021229831</v>
      </c>
      <c r="AD19" s="13" t="n">
        <v>0.00010481977</v>
      </c>
      <c r="AE19" s="13" t="n">
        <v>-0.00011297817</v>
      </c>
      <c r="AF19" s="13" t="n">
        <v>5.4266417E-005</v>
      </c>
      <c r="AG19" s="13" t="n">
        <v>1.0418735E-005</v>
      </c>
      <c r="AH19" s="13" t="n">
        <v>0.00081308227</v>
      </c>
      <c r="AI19" s="13" t="n">
        <v>-0.00016580692</v>
      </c>
      <c r="AJ19" s="13" t="n">
        <v>-0.00011008889</v>
      </c>
      <c r="AK19" s="13" t="n">
        <v>-0.00028526931</v>
      </c>
      <c r="AL19" s="13" t="n">
        <v>-8.3553037E-005</v>
      </c>
      <c r="AN19" s="4" t="n">
        <v>0</v>
      </c>
      <c r="AO19" s="4" t="n">
        <v>0</v>
      </c>
      <c r="AP19" s="4" t="n">
        <v>0</v>
      </c>
      <c r="AQ19" s="4" t="n">
        <v>0</v>
      </c>
      <c r="AR19" s="4" t="n">
        <v>0</v>
      </c>
      <c r="AS19" s="4" t="n">
        <v>0.026</v>
      </c>
      <c r="AT19" s="4" t="n">
        <v>-0.0024</v>
      </c>
      <c r="AU19" s="4" t="n">
        <v>-0.0029</v>
      </c>
      <c r="AV19" s="4" t="n">
        <v>-0.0053</v>
      </c>
      <c r="AW19" s="4" t="n">
        <v>-0.0037</v>
      </c>
      <c r="AY19" s="15" t="n">
        <v>24.3650576546508</v>
      </c>
      <c r="AZ19" s="15" t="n">
        <v>0.06108445997925</v>
      </c>
      <c r="BC19" s="18" t="n">
        <f aca="false" t="array" ref="BC19:BC19">(EXP(-1/2*MMULT(TRANSPOSE($B$36:$B$45),$AY$14:$AY$23))*1/($B$31*$E$46)+$E$47/$E$46*EXP($BB$14)-1)*AY19</f>
        <v>0.0258432400606111</v>
      </c>
      <c r="BD19" s="18" t="n">
        <f aca="false">EXP(BB19)*$E$47/$E$46*AZ19</f>
        <v>0.0441573768515732</v>
      </c>
      <c r="BE19" s="19" t="n">
        <f aca="false">BD19+BC19</f>
        <v>0.0700006169121843</v>
      </c>
      <c r="BF19" s="19" t="n">
        <f aca="false">(BE19-B24)^2</f>
        <v>0.0017142068284147</v>
      </c>
      <c r="BH19" s="0" t="n">
        <v>6</v>
      </c>
      <c r="BI19" s="0" t="n">
        <v>0.000783300853166328</v>
      </c>
      <c r="BJ19" s="0" t="n">
        <v>0.00133797543251649</v>
      </c>
      <c r="BK19" s="0" t="n">
        <v>0.000802515302546953</v>
      </c>
      <c r="BL19" s="0" t="n">
        <v>0.00114163673958258</v>
      </c>
      <c r="BM19" s="0" t="n">
        <v>0.00108244587047378</v>
      </c>
      <c r="BN19" s="0" t="n">
        <v>0.00114111980160814</v>
      </c>
      <c r="BO19" s="0" t="n">
        <v>0.0010249071130752</v>
      </c>
      <c r="BP19" s="0" t="n">
        <v>0.000167691925398388</v>
      </c>
      <c r="BQ19" s="0" t="n">
        <v>0.000605243454488585</v>
      </c>
      <c r="BR19" s="0" t="n">
        <v>0.00100336419911551</v>
      </c>
      <c r="BT19" s="0" t="n">
        <v>6</v>
      </c>
      <c r="BU19" s="0" t="n">
        <f aca="false">BI19+AC19</f>
        <v>0.000571002543166328</v>
      </c>
      <c r="BV19" s="0" t="n">
        <f aca="false">BJ19+AD19</f>
        <v>0.00144279520251649</v>
      </c>
      <c r="BW19" s="0" t="n">
        <f aca="false">BK19+AE19</f>
        <v>0.000689537132546953</v>
      </c>
      <c r="BX19" s="0" t="n">
        <f aca="false">BL19+AF19</f>
        <v>0.00119590315658258</v>
      </c>
      <c r="BY19" s="0" t="n">
        <f aca="false">BM19+AG19</f>
        <v>0.00109286460547378</v>
      </c>
      <c r="BZ19" s="0" t="n">
        <f aca="false">BN19+AH19</f>
        <v>0.00195420207160814</v>
      </c>
      <c r="CA19" s="0" t="n">
        <f aca="false">BO19+AI19</f>
        <v>0.000859100193075202</v>
      </c>
      <c r="CB19" s="0" t="n">
        <f aca="false">BP19+AJ19</f>
        <v>5.76030353983885E-005</v>
      </c>
      <c r="CC19" s="0" t="n">
        <f aca="false">BQ19+AK19</f>
        <v>0.000319974144488585</v>
      </c>
      <c r="CD19" s="0" t="n">
        <f aca="false">BR19+AL19</f>
        <v>0.000919811162115511</v>
      </c>
    </row>
    <row r="20" customFormat="false" ht="14.25" hidden="false" customHeight="false" outlineLevel="0" collapsed="false">
      <c r="A20" s="0" t="n">
        <v>2</v>
      </c>
      <c r="B20" s="26" t="n">
        <v>0.519715369</v>
      </c>
      <c r="C20" s="0" t="n">
        <v>63014</v>
      </c>
      <c r="F20" s="27" t="n">
        <v>0.089388967</v>
      </c>
      <c r="N20" s="3" t="n">
        <v>7</v>
      </c>
      <c r="O20" s="10" t="n">
        <v>0.97695205831169</v>
      </c>
      <c r="P20" s="10" t="n">
        <v>-0.1938427175154</v>
      </c>
      <c r="Q20" s="10" t="n">
        <v>-0.49858878050929</v>
      </c>
      <c r="U20" s="0" t="n">
        <v>7</v>
      </c>
      <c r="V20" s="11" t="n">
        <v>0.0313601610718053</v>
      </c>
      <c r="W20" s="11" t="n">
        <v>0.00563212028731591</v>
      </c>
      <c r="X20" s="11" t="n">
        <v>-0.0107379569882147</v>
      </c>
      <c r="AB20" s="0" t="n">
        <v>7</v>
      </c>
      <c r="AC20" s="13" t="n">
        <v>0.0002306</v>
      </c>
      <c r="AD20" s="13" t="n">
        <v>-0.00016638899</v>
      </c>
      <c r="AE20" s="13" t="n">
        <v>-0.00016632502</v>
      </c>
      <c r="AF20" s="13" t="n">
        <v>-2.9042863E-005</v>
      </c>
      <c r="AG20" s="13" t="n">
        <v>-2.8017075E-005</v>
      </c>
      <c r="AH20" s="13" t="n">
        <v>-0.00016580692</v>
      </c>
      <c r="AI20" s="13" t="n">
        <v>0.00036856727</v>
      </c>
      <c r="AJ20" s="14" t="n">
        <v>-5.7308775E-006</v>
      </c>
      <c r="AK20" s="13" t="n">
        <v>0.00016367227</v>
      </c>
      <c r="AL20" s="13" t="n">
        <v>6.8469337E-005</v>
      </c>
      <c r="AN20" s="4" t="n">
        <v>0</v>
      </c>
      <c r="AO20" s="4" t="n">
        <v>0</v>
      </c>
      <c r="AP20" s="4" t="n">
        <v>0</v>
      </c>
      <c r="AQ20" s="4" t="n">
        <v>0</v>
      </c>
      <c r="AR20" s="4" t="n">
        <v>0</v>
      </c>
      <c r="AS20" s="4" t="n">
        <v>0</v>
      </c>
      <c r="AT20" s="4" t="n">
        <v>0.015</v>
      </c>
      <c r="AU20" s="4" t="n">
        <v>-0.0051</v>
      </c>
      <c r="AV20" s="4" t="n">
        <v>0.0014</v>
      </c>
      <c r="AW20" s="4" t="n">
        <v>0.0013</v>
      </c>
      <c r="AY20" s="15" t="n">
        <v>-4.29967432161248</v>
      </c>
      <c r="AZ20" s="15" t="n">
        <v>0.239408405157758</v>
      </c>
      <c r="BC20" s="18" t="n">
        <f aca="false" t="array" ref="BC20:BC20">(EXP(-1/2*MMULT(TRANSPOSE($B$36:$B$45),$AY$14:$AY$23))*1/($B$31*$E$46)+$E$47/$E$46*EXP($BB$14)-1)*AY20</f>
        <v>-0.00456052750832158</v>
      </c>
      <c r="BD20" s="18" t="n">
        <f aca="false">EXP(BB20)*$E$47/$E$46*AZ20</f>
        <v>0.173066065764949</v>
      </c>
      <c r="BE20" s="19" t="n">
        <f aca="false">BD20+BC20</f>
        <v>0.168505538256627</v>
      </c>
      <c r="BF20" s="19" t="n">
        <f aca="false">(BE20-B25)^2</f>
        <v>0.0227721260913662</v>
      </c>
      <c r="BH20" s="0" t="n">
        <v>7</v>
      </c>
      <c r="BI20" s="0" t="n">
        <v>0.000772785838169054</v>
      </c>
      <c r="BJ20" s="0" t="n">
        <v>0.00117892044582507</v>
      </c>
      <c r="BK20" s="0" t="n">
        <v>0.00066089583527268</v>
      </c>
      <c r="BL20" s="0" t="n">
        <v>0.00104237974085814</v>
      </c>
      <c r="BM20" s="0" t="n">
        <v>0.000976353279091486</v>
      </c>
      <c r="BN20" s="0" t="n">
        <v>0.0010249071130752</v>
      </c>
      <c r="BO20" s="0" t="n">
        <v>0.000986417606203644</v>
      </c>
      <c r="BP20" s="12" t="n">
        <v>0.000320518570353423</v>
      </c>
      <c r="BQ20" s="0" t="n">
        <v>0.000554309604773058</v>
      </c>
      <c r="BR20" s="0" t="n">
        <v>0.000881107863766932</v>
      </c>
      <c r="BT20" s="0" t="n">
        <v>7</v>
      </c>
      <c r="BU20" s="0" t="n">
        <f aca="false">BI20+AC20</f>
        <v>0.00100338583816905</v>
      </c>
      <c r="BV20" s="0" t="n">
        <f aca="false">BJ20+AD20</f>
        <v>0.00101253145582507</v>
      </c>
      <c r="BW20" s="0" t="n">
        <f aca="false">BK20+AE20</f>
        <v>0.00049457081527268</v>
      </c>
      <c r="BX20" s="0" t="n">
        <f aca="false">BL20+AF20</f>
        <v>0.00101333687785814</v>
      </c>
      <c r="BY20" s="0" t="n">
        <f aca="false">BM20+AG20</f>
        <v>0.000948336204091486</v>
      </c>
      <c r="BZ20" s="0" t="n">
        <f aca="false">BN20+AH20</f>
        <v>0.000859100193075202</v>
      </c>
      <c r="CA20" s="0" t="n">
        <f aca="false">BO20+AI20</f>
        <v>0.00135498487620364</v>
      </c>
      <c r="CB20" s="0" t="n">
        <f aca="false">BP20+AJ20</f>
        <v>0.000314787692853423</v>
      </c>
      <c r="CC20" s="0" t="n">
        <f aca="false">BQ20+AK20</f>
        <v>0.000717981874773058</v>
      </c>
      <c r="CD20" s="0" t="n">
        <f aca="false">BR20+AL20</f>
        <v>0.000949577200766932</v>
      </c>
    </row>
    <row r="21" customFormat="false" ht="14.25" hidden="false" customHeight="false" outlineLevel="0" collapsed="false">
      <c r="A21" s="0" t="n">
        <v>3</v>
      </c>
      <c r="B21" s="26" t="n">
        <v>0</v>
      </c>
      <c r="C21" s="0" t="n">
        <v>63014</v>
      </c>
      <c r="F21" s="27" t="n">
        <v>0.040318798</v>
      </c>
      <c r="N21" s="3" t="n">
        <v>8</v>
      </c>
      <c r="O21" s="10" t="n">
        <v>0.47299440701451</v>
      </c>
      <c r="P21" s="10" t="n">
        <v>-0.76486044479085</v>
      </c>
      <c r="Q21" s="10" t="n">
        <v>-0.14221921517949</v>
      </c>
      <c r="U21" s="0" t="n">
        <v>8</v>
      </c>
      <c r="V21" s="11" t="n">
        <v>0.0151831204651658</v>
      </c>
      <c r="W21" s="11" t="n">
        <v>-0.0163299003920947</v>
      </c>
      <c r="X21" s="11" t="n">
        <v>-0.00161081739737117</v>
      </c>
      <c r="AB21" s="0" t="n">
        <v>8</v>
      </c>
      <c r="AC21" s="13" t="n">
        <v>8.4701889E-005</v>
      </c>
      <c r="AD21" s="13" t="n">
        <v>-0.00016050936</v>
      </c>
      <c r="AE21" s="13" t="n">
        <v>-0.00011286569</v>
      </c>
      <c r="AF21" s="13" t="n">
        <v>4.1626964E-007</v>
      </c>
      <c r="AG21" s="13" t="n">
        <v>-7.5382704E-005</v>
      </c>
      <c r="AH21" s="13" t="n">
        <v>-0.00011008889</v>
      </c>
      <c r="AI21" s="13" t="n">
        <v>-5.7308775E-006</v>
      </c>
      <c r="AJ21" s="13" t="n">
        <v>0.00089719385</v>
      </c>
      <c r="AK21" s="13" t="n">
        <v>0.00014414493</v>
      </c>
      <c r="AL21" s="13" t="n">
        <v>-3.1366053E-005</v>
      </c>
      <c r="AN21" s="4" t="n">
        <v>0</v>
      </c>
      <c r="AO21" s="4" t="n">
        <v>0</v>
      </c>
      <c r="AP21" s="4" t="n">
        <v>0</v>
      </c>
      <c r="AQ21" s="4" t="n">
        <v>0</v>
      </c>
      <c r="AR21" s="4" t="n">
        <v>0</v>
      </c>
      <c r="AS21" s="4" t="n">
        <v>0</v>
      </c>
      <c r="AT21" s="4" t="n">
        <v>0</v>
      </c>
      <c r="AU21" s="4" t="n">
        <v>0.0285</v>
      </c>
      <c r="AV21" s="4" t="n">
        <v>0.0026</v>
      </c>
      <c r="AW21" s="4" t="n">
        <v>-0.0024</v>
      </c>
      <c r="AY21" s="15" t="n">
        <v>35.3998944593146</v>
      </c>
      <c r="AZ21" s="15" t="n">
        <v>0.205255789966001</v>
      </c>
      <c r="BC21" s="18" t="n">
        <f aca="false" t="array" ref="BC21:BC21">(EXP(-1/2*MMULT(TRANSPOSE($B$36:$B$45),$AY$14:$AY$23))*1/($B$31*$E$46)+$E$47/$E$46*EXP($BB$14)-1)*AY21</f>
        <v>0.0375475397431591</v>
      </c>
      <c r="BD21" s="18" t="n">
        <f aca="false">EXP(BB21)*$E$47/$E$46*AZ21</f>
        <v>0.14837746411403</v>
      </c>
      <c r="BE21" s="19" t="n">
        <f aca="false">BD21+BC21</f>
        <v>0.185925003857189</v>
      </c>
      <c r="BF21" s="19" t="n">
        <f aca="false">(BE21-B26)^2</f>
        <v>0.0345681070592957</v>
      </c>
      <c r="BH21" s="0" t="n">
        <v>8</v>
      </c>
      <c r="BI21" s="0" t="n">
        <v>0.000346464714763363</v>
      </c>
      <c r="BJ21" s="0" t="n">
        <v>0.000253145079418155</v>
      </c>
      <c r="BK21" s="0" t="n">
        <v>0.000189891942586379</v>
      </c>
      <c r="BL21" s="0" t="n">
        <v>0.000236460044554568</v>
      </c>
      <c r="BM21" s="0" t="n">
        <v>0.000267116518155214</v>
      </c>
      <c r="BN21" s="0" t="n">
        <v>0.000167691925398388</v>
      </c>
      <c r="BO21" s="0" t="n">
        <v>0.000320518570353423</v>
      </c>
      <c r="BP21" s="0" t="n">
        <v>0.000511765993086172</v>
      </c>
      <c r="BQ21" s="0" t="n">
        <v>0.000147919484565435</v>
      </c>
      <c r="BR21" s="0" t="n">
        <v>0.000222302111510958</v>
      </c>
      <c r="BT21" s="0" t="n">
        <v>8</v>
      </c>
      <c r="BU21" s="0" t="n">
        <f aca="false">BI21+AC21</f>
        <v>0.000431166603763363</v>
      </c>
      <c r="BV21" s="0" t="n">
        <f aca="false">BJ21+AD21</f>
        <v>9.26357194181549E-005</v>
      </c>
      <c r="BW21" s="0" t="n">
        <f aca="false">BK21+AE21</f>
        <v>7.70262525863789E-005</v>
      </c>
      <c r="BX21" s="0" t="n">
        <f aca="false">BL21+AF21</f>
        <v>0.000236876314194568</v>
      </c>
      <c r="BY21" s="0" t="n">
        <f aca="false">BM21+AG21</f>
        <v>0.000191733814155214</v>
      </c>
      <c r="BZ21" s="0" t="n">
        <f aca="false">BN21+AH21</f>
        <v>5.76030353983884E-005</v>
      </c>
      <c r="CA21" s="0" t="n">
        <f aca="false">BO21+AI21</f>
        <v>0.000314787692853423</v>
      </c>
      <c r="CB21" s="0" t="n">
        <f aca="false">BP21+AJ21</f>
        <v>0.00140895984308617</v>
      </c>
      <c r="CC21" s="0" t="n">
        <f aca="false">BQ21+AK21</f>
        <v>0.000292064414565435</v>
      </c>
      <c r="CD21" s="0" t="n">
        <f aca="false">BR21+AL21</f>
        <v>0.000190936058510958</v>
      </c>
    </row>
    <row r="22" customFormat="false" ht="14.25" hidden="false" customHeight="false" outlineLevel="0" collapsed="false">
      <c r="A22" s="0" t="n">
        <v>4</v>
      </c>
      <c r="B22" s="26" t="n">
        <v>0.067110457</v>
      </c>
      <c r="C22" s="0" t="n">
        <v>63014</v>
      </c>
      <c r="F22" s="27" t="n">
        <v>0.43147364</v>
      </c>
      <c r="N22" s="3" t="n">
        <v>9</v>
      </c>
      <c r="O22" s="10" t="n">
        <v>0.5921051239927</v>
      </c>
      <c r="P22" s="10" t="n">
        <v>-0.047022150502563</v>
      </c>
      <c r="Q22" s="10" t="n">
        <v>-0.075113645210165</v>
      </c>
      <c r="U22" s="0" t="n">
        <v>9</v>
      </c>
      <c r="V22" s="11" t="n">
        <v>0.0190065744801657</v>
      </c>
      <c r="W22" s="11" t="n">
        <v>0.00541456933924399</v>
      </c>
      <c r="X22" s="11" t="n">
        <v>-0.00118519300254592</v>
      </c>
      <c r="AB22" s="0" t="n">
        <v>9</v>
      </c>
      <c r="AC22" s="13" t="n">
        <v>0.00019036779</v>
      </c>
      <c r="AD22" s="13" t="n">
        <v>-0.0002797409</v>
      </c>
      <c r="AE22" s="13" t="n">
        <v>0.00011602102</v>
      </c>
      <c r="AF22" s="13" t="n">
        <v>-0.00017789862</v>
      </c>
      <c r="AG22" s="13" t="n">
        <v>-3.3339711E-005</v>
      </c>
      <c r="AH22" s="13" t="n">
        <v>-0.00028526931</v>
      </c>
      <c r="AI22" s="13" t="n">
        <v>0.00016367227</v>
      </c>
      <c r="AJ22" s="13" t="n">
        <v>0.00014414493</v>
      </c>
      <c r="AK22" s="13" t="n">
        <v>0.00094817096</v>
      </c>
      <c r="AL22" s="13" t="n">
        <v>3.974096E-005</v>
      </c>
      <c r="AN22" s="4" t="n">
        <v>0</v>
      </c>
      <c r="AO22" s="4" t="n">
        <v>0</v>
      </c>
      <c r="AP22" s="4" t="n">
        <v>0</v>
      </c>
      <c r="AQ22" s="4" t="n">
        <v>0</v>
      </c>
      <c r="AR22" s="4" t="n">
        <v>0</v>
      </c>
      <c r="AS22" s="4" t="n">
        <v>0</v>
      </c>
      <c r="AT22" s="4" t="n">
        <v>0</v>
      </c>
      <c r="AU22" s="4" t="n">
        <v>0</v>
      </c>
      <c r="AV22" s="4" t="n">
        <v>0.026</v>
      </c>
      <c r="AW22" s="4" t="n">
        <v>0.0005</v>
      </c>
      <c r="AY22" s="15" t="n">
        <v>-31.6456863579956</v>
      </c>
      <c r="AZ22" s="15" t="n">
        <v>0.000710370992832735</v>
      </c>
      <c r="BC22" s="18" t="n">
        <f aca="false" t="array" ref="BC22:BC22">(EXP(-1/2*MMULT(TRANSPOSE($B$36:$B$45),$AY$14:$AY$23))*1/($B$31*$E$46)+$E$47/$E$46*EXP($BB$14)-1)*AY22</f>
        <v>-0.0335655708689192</v>
      </c>
      <c r="BD22" s="18" t="n">
        <f aca="false">EXP(BB22)*$E$47/$E$46*AZ22</f>
        <v>0.000513520454230042</v>
      </c>
      <c r="BE22" s="19" t="n">
        <f aca="false">BD22+BC22</f>
        <v>-0.0330520504146892</v>
      </c>
      <c r="BF22" s="19" t="n">
        <f aca="false">(BE22-B27)^2</f>
        <v>0.00109243803661519</v>
      </c>
      <c r="BH22" s="0" t="n">
        <v>9</v>
      </c>
      <c r="BI22" s="0" t="n">
        <v>0.000460497806942366</v>
      </c>
      <c r="BJ22" s="0" t="n">
        <v>0.000779787086279044</v>
      </c>
      <c r="BK22" s="0" t="n">
        <v>0.000560895369323151</v>
      </c>
      <c r="BL22" s="0" t="n">
        <v>0.000624182947041834</v>
      </c>
      <c r="BM22" s="0" t="n">
        <v>0.00063714124154706</v>
      </c>
      <c r="BN22" s="0" t="n">
        <v>0.000605243454488585</v>
      </c>
      <c r="BO22" s="0" t="n">
        <v>0.000554309604773058</v>
      </c>
      <c r="BP22" s="0" t="n">
        <v>0.000147919484565435</v>
      </c>
      <c r="BQ22" s="0" t="n">
        <v>0.000342846546464534</v>
      </c>
      <c r="BR22" s="0" t="n">
        <v>0.000609996732124924</v>
      </c>
      <c r="BT22" s="0" t="n">
        <v>9</v>
      </c>
      <c r="BU22" s="0" t="n">
        <f aca="false">BI22+AC22</f>
        <v>0.000650865596942366</v>
      </c>
      <c r="BV22" s="0" t="n">
        <f aca="false">BJ22+AD22</f>
        <v>0.000500046186279044</v>
      </c>
      <c r="BW22" s="0" t="n">
        <f aca="false">BK22+AE22</f>
        <v>0.000676916389323151</v>
      </c>
      <c r="BX22" s="0" t="n">
        <f aca="false">BL22+AF22</f>
        <v>0.000446284327041834</v>
      </c>
      <c r="BY22" s="0" t="n">
        <f aca="false">BM22+AG22</f>
        <v>0.00060380153054706</v>
      </c>
      <c r="BZ22" s="0" t="n">
        <f aca="false">BN22+AH22</f>
        <v>0.000319974144488585</v>
      </c>
      <c r="CA22" s="0" t="n">
        <f aca="false">BO22+AI22</f>
        <v>0.000717981874773058</v>
      </c>
      <c r="CB22" s="0" t="n">
        <f aca="false">BP22+AJ22</f>
        <v>0.000292064414565435</v>
      </c>
      <c r="CC22" s="0" t="n">
        <f aca="false">BQ22+AK22</f>
        <v>0.00129101750646453</v>
      </c>
      <c r="CD22" s="0" t="n">
        <f aca="false">BR22+AL22</f>
        <v>0.000649737692124924</v>
      </c>
    </row>
    <row r="23" customFormat="false" ht="14.25" hidden="false" customHeight="false" outlineLevel="0" collapsed="false">
      <c r="A23" s="0" t="n">
        <v>5</v>
      </c>
      <c r="B23" s="26" t="n">
        <v>0.039105043</v>
      </c>
      <c r="C23" s="0" t="n">
        <v>63014</v>
      </c>
      <c r="F23" s="27" t="n">
        <v>0.092983276</v>
      </c>
      <c r="N23" s="3" t="n">
        <v>10</v>
      </c>
      <c r="O23" s="10" t="n">
        <v>1.0593604192781</v>
      </c>
      <c r="P23" s="10" t="n">
        <v>-0.03828284405931</v>
      </c>
      <c r="Q23" s="10" t="n">
        <v>0.33899265053639</v>
      </c>
      <c r="U23" s="0" t="n">
        <v>10</v>
      </c>
      <c r="V23" s="11" t="n">
        <v>0.034005469458827</v>
      </c>
      <c r="W23" s="11" t="n">
        <v>0.0109894760084859</v>
      </c>
      <c r="X23" s="11" t="n">
        <v>0.00915815710953041</v>
      </c>
      <c r="AB23" s="0" t="n">
        <v>10</v>
      </c>
      <c r="AC23" s="13" t="n">
        <v>2.8798437E-005</v>
      </c>
      <c r="AD23" s="13" t="n">
        <v>-0.00011290512</v>
      </c>
      <c r="AE23" s="13" t="n">
        <v>-0.00022500916</v>
      </c>
      <c r="AF23" s="13" t="n">
        <v>1.5401351E-005</v>
      </c>
      <c r="AG23" s="13" t="n">
        <v>-9.7551601E-006</v>
      </c>
      <c r="AH23" s="13" t="n">
        <v>-8.3553037E-005</v>
      </c>
      <c r="AI23" s="13" t="n">
        <v>6.8469337E-005</v>
      </c>
      <c r="AJ23" s="13" t="n">
        <v>-3.1366053E-005</v>
      </c>
      <c r="AK23" s="13" t="n">
        <v>3.974096E-005</v>
      </c>
      <c r="AL23" s="13" t="n">
        <v>0.00028684197</v>
      </c>
      <c r="AN23" s="4" t="n">
        <v>0</v>
      </c>
      <c r="AO23" s="4" t="n">
        <v>0</v>
      </c>
      <c r="AP23" s="4" t="n">
        <v>0</v>
      </c>
      <c r="AQ23" s="4" t="n">
        <v>0</v>
      </c>
      <c r="AR23" s="4" t="n">
        <v>0</v>
      </c>
      <c r="AS23" s="4" t="n">
        <v>0</v>
      </c>
      <c r="AT23" s="4" t="n">
        <v>0</v>
      </c>
      <c r="AU23" s="4" t="n">
        <v>0</v>
      </c>
      <c r="AV23" s="4" t="n">
        <v>0</v>
      </c>
      <c r="AW23" s="4" t="n">
        <v>0.0148</v>
      </c>
      <c r="AY23" s="15" t="n">
        <v>-4.18996011504558</v>
      </c>
      <c r="AZ23" s="15" t="n">
        <v>0.169148307393137</v>
      </c>
      <c r="BC23" s="18" t="n">
        <f aca="false" t="array" ref="BC23:BC23">(EXP(-1/2*MMULT(TRANSPOSE($B$36:$B$45),$AY$14:$AY$23))*1/($B$31*$E$46)+$E$47/$E$46*EXP($BB$14)-1)*AY23</f>
        <v>-0.00444415714636487</v>
      </c>
      <c r="BD23" s="18" t="n">
        <f aca="false">EXP(BB23)*$E$47/$E$46*AZ23</f>
        <v>0.122275707371429</v>
      </c>
      <c r="BE23" s="19" t="n">
        <f aca="false">BD23+BC23</f>
        <v>0.117831550225064</v>
      </c>
      <c r="BF23" s="19" t="n">
        <f aca="false">(BE23-B28)^2</f>
        <v>0.00842172688448921</v>
      </c>
      <c r="BH23" s="0" t="n">
        <v>10</v>
      </c>
      <c r="BI23" s="0" t="n">
        <v>0.000804003290633447</v>
      </c>
      <c r="BJ23" s="0" t="n">
        <v>0.00148139141525528</v>
      </c>
      <c r="BK23" s="0" t="n">
        <v>0.00130898566303225</v>
      </c>
      <c r="BL23" s="0" t="n">
        <v>0.00106281544942978</v>
      </c>
      <c r="BM23" s="0" t="n">
        <v>0.00120212556778932</v>
      </c>
      <c r="BN23" s="0" t="n">
        <v>0.00100336419911551</v>
      </c>
      <c r="BO23" s="0" t="n">
        <v>0.000881107863766932</v>
      </c>
      <c r="BP23" s="0" t="n">
        <v>0.000222302111510958</v>
      </c>
      <c r="BQ23" s="0" t="n">
        <v>0.000609996732124924</v>
      </c>
      <c r="BR23" s="0" t="n">
        <v>0.00121557851719696</v>
      </c>
      <c r="BT23" s="0" t="n">
        <v>10</v>
      </c>
      <c r="BU23" s="0" t="n">
        <f aca="false">BI23+AC23</f>
        <v>0.000832801727633447</v>
      </c>
      <c r="BV23" s="0" t="n">
        <f aca="false">BJ23+AD23</f>
        <v>0.00136848629525528</v>
      </c>
      <c r="BW23" s="0" t="n">
        <f aca="false">BK23+AE23</f>
        <v>0.00108397650303225</v>
      </c>
      <c r="BX23" s="0" t="n">
        <f aca="false">BL23+AF23</f>
        <v>0.00107821680042978</v>
      </c>
      <c r="BY23" s="0" t="n">
        <f aca="false">BM23+AG23</f>
        <v>0.00119237040768932</v>
      </c>
      <c r="BZ23" s="0" t="n">
        <f aca="false">BN23+AH23</f>
        <v>0.000919811162115511</v>
      </c>
      <c r="CA23" s="0" t="n">
        <f aca="false">BO23+AI23</f>
        <v>0.000949577200766932</v>
      </c>
      <c r="CB23" s="0" t="n">
        <f aca="false">BP23+AJ23</f>
        <v>0.000190936058510958</v>
      </c>
      <c r="CC23" s="0" t="n">
        <f aca="false">BQ23+AK23</f>
        <v>0.000649737692124924</v>
      </c>
      <c r="CD23" s="0" t="n">
        <f aca="false">BR23+AL23</f>
        <v>0.00150242048719696</v>
      </c>
    </row>
    <row r="24" customFormat="false" ht="14.25" hidden="false" customHeight="false" outlineLevel="0" collapsed="false">
      <c r="A24" s="0" t="n">
        <v>6</v>
      </c>
      <c r="B24" s="26" t="n">
        <v>0.028597636</v>
      </c>
      <c r="C24" s="0" t="n">
        <v>63014</v>
      </c>
      <c r="F24" s="27" t="n">
        <v>0.12455071</v>
      </c>
      <c r="U24" s="0" t="s">
        <v>47</v>
      </c>
      <c r="AN24" s="4"/>
      <c r="AO24" s="4"/>
      <c r="AP24" s="4"/>
      <c r="AQ24" s="4"/>
      <c r="AR24" s="4"/>
      <c r="AS24" s="4"/>
      <c r="AT24" s="4"/>
      <c r="AU24" s="4"/>
      <c r="AV24" s="4"/>
      <c r="AW24" s="4"/>
      <c r="AY24" s="25"/>
      <c r="AZ24" s="25"/>
      <c r="BF24" s="19" t="n">
        <f aca="false">SUM(BF14:BF23)</f>
        <v>0.286733108251657</v>
      </c>
    </row>
    <row r="25" customFormat="false" ht="14.25" hidden="false" customHeight="false" outlineLevel="0" collapsed="false">
      <c r="A25" s="0" t="n">
        <v>7</v>
      </c>
      <c r="B25" s="26" t="n">
        <v>0.319409899</v>
      </c>
      <c r="C25" s="0" t="n">
        <v>63014</v>
      </c>
      <c r="F25" s="27" t="n">
        <v>0.049538989</v>
      </c>
      <c r="N25" s="3" t="s">
        <v>48</v>
      </c>
      <c r="O25" s="3" t="s">
        <v>25</v>
      </c>
      <c r="P25" s="3" t="s">
        <v>26</v>
      </c>
      <c r="Q25" s="3" t="s">
        <v>27</v>
      </c>
      <c r="R25" s="3" t="s">
        <v>28</v>
      </c>
      <c r="S25" s="3" t="s">
        <v>29</v>
      </c>
      <c r="U25" s="0" t="s">
        <v>49</v>
      </c>
      <c r="V25" s="0" t="n">
        <v>1</v>
      </c>
      <c r="W25" s="0" t="n">
        <v>2</v>
      </c>
      <c r="X25" s="0" t="n">
        <v>3</v>
      </c>
      <c r="Y25" s="0" t="n">
        <v>4</v>
      </c>
      <c r="Z25" s="0" t="n">
        <v>5</v>
      </c>
      <c r="AB25" s="0" t="s">
        <v>50</v>
      </c>
      <c r="AC25" s="0" t="n">
        <v>1</v>
      </c>
      <c r="AD25" s="0" t="n">
        <v>2</v>
      </c>
      <c r="AE25" s="0" t="n">
        <v>3</v>
      </c>
      <c r="AF25" s="0" t="n">
        <v>4</v>
      </c>
      <c r="AG25" s="0" t="n">
        <v>5</v>
      </c>
      <c r="AH25" s="0" t="n">
        <v>6</v>
      </c>
      <c r="AI25" s="0" t="n">
        <v>7</v>
      </c>
      <c r="AJ25" s="0" t="n">
        <v>8</v>
      </c>
      <c r="AK25" s="0" t="n">
        <v>9</v>
      </c>
      <c r="AL25" s="0" t="n">
        <v>10</v>
      </c>
      <c r="AN25" s="4" t="s">
        <v>51</v>
      </c>
      <c r="AO25" s="4"/>
      <c r="AP25" s="4"/>
      <c r="AQ25" s="4"/>
      <c r="AR25" s="4"/>
      <c r="AS25" s="4"/>
      <c r="AT25" s="4"/>
      <c r="AU25" s="4"/>
      <c r="AV25" s="4"/>
      <c r="AW25" s="4"/>
      <c r="AY25" s="6" t="s">
        <v>52</v>
      </c>
      <c r="AZ25" s="6" t="s">
        <v>53</v>
      </c>
      <c r="BA25" s="7" t="s">
        <v>54</v>
      </c>
      <c r="BB25" s="8" t="s">
        <v>8</v>
      </c>
      <c r="BC25" s="8" t="s">
        <v>9</v>
      </c>
      <c r="BD25" s="8" t="s">
        <v>10</v>
      </c>
      <c r="BE25" s="8" t="s">
        <v>11</v>
      </c>
      <c r="BF25" s="8" t="s">
        <v>12</v>
      </c>
      <c r="BH25" s="0" t="s">
        <v>55</v>
      </c>
      <c r="BI25" s="0" t="n">
        <v>1</v>
      </c>
      <c r="BJ25" s="0" t="n">
        <v>2</v>
      </c>
      <c r="BK25" s="0" t="n">
        <v>3</v>
      </c>
      <c r="BL25" s="0" t="n">
        <v>4</v>
      </c>
      <c r="BM25" s="0" t="n">
        <v>5</v>
      </c>
      <c r="BN25" s="0" t="n">
        <v>6</v>
      </c>
      <c r="BO25" s="0" t="n">
        <v>7</v>
      </c>
      <c r="BP25" s="0" t="n">
        <v>8</v>
      </c>
      <c r="BQ25" s="0" t="n">
        <v>9</v>
      </c>
      <c r="BR25" s="0" t="n">
        <v>10</v>
      </c>
      <c r="BT25" s="0" t="s">
        <v>56</v>
      </c>
      <c r="BU25" s="0" t="n">
        <v>1</v>
      </c>
      <c r="BV25" s="0" t="n">
        <v>2</v>
      </c>
      <c r="BW25" s="0" t="n">
        <v>3</v>
      </c>
      <c r="BX25" s="0" t="n">
        <v>4</v>
      </c>
      <c r="BY25" s="0" t="n">
        <v>5</v>
      </c>
      <c r="BZ25" s="0" t="n">
        <v>6</v>
      </c>
      <c r="CA25" s="0" t="n">
        <v>7</v>
      </c>
      <c r="CB25" s="0" t="n">
        <v>8</v>
      </c>
      <c r="CC25" s="0" t="n">
        <v>9</v>
      </c>
      <c r="CD25" s="0" t="n">
        <v>10</v>
      </c>
    </row>
    <row r="26" customFormat="false" ht="14.25" hidden="false" customHeight="false" outlineLevel="0" collapsed="false">
      <c r="A26" s="0" t="n">
        <v>8</v>
      </c>
      <c r="B26" s="26" t="n">
        <v>0</v>
      </c>
      <c r="C26" s="0" t="n">
        <v>63014</v>
      </c>
      <c r="F26" s="27" t="n">
        <v>0.022816064</v>
      </c>
      <c r="N26" s="3" t="n">
        <v>1</v>
      </c>
      <c r="O26" s="10" t="n">
        <v>0.860161863284119</v>
      </c>
      <c r="P26" s="10" t="n">
        <v>0.000320045289537</v>
      </c>
      <c r="Q26" s="10" t="n">
        <v>0.002931188105579</v>
      </c>
      <c r="R26" s="10" t="n">
        <v>0.321926021568841</v>
      </c>
      <c r="S26" s="10" t="n">
        <v>-0.095355461401328</v>
      </c>
      <c r="T26" s="28"/>
      <c r="U26" s="0" t="n">
        <v>1</v>
      </c>
      <c r="V26" s="11" t="n">
        <f aca="false" t="array" ref="V26:Z35">MMULT(MMULT(O26:S35,H11:L15),TRANSPOSE(O26:S35))</f>
        <v>0.0243777612225391</v>
      </c>
      <c r="W26" s="11" t="n">
        <v>0.0285766696922593</v>
      </c>
      <c r="X26" s="11" t="n">
        <v>0.0209055382605547</v>
      </c>
      <c r="Y26" s="11" t="n">
        <v>0.0265607706260678</v>
      </c>
      <c r="Z26" s="11" t="n">
        <v>0.030182118465539</v>
      </c>
      <c r="AB26" s="0" t="n">
        <v>1</v>
      </c>
      <c r="AC26" s="13" t="n">
        <v>0.00055287872</v>
      </c>
      <c r="AD26" s="13" t="n">
        <v>-2.3398483E-005</v>
      </c>
      <c r="AE26" s="13" t="n">
        <v>-8.6940272E-005</v>
      </c>
      <c r="AF26" s="13" t="n">
        <v>1.7800077E-005</v>
      </c>
      <c r="AG26" s="13" t="n">
        <v>-1.05389E-005</v>
      </c>
      <c r="AH26" s="13" t="n">
        <v>-0.00028061125</v>
      </c>
      <c r="AI26" s="13" t="n">
        <v>0.00033589645</v>
      </c>
      <c r="AJ26" s="13" t="n">
        <v>4.7350535E-005</v>
      </c>
      <c r="AK26" s="13" t="n">
        <v>0.00016847264</v>
      </c>
      <c r="AL26" s="13" t="n">
        <v>7.27843E-005</v>
      </c>
      <c r="AN26" s="4" t="n">
        <v>0.0235</v>
      </c>
      <c r="AO26" s="4" t="n">
        <v>-0.001</v>
      </c>
      <c r="AP26" s="4" t="n">
        <v>-0.0037</v>
      </c>
      <c r="AQ26" s="4" t="n">
        <v>0.0008</v>
      </c>
      <c r="AR26" s="4" t="n">
        <v>-0.0004</v>
      </c>
      <c r="AS26" s="4" t="n">
        <v>-0.0119</v>
      </c>
      <c r="AT26" s="4" t="n">
        <v>0.0143</v>
      </c>
      <c r="AU26" s="4" t="n">
        <v>0.002</v>
      </c>
      <c r="AV26" s="4" t="n">
        <v>0.0072</v>
      </c>
      <c r="AW26" s="4" t="n">
        <v>0.0031</v>
      </c>
      <c r="AY26" s="15" t="n">
        <f aca="false" t="array" ref="AY26:AY35">MMULT(MINVERSE(MMULT(V26:Z35,TRANSPOSE(V26:Z35))+MMULT(AN26:AW35,TRANSPOSE(AN26:AW35))),C36:C45)</f>
        <v>-22.1255772508443</v>
      </c>
      <c r="AZ26" s="15" t="n">
        <f aca="false" t="array" ref="AZ26:AZ35">MMULT(MINVERSE(MMULT(V26:Z35,TRANSPOSE(V26:Z35))+MMULT(AN26:AW35,TRANSPOSE(AN26:AW35))),MMULT(V26:Z35,BA26:BA30))</f>
        <v>-0.103504829375162</v>
      </c>
      <c r="BA26" s="16" t="n">
        <f aca="false" t="array" ref="BA26:BA26">SQRT(MMULT(MMULT(TRANSPOSE(F19:F28),BU26:CD35),F19:F28))</f>
        <v>0.0335279441683528</v>
      </c>
      <c r="BB26" s="17" t="n">
        <f aca="false" t="array" ref="BB26:BB26">SUMPRODUCT(F36:F45+$B$30,F19:F28)-1/2*MMULT(TRANSPOSE(F36:F45),AY26:AY35)-MMULT(TRANSPOSE(F36:F45),AZ26:AZ35)</f>
        <v>-3.28132701766507</v>
      </c>
      <c r="BC26" s="18" t="n">
        <f aca="false" t="array" ref="BC26:BC26">(EXP(-1/2*MMULT(TRANSPOSE($C$36:$C$45),$AY$26:$AY$35))*1/($B$31*$F$46)+$F$47/$F$46*EXP($BB$26)-1)*AY26</f>
        <v>-0.0613795855282413</v>
      </c>
      <c r="BD26" s="18" t="n">
        <f aca="false">EXP(BB26)*$F$47/$F$46*AZ26</f>
        <v>-0.00194571449622485</v>
      </c>
      <c r="BE26" s="19" t="n">
        <f aca="false">BD26+BC26</f>
        <v>-0.0633253000245543</v>
      </c>
      <c r="BF26" s="19" t="n">
        <f aca="false">(BE26-B19)^2</f>
        <v>0.00401009362319981</v>
      </c>
      <c r="BH26" s="0" t="n">
        <v>1</v>
      </c>
      <c r="BI26" s="0" t="n">
        <f aca="false" t="array" ref="BI26:BR35">MMULT(MMULT(O26:S35,B11:F15),TRANSPOSE(O26:S35))</f>
        <v>0.000741622675557975</v>
      </c>
      <c r="BJ26" s="0" t="n">
        <v>0.000898090202111583</v>
      </c>
      <c r="BK26" s="0" t="n">
        <v>0.000689772479877141</v>
      </c>
      <c r="BL26" s="0" t="n">
        <v>0.000823830718062688</v>
      </c>
      <c r="BM26" s="0" t="n">
        <v>0.000943108997411068</v>
      </c>
      <c r="BN26" s="0" t="n">
        <v>0.000766569778737709</v>
      </c>
      <c r="BO26" s="0" t="n">
        <v>0.000811181870211119</v>
      </c>
      <c r="BP26" s="0" t="n">
        <v>0.0002831182652973</v>
      </c>
      <c r="BQ26" s="0" t="n">
        <v>0.000550019175211662</v>
      </c>
      <c r="BR26" s="0" t="n">
        <v>0.000898879140566048</v>
      </c>
      <c r="BT26" s="0" t="n">
        <v>1</v>
      </c>
      <c r="BU26" s="0" t="n">
        <f aca="false">BI26+AC26</f>
        <v>0.00129450139555797</v>
      </c>
      <c r="BV26" s="0" t="n">
        <f aca="false">BJ26+AD26</f>
        <v>0.000874691719111583</v>
      </c>
      <c r="BW26" s="0" t="n">
        <f aca="false">BK26+AE26</f>
        <v>0.000602832207877141</v>
      </c>
      <c r="BX26" s="0" t="n">
        <f aca="false">BL26+AF26</f>
        <v>0.000841630795062688</v>
      </c>
      <c r="BY26" s="0" t="n">
        <f aca="false">BM26+AG26</f>
        <v>0.000932570097411068</v>
      </c>
      <c r="BZ26" s="0" t="n">
        <f aca="false">BN26+AH26</f>
        <v>0.000485958528737709</v>
      </c>
      <c r="CA26" s="0" t="n">
        <f aca="false">BO26+AI26</f>
        <v>0.00114707832021112</v>
      </c>
      <c r="CB26" s="0" t="n">
        <f aca="false">BP26+AJ26</f>
        <v>0.0003304688002973</v>
      </c>
      <c r="CC26" s="0" t="n">
        <f aca="false">BQ26+AK26</f>
        <v>0.000718491815211662</v>
      </c>
      <c r="CD26" s="0" t="n">
        <f aca="false">BR26+AL26</f>
        <v>0.000971663440566048</v>
      </c>
    </row>
    <row r="27" customFormat="false" ht="14.25" hidden="false" customHeight="false" outlineLevel="0" collapsed="false">
      <c r="A27" s="0" t="n">
        <v>9</v>
      </c>
      <c r="B27" s="26" t="n">
        <v>0</v>
      </c>
      <c r="C27" s="0" t="n">
        <v>63014</v>
      </c>
      <c r="F27" s="27" t="n">
        <v>0.024222534</v>
      </c>
      <c r="N27" s="3" t="n">
        <v>2</v>
      </c>
      <c r="O27" s="10" t="n">
        <v>1.06562742357794</v>
      </c>
      <c r="P27" s="10" t="n">
        <v>-0.003358171698802</v>
      </c>
      <c r="Q27" s="10" t="n">
        <v>-0.004051326581133</v>
      </c>
      <c r="R27" s="10" t="n">
        <v>-0.069657551630876</v>
      </c>
      <c r="S27" s="10" t="n">
        <v>0.405497849071763</v>
      </c>
      <c r="T27" s="28"/>
      <c r="U27" s="0" t="n">
        <v>2</v>
      </c>
      <c r="V27" s="11" t="n">
        <v>0.0278364466452907</v>
      </c>
      <c r="W27" s="11" t="n">
        <v>0.0390756155380034</v>
      </c>
      <c r="X27" s="11" t="n">
        <v>0.035370124313509</v>
      </c>
      <c r="Y27" s="11" t="n">
        <v>0.0338440263572632</v>
      </c>
      <c r="Z27" s="11" t="n">
        <v>0.0378414375421336</v>
      </c>
      <c r="AB27" s="0" t="n">
        <v>2</v>
      </c>
      <c r="AC27" s="13" t="n">
        <v>-2.3398483E-005</v>
      </c>
      <c r="AD27" s="13" t="n">
        <v>0.00098114216</v>
      </c>
      <c r="AE27" s="13" t="n">
        <v>0.00048733468</v>
      </c>
      <c r="AF27" s="13" t="n">
        <v>8.8255329E-005</v>
      </c>
      <c r="AG27" s="13" t="n">
        <v>0.00017039325</v>
      </c>
      <c r="AH27" s="13" t="n">
        <v>-0.00016251428</v>
      </c>
      <c r="AI27" s="13" t="n">
        <v>-0.00012813955</v>
      </c>
      <c r="AJ27" s="13" t="n">
        <v>-0.00010308891</v>
      </c>
      <c r="AK27" s="13" t="n">
        <v>-4.3819273E-005</v>
      </c>
      <c r="AL27" s="13" t="n">
        <v>2.2192424E-005</v>
      </c>
      <c r="AN27" s="4" t="n">
        <v>0</v>
      </c>
      <c r="AO27" s="4" t="n">
        <v>0.0313</v>
      </c>
      <c r="AP27" s="4" t="n">
        <v>0.0154</v>
      </c>
      <c r="AQ27" s="4" t="n">
        <v>0.0028</v>
      </c>
      <c r="AR27" s="4" t="n">
        <v>0.0054</v>
      </c>
      <c r="AS27" s="4" t="n">
        <v>-0.0056</v>
      </c>
      <c r="AT27" s="4" t="n">
        <v>-0.0036</v>
      </c>
      <c r="AU27" s="4" t="n">
        <v>-0.0032</v>
      </c>
      <c r="AV27" s="4" t="n">
        <v>-0.0012</v>
      </c>
      <c r="AW27" s="4" t="n">
        <v>0.0008</v>
      </c>
      <c r="AY27" s="15" t="n">
        <v>58.7816368298142</v>
      </c>
      <c r="AZ27" s="15" t="n">
        <v>0.0360084097514137</v>
      </c>
      <c r="BA27" s="2" t="n">
        <v>0</v>
      </c>
      <c r="BC27" s="18" t="n">
        <f aca="false" t="array" ref="BC27:BC27">(EXP(-1/2*MMULT(TRANSPOSE($C$36:$C$45),$AY$26:$AY$35))*1/($B$31*$F$46)+$F$47/$F$46*EXP($BB$26)-1)*AY27</f>
        <v>0.16306885304644</v>
      </c>
      <c r="BD27" s="18" t="n">
        <f aca="false">EXP(BB27)*$F$47/$F$46*AZ27</f>
        <v>0.0180129423803962</v>
      </c>
      <c r="BE27" s="19" t="n">
        <f aca="false">BD27+BC27</f>
        <v>0.181081795426836</v>
      </c>
      <c r="BF27" s="19" t="n">
        <f aca="false">(BE27-B20)^2</f>
        <v>0.114672697150773</v>
      </c>
      <c r="BH27" s="0" t="n">
        <v>2</v>
      </c>
      <c r="BI27" s="0" t="n">
        <v>0.000898090202111583</v>
      </c>
      <c r="BJ27" s="0" t="n">
        <v>0.00128754613094752</v>
      </c>
      <c r="BK27" s="0" t="n">
        <v>0.00111634561589184</v>
      </c>
      <c r="BL27" s="0" t="n">
        <v>0.00111743743273356</v>
      </c>
      <c r="BM27" s="0" t="n">
        <v>0.00124077190445664</v>
      </c>
      <c r="BN27" s="0" t="n">
        <v>0.00106287701715763</v>
      </c>
      <c r="BO27" s="0" t="n">
        <v>0.00098214382919392</v>
      </c>
      <c r="BP27" s="0" t="n">
        <v>0.000309761712569064</v>
      </c>
      <c r="BQ27" s="0" t="n">
        <v>0.000552191152463298</v>
      </c>
      <c r="BR27" s="0" t="n">
        <v>0.00116222326239477</v>
      </c>
      <c r="BT27" s="0" t="n">
        <v>2</v>
      </c>
      <c r="BU27" s="0" t="n">
        <f aca="false">BI27+AC27</f>
        <v>0.000874691719111583</v>
      </c>
      <c r="BV27" s="0" t="n">
        <f aca="false">BJ27+AD27</f>
        <v>0.00226868829094752</v>
      </c>
      <c r="BW27" s="0" t="n">
        <f aca="false">BK27+AE27</f>
        <v>0.00160368029589184</v>
      </c>
      <c r="BX27" s="0" t="n">
        <f aca="false">BL27+AF27</f>
        <v>0.00120569276173356</v>
      </c>
      <c r="BY27" s="0" t="n">
        <f aca="false">BM27+AG27</f>
        <v>0.00141116515445664</v>
      </c>
      <c r="BZ27" s="0" t="n">
        <f aca="false">BN27+AH27</f>
        <v>0.000900362737157628</v>
      </c>
      <c r="CA27" s="0" t="n">
        <f aca="false">BO27+AI27</f>
        <v>0.00085400427919392</v>
      </c>
      <c r="CB27" s="0" t="n">
        <f aca="false">BP27+AJ27</f>
        <v>0.000206672802569064</v>
      </c>
      <c r="CC27" s="0" t="n">
        <f aca="false">BQ27+AK27</f>
        <v>0.000508371879463298</v>
      </c>
      <c r="CD27" s="0" t="n">
        <f aca="false">BR27+AL27</f>
        <v>0.00118441568639477</v>
      </c>
    </row>
    <row r="28" customFormat="false" ht="14.25" hidden="false" customHeight="false" outlineLevel="0" collapsed="false">
      <c r="A28" s="0" t="n">
        <v>10</v>
      </c>
      <c r="B28" s="26" t="n">
        <v>0.026061583</v>
      </c>
      <c r="C28" s="0" t="n">
        <v>63014</v>
      </c>
      <c r="F28" s="27" t="n">
        <v>0.10548523</v>
      </c>
      <c r="N28" s="3" t="n">
        <v>3</v>
      </c>
      <c r="O28" s="10" t="n">
        <v>0.692589413935257</v>
      </c>
      <c r="P28" s="10" t="n">
        <v>0.003301152368695</v>
      </c>
      <c r="Q28" s="10" t="n">
        <v>0.000129947583522</v>
      </c>
      <c r="R28" s="10" t="n">
        <v>0.045846423930304</v>
      </c>
      <c r="S28" s="10" t="n">
        <v>1.18947653525875</v>
      </c>
      <c r="T28" s="28"/>
      <c r="U28" s="0" t="n">
        <v>3</v>
      </c>
      <c r="V28" s="11" t="n">
        <v>0.0176619074241202</v>
      </c>
      <c r="W28" s="11" t="n">
        <v>0.0284562882712274</v>
      </c>
      <c r="X28" s="11" t="n">
        <v>0.0322572257691977</v>
      </c>
      <c r="Y28" s="11" t="n">
        <v>0.0229335741711023</v>
      </c>
      <c r="Z28" s="11" t="n">
        <v>0.0242865158294816</v>
      </c>
      <c r="AB28" s="0" t="n">
        <v>3</v>
      </c>
      <c r="AC28" s="13" t="n">
        <v>-8.6940272E-005</v>
      </c>
      <c r="AD28" s="13" t="n">
        <v>0.00048733468</v>
      </c>
      <c r="AE28" s="13" t="n">
        <v>0.0017097571</v>
      </c>
      <c r="AF28" s="13" t="n">
        <v>-0.0003833464</v>
      </c>
      <c r="AG28" s="13" t="n">
        <v>4.6727826E-005</v>
      </c>
      <c r="AH28" s="13" t="n">
        <v>-0.000344389</v>
      </c>
      <c r="AI28" s="13" t="n">
        <v>-0.00015375266</v>
      </c>
      <c r="AJ28" s="13" t="n">
        <v>-4.6395802E-005</v>
      </c>
      <c r="AK28" s="13" t="n">
        <v>0.0004378398</v>
      </c>
      <c r="AL28" s="13" t="n">
        <v>-6.7986271E-005</v>
      </c>
      <c r="AN28" s="4" t="n">
        <v>0</v>
      </c>
      <c r="AO28" s="4" t="n">
        <v>0</v>
      </c>
      <c r="AP28" s="4" t="n">
        <v>0.0382</v>
      </c>
      <c r="AQ28" s="4" t="n">
        <v>-0.0111</v>
      </c>
      <c r="AR28" s="4" t="n">
        <v>-0.001</v>
      </c>
      <c r="AS28" s="4" t="n">
        <v>-0.0079</v>
      </c>
      <c r="AT28" s="4" t="n">
        <v>-0.0012</v>
      </c>
      <c r="AU28" s="4" t="n">
        <v>0.0003</v>
      </c>
      <c r="AV28" s="4" t="n">
        <v>0.0126</v>
      </c>
      <c r="AW28" s="4" t="n">
        <v>-0.0018</v>
      </c>
      <c r="AY28" s="15" t="n">
        <v>-26.9717121348587</v>
      </c>
      <c r="AZ28" s="15" t="n">
        <v>-0.10769517520172</v>
      </c>
      <c r="BA28" s="2" t="n">
        <v>0</v>
      </c>
      <c r="BC28" s="18" t="n">
        <f aca="false" t="array" ref="BC28:BC28">(EXP(-1/2*MMULT(TRANSPOSE($C$36:$C$45),$AY$26:$AY$35))*1/($B$31*$F$46)+$F$47/$F$46*EXP($BB$26)-1)*AY28</f>
        <v>-0.0748234720864282</v>
      </c>
      <c r="BD28" s="18" t="n">
        <f aca="false">EXP(BB28)*$F$47/$F$46*AZ28</f>
        <v>-0.0538737200267247</v>
      </c>
      <c r="BE28" s="19" t="n">
        <f aca="false">BD28+BC28</f>
        <v>-0.128697192113153</v>
      </c>
      <c r="BF28" s="19" t="n">
        <f aca="false">(BE28-B21)^2</f>
        <v>0.0165629672578375</v>
      </c>
      <c r="BH28" s="0" t="n">
        <v>3</v>
      </c>
      <c r="BI28" s="0" t="n">
        <v>0.000689772479877141</v>
      </c>
      <c r="BJ28" s="0" t="n">
        <v>0.00111634561589184</v>
      </c>
      <c r="BK28" s="0" t="n">
        <v>0.00106994377748747</v>
      </c>
      <c r="BL28" s="0" t="n">
        <v>0.000929539413581562</v>
      </c>
      <c r="BM28" s="0" t="n">
        <v>0.00101603964783143</v>
      </c>
      <c r="BN28" s="0" t="n">
        <v>0.000879040675978893</v>
      </c>
      <c r="BO28" s="0" t="n">
        <v>0.000755988600638996</v>
      </c>
      <c r="BP28" s="0" t="n">
        <v>0.00019827900267877</v>
      </c>
      <c r="BQ28" s="0" t="n">
        <v>0.000372532585440537</v>
      </c>
      <c r="BR28" s="0" t="n">
        <v>0.000949929805669278</v>
      </c>
      <c r="BT28" s="0" t="n">
        <v>3</v>
      </c>
      <c r="BU28" s="0" t="n">
        <f aca="false">BI28+AC28</f>
        <v>0.000602832207877141</v>
      </c>
      <c r="BV28" s="0" t="n">
        <f aca="false">BJ28+AD28</f>
        <v>0.00160368029589184</v>
      </c>
      <c r="BW28" s="0" t="n">
        <f aca="false">BK28+AE28</f>
        <v>0.00277970087748747</v>
      </c>
      <c r="BX28" s="0" t="n">
        <f aca="false">BL28+AF28</f>
        <v>0.000546193013581562</v>
      </c>
      <c r="BY28" s="0" t="n">
        <f aca="false">BM28+AG28</f>
        <v>0.00106276747383143</v>
      </c>
      <c r="BZ28" s="0" t="n">
        <f aca="false">BN28+AH28</f>
        <v>0.000534651675978893</v>
      </c>
      <c r="CA28" s="0" t="n">
        <f aca="false">BO28+AI28</f>
        <v>0.000602235940638996</v>
      </c>
      <c r="CB28" s="0" t="n">
        <f aca="false">BP28+AJ28</f>
        <v>0.00015188320067877</v>
      </c>
      <c r="CC28" s="0" t="n">
        <f aca="false">BQ28+AK28</f>
        <v>0.000810372385440537</v>
      </c>
      <c r="CD28" s="0" t="n">
        <f aca="false">BR28+AL28</f>
        <v>0.000881943534669278</v>
      </c>
    </row>
    <row r="29" customFormat="false" ht="14.25" hidden="false" customHeight="false" outlineLevel="0" collapsed="false">
      <c r="N29" s="3" t="n">
        <v>4</v>
      </c>
      <c r="O29" s="10" t="n">
        <v>0.991879811622108</v>
      </c>
      <c r="P29" s="10" t="n">
        <v>-0.003085936165469</v>
      </c>
      <c r="Q29" s="10" t="n">
        <v>-0.00240611130339</v>
      </c>
      <c r="R29" s="10" t="n">
        <v>0.013455518198862</v>
      </c>
      <c r="S29" s="10" t="n">
        <v>0.121029765905409</v>
      </c>
      <c r="T29" s="28"/>
      <c r="U29" s="0" t="n">
        <v>4</v>
      </c>
      <c r="V29" s="11" t="n">
        <v>0.0264522644831057</v>
      </c>
      <c r="W29" s="11" t="n">
        <v>0.0351352518405627</v>
      </c>
      <c r="X29" s="11" t="n">
        <v>0.0295109749681211</v>
      </c>
      <c r="Y29" s="11" t="n">
        <v>0.0311598953270111</v>
      </c>
      <c r="Z29" s="11" t="n">
        <v>0.0351839691821615</v>
      </c>
      <c r="AB29" s="0" t="n">
        <v>4</v>
      </c>
      <c r="AC29" s="13" t="n">
        <v>1.7800077E-005</v>
      </c>
      <c r="AD29" s="14" t="n">
        <v>8.8255329E-005</v>
      </c>
      <c r="AE29" s="13" t="n">
        <v>-0.0003833464</v>
      </c>
      <c r="AF29" s="13" t="n">
        <v>0.00081313972</v>
      </c>
      <c r="AG29" s="13" t="n">
        <v>2.2419561E-005</v>
      </c>
      <c r="AH29" s="13" t="n">
        <v>-1.4394087E-005</v>
      </c>
      <c r="AI29" s="13" t="n">
        <v>-8.5223459E-005</v>
      </c>
      <c r="AJ29" s="13" t="n">
        <v>-4.6864483E-005</v>
      </c>
      <c r="AK29" s="13" t="n">
        <v>-0.00024908045</v>
      </c>
      <c r="AL29" s="13" t="n">
        <v>7.9892132E-005</v>
      </c>
      <c r="AN29" s="4" t="n">
        <v>0</v>
      </c>
      <c r="AO29" s="4" t="n">
        <v>0</v>
      </c>
      <c r="AP29" s="4" t="n">
        <v>0</v>
      </c>
      <c r="AQ29" s="4" t="n">
        <v>0.0261</v>
      </c>
      <c r="AR29" s="4" t="n">
        <v>-0.0002</v>
      </c>
      <c r="AS29" s="4" t="n">
        <v>-0.003</v>
      </c>
      <c r="AT29" s="4" t="n">
        <v>-0.0038</v>
      </c>
      <c r="AU29" s="4" t="n">
        <v>-0.0014</v>
      </c>
      <c r="AV29" s="4" t="n">
        <v>-0.0042</v>
      </c>
      <c r="AW29" s="4" t="n">
        <v>0.0021</v>
      </c>
      <c r="AY29" s="15" t="n">
        <v>17.7452045457009</v>
      </c>
      <c r="AZ29" s="15" t="n">
        <v>-0.00311898443201147</v>
      </c>
      <c r="BA29" s="2" t="n">
        <v>0</v>
      </c>
      <c r="BC29" s="18" t="n">
        <f aca="false" t="array" ref="BC29:BC29">(EXP(-1/2*MMULT(TRANSPOSE($C$36:$C$45),$AY$26:$AY$35))*1/($B$31*$F$46)+$F$47/$F$46*EXP($BB$26)-1)*AY29</f>
        <v>0.0492277913376213</v>
      </c>
      <c r="BD29" s="18" t="n">
        <f aca="false">EXP(BB29)*$F$47/$F$46*AZ29</f>
        <v>-0.0015602490431272</v>
      </c>
      <c r="BE29" s="19" t="n">
        <f aca="false">BD29+BC29</f>
        <v>0.0476675422944941</v>
      </c>
      <c r="BF29" s="19" t="n">
        <f aca="false">(BE29-B22)^2</f>
        <v>0.000378026932242833</v>
      </c>
      <c r="BH29" s="0" t="n">
        <v>4</v>
      </c>
      <c r="BI29" s="0" t="n">
        <v>0.000823830718062687</v>
      </c>
      <c r="BJ29" s="12" t="n">
        <v>0.00111743743273356</v>
      </c>
      <c r="BK29" s="0" t="n">
        <v>0.000929539413581562</v>
      </c>
      <c r="BL29" s="0" t="n">
        <v>0.000987688298063086</v>
      </c>
      <c r="BM29" s="0" t="n">
        <v>0.00110703386390531</v>
      </c>
      <c r="BN29" s="0" t="n">
        <v>0.000935962937213466</v>
      </c>
      <c r="BO29" s="0" t="n">
        <v>0.000900756910213728</v>
      </c>
      <c r="BP29" s="0" t="n">
        <v>0.000297621243356177</v>
      </c>
      <c r="BQ29" s="0" t="n">
        <v>0.000539267505969024</v>
      </c>
      <c r="BR29" s="0" t="n">
        <v>0.00104105618783216</v>
      </c>
      <c r="BT29" s="0" t="n">
        <v>4</v>
      </c>
      <c r="BU29" s="0" t="n">
        <f aca="false">BI29+AC29</f>
        <v>0.000841630795062687</v>
      </c>
      <c r="BV29" s="0" t="n">
        <f aca="false">BJ29+AD29</f>
        <v>0.00120569276173356</v>
      </c>
      <c r="BW29" s="0" t="n">
        <f aca="false">BK29+AE29</f>
        <v>0.000546193013581562</v>
      </c>
      <c r="BX29" s="0" t="n">
        <f aca="false">BL29+AF29</f>
        <v>0.00180082801806309</v>
      </c>
      <c r="BY29" s="0" t="n">
        <f aca="false">BM29+AG29</f>
        <v>0.00112945342490531</v>
      </c>
      <c r="BZ29" s="0" t="n">
        <f aca="false">BN29+AH29</f>
        <v>0.000921568850213466</v>
      </c>
      <c r="CA29" s="0" t="n">
        <f aca="false">BO29+AI29</f>
        <v>0.000815533451213728</v>
      </c>
      <c r="CB29" s="0" t="n">
        <f aca="false">BP29+AJ29</f>
        <v>0.000250756760356177</v>
      </c>
      <c r="CC29" s="0" t="n">
        <f aca="false">BQ29+AK29</f>
        <v>0.000290187055969024</v>
      </c>
      <c r="CD29" s="0" t="n">
        <f aca="false">BR29+AL29</f>
        <v>0.00112094831983216</v>
      </c>
    </row>
    <row r="30" customFormat="false" ht="14.25" hidden="false" customHeight="false" outlineLevel="0" collapsed="false">
      <c r="A30" s="0" t="s">
        <v>57</v>
      </c>
      <c r="B30" s="29" t="n">
        <v>0</v>
      </c>
      <c r="N30" s="3" t="n">
        <v>5</v>
      </c>
      <c r="O30" s="10" t="n">
        <v>1.14099561000553</v>
      </c>
      <c r="P30" s="10" t="n">
        <v>0.001796783982056</v>
      </c>
      <c r="Q30" s="10" t="n">
        <v>0.000735291096585</v>
      </c>
      <c r="R30" s="10" t="n">
        <v>-0.133888560461968</v>
      </c>
      <c r="S30" s="10" t="n">
        <v>-0.024246872568632</v>
      </c>
      <c r="T30" s="28"/>
      <c r="U30" s="0" t="n">
        <v>5</v>
      </c>
      <c r="V30" s="11" t="n">
        <v>0.0299789459164899</v>
      </c>
      <c r="W30" s="11" t="n">
        <v>0.0403198035164929</v>
      </c>
      <c r="X30" s="11" t="n">
        <v>0.0333343927643974</v>
      </c>
      <c r="Y30" s="11" t="n">
        <v>0.0357532336250198</v>
      </c>
      <c r="Z30" s="11" t="n">
        <v>0.040699238125535</v>
      </c>
      <c r="AB30" s="0" t="n">
        <v>5</v>
      </c>
      <c r="AC30" s="14" t="n">
        <v>-1.05389E-005</v>
      </c>
      <c r="AD30" s="13" t="n">
        <v>0.00017039325</v>
      </c>
      <c r="AE30" s="13" t="n">
        <v>4.6727826E-005</v>
      </c>
      <c r="AF30" s="13" t="n">
        <v>2.2419561E-005</v>
      </c>
      <c r="AG30" s="13" t="n">
        <v>0.00036395233</v>
      </c>
      <c r="AH30" s="13" t="n">
        <v>-8.2958904E-005</v>
      </c>
      <c r="AI30" s="13" t="n">
        <v>-5.3876134E-005</v>
      </c>
      <c r="AJ30" s="13" t="n">
        <v>-7.5004915E-005</v>
      </c>
      <c r="AK30" s="13" t="n">
        <v>2.6363236E-005</v>
      </c>
      <c r="AL30" s="14" t="n">
        <v>2.192888E-005</v>
      </c>
      <c r="AN30" s="4" t="n">
        <v>0</v>
      </c>
      <c r="AO30" s="4" t="n">
        <v>0</v>
      </c>
      <c r="AP30" s="4" t="n">
        <v>0</v>
      </c>
      <c r="AQ30" s="4" t="n">
        <v>0</v>
      </c>
      <c r="AR30" s="4" t="n">
        <v>0.0183</v>
      </c>
      <c r="AS30" s="4" t="n">
        <v>-0.0036</v>
      </c>
      <c r="AT30" s="4" t="n">
        <v>-0.0016</v>
      </c>
      <c r="AU30" s="4" t="n">
        <v>-0.0031</v>
      </c>
      <c r="AV30" s="4" t="n">
        <v>0.0026</v>
      </c>
      <c r="AW30" s="4" t="n">
        <v>0.001</v>
      </c>
      <c r="AY30" s="15" t="n">
        <v>-25.0472325158756</v>
      </c>
      <c r="AZ30" s="15" t="n">
        <v>-0.101499667346849</v>
      </c>
      <c r="BA30" s="2" t="n">
        <v>0</v>
      </c>
      <c r="BC30" s="18" t="n">
        <f aca="false" t="array" ref="BC30:BC30">(EXP(-1/2*MMULT(TRANSPOSE($C$36:$C$45),$AY$26:$AY$35))*1/($B$31*$F$46)+$F$47/$F$46*EXP($BB$26)-1)*AY30</f>
        <v>-0.0694846843101128</v>
      </c>
      <c r="BD30" s="18" t="n">
        <f aca="false">EXP(BB30)*$F$47/$F$46*AZ30</f>
        <v>-0.050774462748286</v>
      </c>
      <c r="BE30" s="19" t="n">
        <f aca="false">BD30+BC30</f>
        <v>-0.120259147058399</v>
      </c>
      <c r="BF30" s="19" t="n">
        <f aca="false">(BE30-B23)^2</f>
        <v>0.0253969450730016</v>
      </c>
      <c r="BG30" s="12"/>
      <c r="BH30" s="0" t="n">
        <v>5</v>
      </c>
      <c r="BI30" s="12" t="n">
        <v>0.000943108997411068</v>
      </c>
      <c r="BJ30" s="0" t="n">
        <v>0.00124077190445664</v>
      </c>
      <c r="BK30" s="0" t="n">
        <v>0.00101603964783143</v>
      </c>
      <c r="BL30" s="0" t="n">
        <v>0.00110703386390531</v>
      </c>
      <c r="BM30" s="0" t="n">
        <v>0.00126313189269663</v>
      </c>
      <c r="BN30" s="0" t="n">
        <v>0.00105554862422724</v>
      </c>
      <c r="BO30" s="0" t="n">
        <v>0.00103248304414272</v>
      </c>
      <c r="BP30" s="0" t="n">
        <v>0.000354059263063506</v>
      </c>
      <c r="BQ30" s="0" t="n">
        <v>0.000636790008969827</v>
      </c>
      <c r="BR30" s="12" t="n">
        <v>0.00118691790139449</v>
      </c>
      <c r="BT30" s="0" t="n">
        <v>5</v>
      </c>
      <c r="BU30" s="0" t="n">
        <f aca="false">BI30+AC30</f>
        <v>0.000932570097411068</v>
      </c>
      <c r="BV30" s="0" t="n">
        <f aca="false">BJ30+AD30</f>
        <v>0.00141116515445664</v>
      </c>
      <c r="BW30" s="0" t="n">
        <f aca="false">BK30+AE30</f>
        <v>0.00106276747383143</v>
      </c>
      <c r="BX30" s="0" t="n">
        <f aca="false">BL30+AF30</f>
        <v>0.00112945342490531</v>
      </c>
      <c r="BY30" s="0" t="n">
        <f aca="false">BM30+AG30</f>
        <v>0.00162708422269663</v>
      </c>
      <c r="BZ30" s="0" t="n">
        <f aca="false">BN30+AH30</f>
        <v>0.000972589720227236</v>
      </c>
      <c r="CA30" s="0" t="n">
        <f aca="false">BO30+AI30</f>
        <v>0.000978606910142716</v>
      </c>
      <c r="CB30" s="0" t="n">
        <f aca="false">BP30+AJ30</f>
        <v>0.000279054348063506</v>
      </c>
      <c r="CC30" s="0" t="n">
        <f aca="false">BQ30+AK30</f>
        <v>0.000663153244969827</v>
      </c>
      <c r="CD30" s="0" t="n">
        <f aca="false">BR30+AL30</f>
        <v>0.00120884678139449</v>
      </c>
    </row>
    <row r="31" customFormat="false" ht="14.25" hidden="false" customHeight="false" outlineLevel="0" collapsed="false">
      <c r="A31" s="8" t="s">
        <v>58</v>
      </c>
      <c r="B31" s="30" t="n">
        <v>1</v>
      </c>
      <c r="N31" s="3" t="n">
        <v>6</v>
      </c>
      <c r="O31" s="10" t="n">
        <v>1.03686700830002</v>
      </c>
      <c r="P31" s="10" t="n">
        <v>-0.00491227523045</v>
      </c>
      <c r="Q31" s="10" t="n">
        <v>-0.006266452365401</v>
      </c>
      <c r="R31" s="10" t="n">
        <v>-0.576393813810283</v>
      </c>
      <c r="S31" s="10" t="n">
        <v>-0.276545199233969</v>
      </c>
      <c r="T31" s="28"/>
      <c r="U31" s="0" t="n">
        <v>6</v>
      </c>
      <c r="V31" s="11" t="n">
        <v>0.0256131749035254</v>
      </c>
      <c r="W31" s="11" t="n">
        <v>0.0373945019217536</v>
      </c>
      <c r="X31" s="11" t="n">
        <v>0.0312257204787349</v>
      </c>
      <c r="Y31" s="11" t="n">
        <v>0.0325659235466968</v>
      </c>
      <c r="Z31" s="11" t="n">
        <v>0.0375862896240763</v>
      </c>
      <c r="AB31" s="0" t="n">
        <v>6</v>
      </c>
      <c r="AC31" s="13" t="n">
        <v>-0.00028061125</v>
      </c>
      <c r="AD31" s="13" t="n">
        <v>-0.00016251428</v>
      </c>
      <c r="AE31" s="13" t="n">
        <v>-0.000344389</v>
      </c>
      <c r="AF31" s="13" t="n">
        <v>-1.4394087E-005</v>
      </c>
      <c r="AG31" s="13" t="n">
        <v>-8.2958904E-005</v>
      </c>
      <c r="AH31" s="13" t="n">
        <v>0.0010786179</v>
      </c>
      <c r="AI31" s="13" t="n">
        <v>-0.00021143815</v>
      </c>
      <c r="AJ31" s="13" t="n">
        <v>-0.00013286654</v>
      </c>
      <c r="AK31" s="13" t="n">
        <v>-0.00039150281</v>
      </c>
      <c r="AL31" s="13" t="n">
        <v>-0.0003216209</v>
      </c>
      <c r="AN31" s="4" t="n">
        <v>0</v>
      </c>
      <c r="AO31" s="4" t="n">
        <v>0</v>
      </c>
      <c r="AP31" s="4" t="n">
        <v>0</v>
      </c>
      <c r="AQ31" s="4" t="n">
        <v>0</v>
      </c>
      <c r="AR31" s="4" t="n">
        <v>0</v>
      </c>
      <c r="AS31" s="4" t="n">
        <v>0.0286</v>
      </c>
      <c r="AT31" s="4" t="n">
        <v>-0.0031</v>
      </c>
      <c r="AU31" s="4" t="n">
        <v>-0.0049</v>
      </c>
      <c r="AV31" s="4" t="n">
        <v>-0.0075</v>
      </c>
      <c r="AW31" s="4" t="n">
        <v>-0.0099</v>
      </c>
      <c r="AY31" s="15" t="n">
        <v>-25.061434874093</v>
      </c>
      <c r="AZ31" s="15" t="n">
        <v>-0.0695658765081633</v>
      </c>
      <c r="BC31" s="18" t="n">
        <f aca="false" t="array" ref="BC31:BC31">(EXP(-1/2*MMULT(TRANSPOSE($C$36:$C$45),$AY$26:$AY$35))*1/($B$31*$F$46)+$F$47/$F$46*EXP($BB$26)-1)*AY31</f>
        <v>-0.0695240837278557</v>
      </c>
      <c r="BD31" s="18" t="n">
        <f aca="false">EXP(BB31)*$F$47/$F$46*AZ31</f>
        <v>-0.0347998185377821</v>
      </c>
      <c r="BE31" s="19" t="n">
        <f aca="false">BD31+BC31</f>
        <v>-0.104323902265638</v>
      </c>
      <c r="BF31" s="19" t="n">
        <f aca="false">(BE31-B24)^2</f>
        <v>0.01766813533493</v>
      </c>
      <c r="BH31" s="0" t="n">
        <v>6</v>
      </c>
      <c r="BI31" s="0" t="n">
        <v>0.000766569778737709</v>
      </c>
      <c r="BJ31" s="0" t="n">
        <v>0.00106287701715763</v>
      </c>
      <c r="BK31" s="0" t="n">
        <v>0.000879040675978893</v>
      </c>
      <c r="BL31" s="0" t="n">
        <v>0.000935962937213466</v>
      </c>
      <c r="BM31" s="0" t="n">
        <v>0.00105554862422724</v>
      </c>
      <c r="BN31" s="0" t="n">
        <v>0.000912891011732896</v>
      </c>
      <c r="BO31" s="0" t="n">
        <v>0.000838175012374189</v>
      </c>
      <c r="BP31" s="0" t="n">
        <v>0.000292700331492652</v>
      </c>
      <c r="BQ31" s="0" t="n">
        <v>0.000469635294277403</v>
      </c>
      <c r="BR31" s="0" t="n">
        <v>0.000977267173029647</v>
      </c>
      <c r="BT31" s="0" t="n">
        <v>6</v>
      </c>
      <c r="BU31" s="0" t="n">
        <f aca="false">BI31+AC31</f>
        <v>0.000485958528737709</v>
      </c>
      <c r="BV31" s="0" t="n">
        <f aca="false">BJ31+AD31</f>
        <v>0.000900362737157628</v>
      </c>
      <c r="BW31" s="0" t="n">
        <f aca="false">BK31+AE31</f>
        <v>0.000534651675978893</v>
      </c>
      <c r="BX31" s="0" t="n">
        <f aca="false">BL31+AF31</f>
        <v>0.000921568850213466</v>
      </c>
      <c r="BY31" s="0" t="n">
        <f aca="false">BM31+AG31</f>
        <v>0.000972589720227236</v>
      </c>
      <c r="BZ31" s="0" t="n">
        <f aca="false">BN31+AH31</f>
        <v>0.0019915089117329</v>
      </c>
      <c r="CA31" s="0" t="n">
        <f aca="false">BO31+AI31</f>
        <v>0.000626736862374189</v>
      </c>
      <c r="CB31" s="0" t="n">
        <f aca="false">BP31+AJ31</f>
        <v>0.000159833791492652</v>
      </c>
      <c r="CC31" s="0" t="n">
        <f aca="false">BQ31+AK31</f>
        <v>7.8132484277403E-005</v>
      </c>
      <c r="CD31" s="0" t="n">
        <f aca="false">BR31+AL31</f>
        <v>0.000655646273029647</v>
      </c>
    </row>
    <row r="32" customFormat="false" ht="14.25" hidden="false" customHeight="false" outlineLevel="0" collapsed="false">
      <c r="A32" s="0" t="s">
        <v>59</v>
      </c>
      <c r="N32" s="3" t="n">
        <v>7</v>
      </c>
      <c r="O32" s="10" t="n">
        <v>0.935610945462081</v>
      </c>
      <c r="P32" s="10" t="n">
        <v>0.000977500123195</v>
      </c>
      <c r="Q32" s="10" t="n">
        <v>0.003960429914875</v>
      </c>
      <c r="R32" s="10" t="n">
        <v>0.342950792061413</v>
      </c>
      <c r="S32" s="10" t="n">
        <v>-0.085025252236733</v>
      </c>
      <c r="T32" s="28"/>
      <c r="U32" s="0" t="n">
        <v>7</v>
      </c>
      <c r="V32" s="11" t="n">
        <v>0.0264731244627907</v>
      </c>
      <c r="W32" s="11" t="n">
        <v>0.03117236970797</v>
      </c>
      <c r="X32" s="11" t="n">
        <v>0.0229919257818407</v>
      </c>
      <c r="Y32" s="11" t="n">
        <v>0.0289133185916522</v>
      </c>
      <c r="Z32" s="11" t="n">
        <v>0.0328351786854601</v>
      </c>
      <c r="AB32" s="0" t="n">
        <v>7</v>
      </c>
      <c r="AC32" s="13" t="n">
        <v>0.00033589645</v>
      </c>
      <c r="AD32" s="13" t="n">
        <v>-0.00012813955</v>
      </c>
      <c r="AE32" s="13" t="n">
        <v>-0.00015375266</v>
      </c>
      <c r="AF32" s="13" t="n">
        <v>-8.5223459E-005</v>
      </c>
      <c r="AG32" s="13" t="n">
        <v>-5.3876134E-005</v>
      </c>
      <c r="AH32" s="13" t="n">
        <v>-0.00021143815</v>
      </c>
      <c r="AI32" s="13" t="n">
        <v>0.00052619475</v>
      </c>
      <c r="AJ32" s="13" t="n">
        <v>-3.5694364E-005</v>
      </c>
      <c r="AK32" s="13" t="n">
        <v>0.00011489296</v>
      </c>
      <c r="AL32" s="13" t="n">
        <v>5.8926267E-005</v>
      </c>
      <c r="AN32" s="4" t="n">
        <v>0</v>
      </c>
      <c r="AO32" s="4" t="n">
        <v>0</v>
      </c>
      <c r="AP32" s="4" t="n">
        <v>0</v>
      </c>
      <c r="AQ32" s="4" t="n">
        <v>0</v>
      </c>
      <c r="AR32" s="4" t="n">
        <v>0</v>
      </c>
      <c r="AS32" s="4" t="n">
        <v>0</v>
      </c>
      <c r="AT32" s="4" t="n">
        <v>0.0168</v>
      </c>
      <c r="AU32" s="4" t="n">
        <v>-0.006</v>
      </c>
      <c r="AV32" s="4" t="n">
        <v>-0.0007</v>
      </c>
      <c r="AW32" s="4" t="n">
        <v>-0.0003</v>
      </c>
      <c r="AY32" s="15" t="n">
        <v>41.5140642452246</v>
      </c>
      <c r="AZ32" s="15" t="n">
        <v>0.288515331544127</v>
      </c>
      <c r="BC32" s="18" t="n">
        <f aca="false" t="array" ref="BC32:BC32">(EXP(-1/2*MMULT(TRANSPOSE($C$36:$C$45),$AY$26:$AY$35))*1/($B$31*$F$46)+$F$47/$F$46*EXP($BB$26)-1)*AY32</f>
        <v>0.115166082587401</v>
      </c>
      <c r="BD32" s="18" t="n">
        <f aca="false">EXP(BB32)*$F$47/$F$46*AZ32</f>
        <v>0.144327674530565</v>
      </c>
      <c r="BE32" s="19" t="n">
        <f aca="false">BD32+BC32</f>
        <v>0.259493757117966</v>
      </c>
      <c r="BF32" s="19" t="n">
        <f aca="false">(BE32-B25)^2</f>
        <v>0.00358994405800806</v>
      </c>
      <c r="BH32" s="0" t="n">
        <v>7</v>
      </c>
      <c r="BI32" s="0" t="n">
        <v>0.000811181870211119</v>
      </c>
      <c r="BJ32" s="0" t="n">
        <v>0.000982143829193919</v>
      </c>
      <c r="BK32" s="0" t="n">
        <v>0.000755988600638996</v>
      </c>
      <c r="BL32" s="0" t="n">
        <v>0.000900756910213728</v>
      </c>
      <c r="BM32" s="0" t="n">
        <v>0.00103248304414272</v>
      </c>
      <c r="BN32" s="0" t="n">
        <v>0.000838175012374189</v>
      </c>
      <c r="BO32" s="0" t="n">
        <v>0.000887463493511259</v>
      </c>
      <c r="BP32" s="0" t="n">
        <v>0.000309235083864956</v>
      </c>
      <c r="BQ32" s="0" t="n">
        <v>0.000601833144724557</v>
      </c>
      <c r="BR32" s="0" t="n">
        <v>0.000983629334467066</v>
      </c>
      <c r="BT32" s="0" t="n">
        <v>7</v>
      </c>
      <c r="BU32" s="0" t="n">
        <f aca="false">BI32+AC32</f>
        <v>0.00114707832021112</v>
      </c>
      <c r="BV32" s="0" t="n">
        <f aca="false">BJ32+AD32</f>
        <v>0.000854004279193919</v>
      </c>
      <c r="BW32" s="0" t="n">
        <f aca="false">BK32+AE32</f>
        <v>0.000602235940638996</v>
      </c>
      <c r="BX32" s="0" t="n">
        <f aca="false">BL32+AF32</f>
        <v>0.000815533451213728</v>
      </c>
      <c r="BY32" s="0" t="n">
        <f aca="false">BM32+AG32</f>
        <v>0.000978606910142717</v>
      </c>
      <c r="BZ32" s="0" t="n">
        <f aca="false">BN32+AH32</f>
        <v>0.000626736862374189</v>
      </c>
      <c r="CA32" s="0" t="n">
        <f aca="false">BO32+AI32</f>
        <v>0.00141365824351126</v>
      </c>
      <c r="CB32" s="0" t="n">
        <f aca="false">BP32+AJ32</f>
        <v>0.000273540719864956</v>
      </c>
      <c r="CC32" s="0" t="n">
        <f aca="false">BQ32+AK32</f>
        <v>0.000716726104724557</v>
      </c>
      <c r="CD32" s="0" t="n">
        <f aca="false">BR32+AL32</f>
        <v>0.00104255560146707</v>
      </c>
    </row>
    <row r="33" customFormat="false" ht="14.25" hidden="false" customHeight="false" outlineLevel="0" collapsed="false">
      <c r="N33" s="3" t="n">
        <v>8</v>
      </c>
      <c r="O33" s="10" t="n">
        <v>0.428085657066083</v>
      </c>
      <c r="P33" s="10" t="n">
        <v>-0.001515545494191</v>
      </c>
      <c r="Q33" s="10" t="n">
        <v>-0.002846977356231</v>
      </c>
      <c r="R33" s="10" t="n">
        <v>-0.196516282583305</v>
      </c>
      <c r="S33" s="10" t="n">
        <v>-0.545228979992335</v>
      </c>
      <c r="T33" s="28"/>
      <c r="U33" s="0" t="n">
        <v>8</v>
      </c>
      <c r="V33" s="11" t="n">
        <v>0.0111145346985749</v>
      </c>
      <c r="W33" s="11" t="n">
        <v>0.0136991334211025</v>
      </c>
      <c r="X33" s="11" t="n">
        <v>0.0078978317745493</v>
      </c>
      <c r="Y33" s="11" t="n">
        <v>0.0129403328811651</v>
      </c>
      <c r="Z33" s="11" t="n">
        <v>0.0155631595392914</v>
      </c>
      <c r="AB33" s="0" t="n">
        <v>8</v>
      </c>
      <c r="AC33" s="13" t="n">
        <v>4.7350535E-005</v>
      </c>
      <c r="AD33" s="13" t="n">
        <v>-0.00010308891</v>
      </c>
      <c r="AE33" s="13" t="n">
        <v>-4.6395802E-005</v>
      </c>
      <c r="AF33" s="13" t="n">
        <v>-4.6864483E-005</v>
      </c>
      <c r="AG33" s="13" t="n">
        <v>-7.5004915E-005</v>
      </c>
      <c r="AH33" s="13" t="n">
        <v>-0.00013286654</v>
      </c>
      <c r="AI33" s="13" t="n">
        <v>-3.5694364E-005</v>
      </c>
      <c r="AJ33" s="13" t="n">
        <v>0.0011999994</v>
      </c>
      <c r="AK33" s="13" t="n">
        <v>6.886699E-005</v>
      </c>
      <c r="AL33" s="13" t="n">
        <v>-3.4911343E-005</v>
      </c>
      <c r="AN33" s="4" t="n">
        <v>0</v>
      </c>
      <c r="AO33" s="4" t="n">
        <v>0</v>
      </c>
      <c r="AP33" s="4" t="n">
        <v>0</v>
      </c>
      <c r="AQ33" s="4" t="n">
        <v>0</v>
      </c>
      <c r="AR33" s="4" t="n">
        <v>0</v>
      </c>
      <c r="AS33" s="4" t="n">
        <v>0</v>
      </c>
      <c r="AT33" s="4" t="n">
        <v>0</v>
      </c>
      <c r="AU33" s="4" t="n">
        <v>0.0334</v>
      </c>
      <c r="AV33" s="4" t="n">
        <v>0.0003</v>
      </c>
      <c r="AW33" s="4" t="n">
        <v>-0.0025</v>
      </c>
      <c r="AY33" s="15" t="n">
        <v>39.8459758901882</v>
      </c>
      <c r="AZ33" s="15" t="n">
        <v>0.0500715516875818</v>
      </c>
      <c r="BC33" s="18" t="n">
        <f aca="false" t="array" ref="BC33:BC33">(EXP(-1/2*MMULT(TRANSPOSE($C$36:$C$45),$AY$26:$AY$35))*1/($B$31*$F$46)+$F$47/$F$46*EXP($BB$26)-1)*AY33</f>
        <v>0.110538561655593</v>
      </c>
      <c r="BD33" s="18" t="n">
        <f aca="false">EXP(BB33)*$F$47/$F$46*AZ33</f>
        <v>0.025047925794891</v>
      </c>
      <c r="BE33" s="19" t="n">
        <f aca="false">BD33+BC33</f>
        <v>0.135586487450484</v>
      </c>
      <c r="BF33" s="19" t="n">
        <f aca="false">(BE33-B26)^2</f>
        <v>0.0183836955792034</v>
      </c>
      <c r="BH33" s="0" t="n">
        <v>8</v>
      </c>
      <c r="BI33" s="0" t="n">
        <v>0.000283118265297299</v>
      </c>
      <c r="BJ33" s="0" t="n">
        <v>0.000309761712569064</v>
      </c>
      <c r="BK33" s="0" t="n">
        <v>0.00019827900267877</v>
      </c>
      <c r="BL33" s="0" t="n">
        <v>0.000297621243356177</v>
      </c>
      <c r="BM33" s="0" t="n">
        <v>0.000354059263063506</v>
      </c>
      <c r="BN33" s="0" t="n">
        <v>0.000292700331492652</v>
      </c>
      <c r="BO33" s="0" t="n">
        <v>0.000309235083864956</v>
      </c>
      <c r="BP33" s="0" t="n">
        <v>0.000131866188987518</v>
      </c>
      <c r="BQ33" s="0" t="n">
        <v>0.000215151466261267</v>
      </c>
      <c r="BR33" s="0" t="n">
        <v>0.000332765561630444</v>
      </c>
      <c r="BT33" s="0" t="n">
        <v>8</v>
      </c>
      <c r="BU33" s="0" t="n">
        <f aca="false">BI33+AC33</f>
        <v>0.000330468800297299</v>
      </c>
      <c r="BV33" s="0" t="n">
        <f aca="false">BJ33+AD33</f>
        <v>0.000206672802569064</v>
      </c>
      <c r="BW33" s="0" t="n">
        <f aca="false">BK33+AE33</f>
        <v>0.00015188320067877</v>
      </c>
      <c r="BX33" s="0" t="n">
        <f aca="false">BL33+AF33</f>
        <v>0.000250756760356177</v>
      </c>
      <c r="BY33" s="0" t="n">
        <f aca="false">BM33+AG33</f>
        <v>0.000279054348063506</v>
      </c>
      <c r="BZ33" s="0" t="n">
        <f aca="false">BN33+AH33</f>
        <v>0.000159833791492652</v>
      </c>
      <c r="CA33" s="0" t="n">
        <f aca="false">BO33+AI33</f>
        <v>0.000273540719864956</v>
      </c>
      <c r="CB33" s="0" t="n">
        <f aca="false">BP33+AJ33</f>
        <v>0.00133186558898752</v>
      </c>
      <c r="CC33" s="0" t="n">
        <f aca="false">BQ33+AK33</f>
        <v>0.000284018456261267</v>
      </c>
      <c r="CD33" s="0" t="n">
        <f aca="false">BR33+AL33</f>
        <v>0.000297854218630444</v>
      </c>
    </row>
    <row r="34" customFormat="false" ht="14.25" hidden="false" customHeight="false" outlineLevel="0" collapsed="false">
      <c r="N34" s="3" t="n">
        <v>9</v>
      </c>
      <c r="O34" s="10" t="n">
        <v>0.521213624067931</v>
      </c>
      <c r="P34" s="10" t="n">
        <v>0.006555393787485</v>
      </c>
      <c r="Q34" s="10" t="n">
        <v>0.007294875917585</v>
      </c>
      <c r="R34" s="10" t="n">
        <v>1.02336993593299</v>
      </c>
      <c r="S34" s="10" t="n">
        <v>0.024525286041228</v>
      </c>
      <c r="T34" s="28"/>
      <c r="U34" s="0" t="n">
        <v>9</v>
      </c>
      <c r="V34" s="11" t="n">
        <v>0.018049868032397</v>
      </c>
      <c r="W34" s="11" t="n">
        <v>0.0145885096638993</v>
      </c>
      <c r="X34" s="11" t="n">
        <v>0.00690599301911697</v>
      </c>
      <c r="Y34" s="11" t="n">
        <v>0.0155640881271367</v>
      </c>
      <c r="Z34" s="11" t="n">
        <v>0.0172690830418145</v>
      </c>
      <c r="AB34" s="0" t="n">
        <v>9</v>
      </c>
      <c r="AC34" s="13" t="n">
        <v>0.00016847264</v>
      </c>
      <c r="AD34" s="13" t="n">
        <v>-4.3819273E-005</v>
      </c>
      <c r="AE34" s="13" t="n">
        <v>0.0004378398</v>
      </c>
      <c r="AF34" s="13" t="n">
        <v>-0.00024908045</v>
      </c>
      <c r="AG34" s="13" t="n">
        <v>2.6363236E-005</v>
      </c>
      <c r="AH34" s="13" t="n">
        <v>-0.00039150281</v>
      </c>
      <c r="AI34" s="13" t="n">
        <v>0.00011489296</v>
      </c>
      <c r="AJ34" s="13" t="n">
        <v>6.886699E-005</v>
      </c>
      <c r="AK34" s="13" t="n">
        <v>0.00095146976</v>
      </c>
      <c r="AL34" s="13" t="n">
        <v>8.356489E-005</v>
      </c>
      <c r="AN34" s="4" t="n">
        <v>0</v>
      </c>
      <c r="AO34" s="4" t="n">
        <v>0</v>
      </c>
      <c r="AP34" s="4" t="n">
        <v>0</v>
      </c>
      <c r="AQ34" s="4" t="n">
        <v>0</v>
      </c>
      <c r="AR34" s="4" t="n">
        <v>0</v>
      </c>
      <c r="AS34" s="4" t="n">
        <v>0</v>
      </c>
      <c r="AT34" s="4" t="n">
        <v>0</v>
      </c>
      <c r="AU34" s="4" t="n">
        <v>0</v>
      </c>
      <c r="AV34" s="4" t="n">
        <v>0.0256</v>
      </c>
      <c r="AW34" s="4" t="n">
        <v>0.0007</v>
      </c>
      <c r="AY34" s="15" t="n">
        <v>5.4467679628614</v>
      </c>
      <c r="AZ34" s="15" t="n">
        <v>0.309566080714868</v>
      </c>
      <c r="BC34" s="18" t="n">
        <f aca="false" t="array" ref="BC34:BC34">(EXP(-1/2*MMULT(TRANSPOSE($C$36:$C$45),$AY$26:$AY$35))*1/($B$31*$F$46)+$F$47/$F$46*EXP($BB$26)-1)*AY34</f>
        <v>0.0151101305172129</v>
      </c>
      <c r="BD34" s="18" t="n">
        <f aca="false">EXP(BB34)*$F$47/$F$46*AZ34</f>
        <v>0.154858157117673</v>
      </c>
      <c r="BE34" s="19" t="n">
        <f aca="false">BD34+BC34</f>
        <v>0.169968287634886</v>
      </c>
      <c r="BF34" s="19" t="n">
        <f aca="false">(BE34-B27)^2</f>
        <v>0.0288892188015428</v>
      </c>
      <c r="BH34" s="0" t="n">
        <v>9</v>
      </c>
      <c r="BI34" s="0" t="n">
        <v>0.000550019175211662</v>
      </c>
      <c r="BJ34" s="0" t="n">
        <v>0.000552191152463298</v>
      </c>
      <c r="BK34" s="0" t="n">
        <v>0.000372532585440537</v>
      </c>
      <c r="BL34" s="0" t="n">
        <v>0.000539267505969024</v>
      </c>
      <c r="BM34" s="0" t="n">
        <v>0.000636790008969827</v>
      </c>
      <c r="BN34" s="0" t="n">
        <v>0.000469635294277403</v>
      </c>
      <c r="BO34" s="0" t="n">
        <v>0.000601833144724557</v>
      </c>
      <c r="BP34" s="0" t="n">
        <v>0.000215151466261267</v>
      </c>
      <c r="BQ34" s="0" t="n">
        <v>0.000497018692622422</v>
      </c>
      <c r="BR34" s="0" t="n">
        <v>0.000635708637759128</v>
      </c>
      <c r="BT34" s="0" t="n">
        <v>9</v>
      </c>
      <c r="BU34" s="0" t="n">
        <f aca="false">BI34+AC34</f>
        <v>0.000718491815211662</v>
      </c>
      <c r="BV34" s="0" t="n">
        <f aca="false">BJ34+AD34</f>
        <v>0.000508371879463298</v>
      </c>
      <c r="BW34" s="0" t="n">
        <f aca="false">BK34+AE34</f>
        <v>0.000810372385440537</v>
      </c>
      <c r="BX34" s="0" t="n">
        <f aca="false">BL34+AF34</f>
        <v>0.000290187055969024</v>
      </c>
      <c r="BY34" s="0" t="n">
        <f aca="false">BM34+AG34</f>
        <v>0.000663153244969827</v>
      </c>
      <c r="BZ34" s="0" t="n">
        <f aca="false">BN34+AH34</f>
        <v>7.8132484277403E-005</v>
      </c>
      <c r="CA34" s="0" t="n">
        <f aca="false">BO34+AI34</f>
        <v>0.000716726104724557</v>
      </c>
      <c r="CB34" s="0" t="n">
        <f aca="false">BP34+AJ34</f>
        <v>0.000284018456261267</v>
      </c>
      <c r="CC34" s="0" t="n">
        <f aca="false">BQ34+AK34</f>
        <v>0.00144848845262242</v>
      </c>
      <c r="CD34" s="0" t="n">
        <f aca="false">BR34+AL34</f>
        <v>0.000719273527759128</v>
      </c>
    </row>
    <row r="35" customFormat="false" ht="14.25" hidden="false" customHeight="false" outlineLevel="0" collapsed="false">
      <c r="A35" s="0" t="s">
        <v>60</v>
      </c>
      <c r="B35" s="0" t="s">
        <v>61</v>
      </c>
      <c r="C35" s="0" t="s">
        <v>62</v>
      </c>
      <c r="D35" s="0" t="s">
        <v>63</v>
      </c>
      <c r="E35" s="0" t="s">
        <v>64</v>
      </c>
      <c r="F35" s="0" t="s">
        <v>65</v>
      </c>
      <c r="N35" s="3" t="n">
        <v>10</v>
      </c>
      <c r="O35" s="10" t="n">
        <v>1.02676182703025</v>
      </c>
      <c r="P35" s="10" t="n">
        <v>0.003489434556062</v>
      </c>
      <c r="Q35" s="10" t="n">
        <v>-0.000167829695504</v>
      </c>
      <c r="R35" s="10" t="n">
        <v>0.316155489596804</v>
      </c>
      <c r="S35" s="10" t="n">
        <v>0.14405780218283</v>
      </c>
      <c r="T35" s="28"/>
      <c r="U35" s="0" t="n">
        <v>10</v>
      </c>
      <c r="V35" s="11" t="n">
        <v>0.0285873222386914</v>
      </c>
      <c r="W35" s="11" t="n">
        <v>0.0353220052449573</v>
      </c>
      <c r="X35" s="11" t="n">
        <v>0.0283194391967741</v>
      </c>
      <c r="Y35" s="11" t="n">
        <v>0.0320405130457158</v>
      </c>
      <c r="Z35" s="11" t="n">
        <v>0.036057282537939</v>
      </c>
      <c r="AB35" s="0" t="n">
        <v>10</v>
      </c>
      <c r="AC35" s="13" t="n">
        <v>7.27843E-005</v>
      </c>
      <c r="AD35" s="13" t="n">
        <v>2.2192424E-005</v>
      </c>
      <c r="AE35" s="13" t="n">
        <v>-6.7986271E-005</v>
      </c>
      <c r="AF35" s="13" t="n">
        <v>7.9892132E-005</v>
      </c>
      <c r="AG35" s="13" t="n">
        <v>2.192888E-005</v>
      </c>
      <c r="AH35" s="13" t="n">
        <v>-0.0003216209</v>
      </c>
      <c r="AI35" s="13" t="n">
        <v>5.8926267E-005</v>
      </c>
      <c r="AJ35" s="13" t="n">
        <v>-3.4911343E-005</v>
      </c>
      <c r="AK35" s="13" t="n">
        <v>8.356489E-005</v>
      </c>
      <c r="AL35" s="13" t="n">
        <v>0.0004853479</v>
      </c>
      <c r="AN35" s="4" t="n">
        <v>0</v>
      </c>
      <c r="AO35" s="4" t="n">
        <v>0</v>
      </c>
      <c r="AP35" s="4" t="n">
        <v>0</v>
      </c>
      <c r="AQ35" s="4" t="n">
        <v>0</v>
      </c>
      <c r="AR35" s="4" t="n">
        <v>0</v>
      </c>
      <c r="AS35" s="4" t="n">
        <v>0</v>
      </c>
      <c r="AT35" s="4" t="n">
        <v>0</v>
      </c>
      <c r="AU35" s="4" t="n">
        <v>0</v>
      </c>
      <c r="AV35" s="4" t="n">
        <v>0</v>
      </c>
      <c r="AW35" s="4" t="n">
        <v>0.019</v>
      </c>
      <c r="AY35" s="15" t="n">
        <v>-41.4544624527815</v>
      </c>
      <c r="AZ35" s="15" t="n">
        <v>0.0791228877409165</v>
      </c>
      <c r="BC35" s="18" t="n">
        <f aca="false" t="array" ref="BC35:BC35">(EXP(-1/2*MMULT(TRANSPOSE($C$36:$C$45),$AY$26:$AY$35))*1/($B$31*$F$46)+$F$47/$F$46*EXP($BB$26)-1)*AY35</f>
        <v>-0.115000738502796</v>
      </c>
      <c r="BD35" s="18" t="n">
        <f aca="false">EXP(BB35)*$F$47/$F$46*AZ35</f>
        <v>0.0395806431799374</v>
      </c>
      <c r="BE35" s="19" t="n">
        <f aca="false">BD35+BC35</f>
        <v>-0.0754200953228588</v>
      </c>
      <c r="BF35" s="19" t="n">
        <f aca="false">(BE35-B28)^2</f>
        <v>0.0102985310352576</v>
      </c>
      <c r="BH35" s="0" t="n">
        <v>10</v>
      </c>
      <c r="BI35" s="0" t="n">
        <v>0.000898879140566048</v>
      </c>
      <c r="BJ35" s="0" t="n">
        <v>0.00116222326239477</v>
      </c>
      <c r="BK35" s="0" t="n">
        <v>0.000949929805669278</v>
      </c>
      <c r="BL35" s="0" t="n">
        <v>0.00104105618783216</v>
      </c>
      <c r="BM35" s="0" t="n">
        <v>0.00118691790139449</v>
      </c>
      <c r="BN35" s="0" t="n">
        <v>0.000977267173029647</v>
      </c>
      <c r="BO35" s="0" t="n">
        <v>0.000983629334467066</v>
      </c>
      <c r="BP35" s="0" t="n">
        <v>0.000332765561630444</v>
      </c>
      <c r="BQ35" s="0" t="n">
        <v>0.000635708637759128</v>
      </c>
      <c r="BR35" s="0" t="n">
        <v>0.00113082127870554</v>
      </c>
      <c r="BT35" s="0" t="n">
        <v>10</v>
      </c>
      <c r="BU35" s="0" t="n">
        <f aca="false">BI35+AC35</f>
        <v>0.000971663440566048</v>
      </c>
      <c r="BV35" s="0" t="n">
        <f aca="false">BJ35+AD35</f>
        <v>0.00118441568639477</v>
      </c>
      <c r="BW35" s="0" t="n">
        <f aca="false">BK35+AE35</f>
        <v>0.000881943534669278</v>
      </c>
      <c r="BX35" s="0" t="n">
        <f aca="false">BL35+AF35</f>
        <v>0.00112094831983216</v>
      </c>
      <c r="BY35" s="0" t="n">
        <f aca="false">BM35+AG35</f>
        <v>0.00120884678139449</v>
      </c>
      <c r="BZ35" s="0" t="n">
        <f aca="false">BN35+AH35</f>
        <v>0.000655646273029647</v>
      </c>
      <c r="CA35" s="0" t="n">
        <f aca="false">BO35+AI35</f>
        <v>0.00104255560146707</v>
      </c>
      <c r="CB35" s="0" t="n">
        <f aca="false">BP35+AJ35</f>
        <v>0.000297854218630444</v>
      </c>
      <c r="CC35" s="0" t="n">
        <f aca="false">BQ35+AK35</f>
        <v>0.000719273527759128</v>
      </c>
      <c r="CD35" s="0" t="n">
        <f aca="false">BR35+AL35</f>
        <v>0.00161616917870554</v>
      </c>
    </row>
    <row r="36" customFormat="false" ht="14.25" hidden="false" customHeight="false" outlineLevel="0" collapsed="false">
      <c r="A36" s="31" t="n">
        <v>2.10196061540528E-005</v>
      </c>
      <c r="B36" s="31" t="n">
        <v>-0.0422805994599723</v>
      </c>
      <c r="C36" s="31" t="n">
        <v>0.00113084761896072</v>
      </c>
      <c r="D36" s="32" t="n">
        <f aca="false">+A36+$B$30</f>
        <v>2.10196061540528E-005</v>
      </c>
      <c r="E36" s="32" t="n">
        <f aca="false">+B36+$B$30</f>
        <v>-0.0422805994599723</v>
      </c>
      <c r="F36" s="32" t="n">
        <f aca="false">+C36+$B$30</f>
        <v>0.00113084761896072</v>
      </c>
      <c r="BF36" s="19" t="n">
        <f aca="false">SUM(BF26:BF35)</f>
        <v>0.239850254845996</v>
      </c>
    </row>
    <row r="37" customFormat="false" ht="14.25" hidden="false" customHeight="false" outlineLevel="0" collapsed="false">
      <c r="A37" s="31" t="n">
        <v>0.0859655711909288</v>
      </c>
      <c r="B37" s="31" t="n">
        <v>0.0606426752219311</v>
      </c>
      <c r="C37" s="31" t="n">
        <v>0.0650088481071943</v>
      </c>
      <c r="D37" s="32" t="n">
        <f aca="false">+A37+$B$30</f>
        <v>0.0859655711909288</v>
      </c>
      <c r="E37" s="32" t="n">
        <f aca="false">+B37+$B$30</f>
        <v>0.0606426752219311</v>
      </c>
      <c r="F37" s="32" t="n">
        <f aca="false">+C37+$B$30</f>
        <v>0.0650088481071943</v>
      </c>
      <c r="G37" s="32"/>
      <c r="H37" s="32"/>
      <c r="I37" s="32"/>
      <c r="J37" s="32"/>
      <c r="K37" s="32"/>
      <c r="L37" s="32"/>
    </row>
    <row r="38" customFormat="false" ht="14.25" hidden="false" customHeight="false" outlineLevel="0" collapsed="false">
      <c r="A38" s="31" t="n">
        <v>0.00599191450413262</v>
      </c>
      <c r="B38" s="31" t="n">
        <v>0.0389497526898573</v>
      </c>
      <c r="C38" s="31" t="n">
        <v>-0.00897524670661635</v>
      </c>
      <c r="D38" s="32" t="n">
        <f aca="false">+A38+$B$30</f>
        <v>0.00599191450413262</v>
      </c>
      <c r="E38" s="32" t="n">
        <f aca="false">+B38+$B$30</f>
        <v>0.0389497526898573</v>
      </c>
      <c r="F38" s="32" t="n">
        <f aca="false">+C38+$B$30</f>
        <v>-0.00897524670661635</v>
      </c>
      <c r="G38" s="32"/>
      <c r="H38" s="32"/>
      <c r="I38" s="32"/>
      <c r="J38" s="32"/>
      <c r="K38" s="32"/>
      <c r="L38" s="32"/>
    </row>
    <row r="39" customFormat="false" ht="14.25" hidden="false" customHeight="false" outlineLevel="0" collapsed="false">
      <c r="A39" s="31" t="n">
        <v>0.0130307693971601</v>
      </c>
      <c r="B39" s="31" t="n">
        <v>0.0279112047825947</v>
      </c>
      <c r="C39" s="31" t="n">
        <v>0.0302749693307056</v>
      </c>
      <c r="D39" s="32" t="n">
        <f aca="false">+A39+$B$30</f>
        <v>0.0130307693971601</v>
      </c>
      <c r="E39" s="32" t="n">
        <f aca="false">+B39+$B$30</f>
        <v>0.0279112047825947</v>
      </c>
      <c r="F39" s="32" t="n">
        <f aca="false">+C39+$B$30</f>
        <v>0.0302749693307056</v>
      </c>
      <c r="G39" s="32"/>
      <c r="H39" s="32"/>
      <c r="I39" s="32"/>
      <c r="J39" s="32"/>
      <c r="K39" s="32"/>
      <c r="L39" s="32"/>
    </row>
    <row r="40" customFormat="false" ht="14.25" hidden="false" customHeight="false" outlineLevel="0" collapsed="false">
      <c r="A40" s="31" t="n">
        <v>0.00877483683802346</v>
      </c>
      <c r="B40" s="31" t="n">
        <v>0.00214138148741054</v>
      </c>
      <c r="C40" s="31" t="n">
        <v>0.00275234700856217</v>
      </c>
      <c r="D40" s="32" t="n">
        <f aca="false">+A40+$B$30</f>
        <v>0.00877483683802346</v>
      </c>
      <c r="E40" s="32" t="n">
        <f aca="false">+B40+$B$30</f>
        <v>0.00214138148741054</v>
      </c>
      <c r="F40" s="32" t="n">
        <f aca="false">+C40+$B$30</f>
        <v>0.00275234700856217</v>
      </c>
      <c r="G40" s="32"/>
      <c r="H40" s="32"/>
      <c r="I40" s="32"/>
      <c r="J40" s="32"/>
      <c r="K40" s="32"/>
      <c r="L40" s="32"/>
    </row>
    <row r="41" customFormat="false" ht="14.25" hidden="false" customHeight="false" outlineLevel="0" collapsed="false">
      <c r="A41" s="31" t="n">
        <v>0.00193782583538018</v>
      </c>
      <c r="B41" s="31" t="n">
        <v>0.0434639502742307</v>
      </c>
      <c r="C41" s="31" t="n">
        <v>-0.00501772809642447</v>
      </c>
      <c r="D41" s="32" t="n">
        <f aca="false">+A41+$B$30</f>
        <v>0.00193782583538018</v>
      </c>
      <c r="E41" s="32" t="n">
        <f aca="false">+B41+$B$30</f>
        <v>0.0434639502742307</v>
      </c>
      <c r="F41" s="32" t="n">
        <f aca="false">+C41+$B$30</f>
        <v>-0.00501772809642447</v>
      </c>
      <c r="G41" s="32"/>
      <c r="H41" s="32"/>
      <c r="I41" s="32"/>
      <c r="J41" s="32"/>
      <c r="K41" s="32"/>
      <c r="L41" s="32"/>
    </row>
    <row r="42" customFormat="false" ht="14.25" hidden="false" customHeight="false" outlineLevel="0" collapsed="false">
      <c r="A42" s="31" t="n">
        <v>0.0155787000662014</v>
      </c>
      <c r="B42" s="31" t="n">
        <v>-0.00315998679831809</v>
      </c>
      <c r="C42" s="31" t="n">
        <v>0.00622339868858276</v>
      </c>
      <c r="D42" s="32" t="n">
        <f aca="false">+A42+$B$30</f>
        <v>0.0155787000662014</v>
      </c>
      <c r="E42" s="32" t="n">
        <f aca="false">+B42+$B$30</f>
        <v>-0.00315998679831809</v>
      </c>
      <c r="F42" s="32" t="n">
        <f aca="false">+C42+$B$30</f>
        <v>0.00622339868858276</v>
      </c>
      <c r="G42" s="32"/>
      <c r="H42" s="32"/>
      <c r="I42" s="32"/>
      <c r="J42" s="32"/>
      <c r="K42" s="32"/>
      <c r="L42" s="32"/>
    </row>
    <row r="43" customFormat="false" ht="14.25" hidden="false" customHeight="false" outlineLevel="0" collapsed="false">
      <c r="A43" s="31" t="n">
        <v>-0.0165379426241273</v>
      </c>
      <c r="B43" s="31" t="n">
        <v>0.0292053071345491</v>
      </c>
      <c r="C43" s="31" t="n">
        <v>0.0393026155247929</v>
      </c>
      <c r="D43" s="32" t="n">
        <f aca="false">+A43+$B$30</f>
        <v>-0.0165379426241273</v>
      </c>
      <c r="E43" s="32" t="n">
        <f aca="false">+B43+$B$30</f>
        <v>0.0292053071345491</v>
      </c>
      <c r="F43" s="32" t="n">
        <f aca="false">+C43+$B$30</f>
        <v>0.0393026155247929</v>
      </c>
      <c r="G43" s="32"/>
      <c r="H43" s="32"/>
      <c r="I43" s="32"/>
      <c r="J43" s="32"/>
      <c r="K43" s="32"/>
      <c r="L43" s="32"/>
    </row>
    <row r="44" customFormat="false" ht="14.25" hidden="false" customHeight="false" outlineLevel="0" collapsed="false">
      <c r="A44" s="31" t="n">
        <v>-0.00726025015681126</v>
      </c>
      <c r="B44" s="31" t="n">
        <v>-0.0279139495724373</v>
      </c>
      <c r="C44" s="31" t="n">
        <v>-0.00490681466618606</v>
      </c>
      <c r="D44" s="32" t="n">
        <f aca="false">+A44+$B$30</f>
        <v>-0.00726025015681126</v>
      </c>
      <c r="E44" s="32" t="n">
        <f aca="false">+B44+$B$30</f>
        <v>-0.0279139495724373</v>
      </c>
      <c r="F44" s="32" t="n">
        <f aca="false">+C44+$B$30</f>
        <v>-0.00490681466618606</v>
      </c>
      <c r="G44" s="32"/>
      <c r="H44" s="32"/>
      <c r="I44" s="32"/>
      <c r="J44" s="32"/>
      <c r="K44" s="32"/>
      <c r="L44" s="32"/>
    </row>
    <row r="45" customFormat="false" ht="14.25" hidden="false" customHeight="false" outlineLevel="0" collapsed="false">
      <c r="A45" s="31" t="n">
        <v>0.00228628738258395</v>
      </c>
      <c r="B45" s="31" t="n">
        <v>0.00806864851635526</v>
      </c>
      <c r="C45" s="31" t="n">
        <v>-0.00386005986079651</v>
      </c>
      <c r="D45" s="32" t="n">
        <f aca="false">+A45+$B$30</f>
        <v>0.00228628738258395</v>
      </c>
      <c r="E45" s="32" t="n">
        <f aca="false">+B45+$B$30</f>
        <v>0.00806864851635526</v>
      </c>
      <c r="F45" s="32" t="n">
        <f aca="false">+C45+$B$30</f>
        <v>-0.00386005986079651</v>
      </c>
      <c r="G45" s="32"/>
      <c r="H45" s="32"/>
      <c r="I45" s="32"/>
      <c r="J45" s="32"/>
      <c r="K45" s="32"/>
      <c r="L45" s="32"/>
    </row>
    <row r="46" customFormat="false" ht="14.25" hidden="false" customHeight="false" outlineLevel="0" collapsed="false">
      <c r="C46" s="0" t="s">
        <v>66</v>
      </c>
      <c r="D46" s="17" t="n">
        <f aca="false">SUMPRODUCT($B$19:$B$28,D36:D45)</f>
        <v>0.0509862623349146</v>
      </c>
      <c r="E46" s="17" t="n">
        <f aca="false">SUMPRODUCT($B$19:$B$28,E36:E45)</f>
        <v>0.0339177197716174</v>
      </c>
      <c r="F46" s="17" t="n">
        <f aca="false">SUMPRODUCT($B$19:$B$28,F36:F45)</f>
        <v>0.0376692158723221</v>
      </c>
      <c r="G46" s="17"/>
      <c r="H46" s="17"/>
      <c r="I46" s="17"/>
      <c r="J46" s="17"/>
      <c r="K46" s="17"/>
      <c r="L46" s="17"/>
    </row>
    <row r="47" customFormat="false" ht="14.25" hidden="false" customHeight="false" outlineLevel="0" collapsed="false">
      <c r="C47" s="0" t="s">
        <v>67</v>
      </c>
      <c r="D47" s="17" t="n">
        <f aca="false">SUMPRODUCT($F$19:$F$28,D36:D45)</f>
        <v>0.0150657987815358</v>
      </c>
      <c r="E47" s="17" t="n">
        <f aca="false">SUMPRODUCT($F$19:$F$28,E36:E45)</f>
        <v>0.0245187979792263</v>
      </c>
      <c r="F47" s="17" t="n">
        <f aca="false">SUMPRODUCT($F$19:$F$28,F36:F45)</f>
        <v>0.0188437484384104</v>
      </c>
      <c r="G47" s="17"/>
      <c r="H47" s="17"/>
      <c r="I47" s="17"/>
      <c r="J47" s="17"/>
      <c r="K47" s="17"/>
      <c r="L47" s="1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2022-10-22T17:40:31Z</dcterms:created>
  <dc:creator>Jorge Antonio Sabat Silva</dc:creator>
  <dc:description/>
  <dc:language>en-US</dc:language>
  <cp:lastModifiedBy>Jorge Antonio Sabat Silva</cp:lastModifiedBy>
  <dcterms:modified xsi:type="dcterms:W3CDTF">2022-10-29T02:16:48Z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