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https://emory-my.sharepoint.com/personal/rli328_emory_edu/Documents/Spring_Optimization/HW/HW1/"/>
    </mc:Choice>
  </mc:AlternateContent>
  <xr:revisionPtr revIDLastSave="3" documentId="13_ncr:1_{3B047C91-0ABE-455B-97EB-921524713510}" xr6:coauthVersionLast="47" xr6:coauthVersionMax="47" xr10:uidLastSave="{347816CD-A67F-E343-8478-E27BF1AEBC7E}"/>
  <bookViews>
    <workbookView xWindow="0" yWindow="0" windowWidth="28800" windowHeight="18000" xr2:uid="{00000000-000D-0000-FFFF-FFFF00000000}"/>
  </bookViews>
  <sheets>
    <sheet name="Applied Electronics Data" sheetId="1" r:id="rId1"/>
  </sheets>
  <definedNames>
    <definedName name="Cost_Per_Box">'Applied Electronics Data'!$B$38:$G$43</definedName>
    <definedName name="Import_Duties">'Applied Electronics Data'!$B$7:$G$7</definedName>
    <definedName name="Location_Names">'Applied Electronics Data'!$B$1:$G$1</definedName>
    <definedName name="Plant_Capacity">'Applied Electronics Data'!$B$3:$G$3</definedName>
    <definedName name="Production_Costs">'Applied Electronics Data'!$B$6:$G$6</definedName>
    <definedName name="Region_Demand">'Applied Electronics Data'!$B$4:$G$4</definedName>
    <definedName name="Shipping_Costs">'Applied Electronics Data'!$B$29:$G$34</definedName>
    <definedName name="Tentative_Plan">'Applied Electronics Data'!$B$48:$G$53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38" i="1" s="1"/>
  <c r="B57" i="1" s="1"/>
  <c r="B39" i="1"/>
  <c r="F41" i="1"/>
  <c r="F60" i="1" s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B41" i="1" s="1"/>
  <c r="B60" i="1" s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C20" i="1"/>
  <c r="C38" i="1" s="1"/>
  <c r="C57" i="1" s="1"/>
  <c r="D20" i="1"/>
  <c r="D38" i="1" s="1"/>
  <c r="D57" i="1" s="1"/>
  <c r="E20" i="1"/>
  <c r="E38" i="1" s="1"/>
  <c r="E57" i="1" s="1"/>
  <c r="F20" i="1"/>
  <c r="F38" i="1" s="1"/>
  <c r="F57" i="1" s="1"/>
  <c r="G20" i="1"/>
  <c r="B20" i="1"/>
  <c r="C11" i="1"/>
  <c r="D11" i="1"/>
  <c r="E11" i="1"/>
  <c r="F11" i="1"/>
  <c r="G11" i="1"/>
  <c r="G38" i="1" s="1"/>
  <c r="G57" i="1" s="1"/>
  <c r="C12" i="1"/>
  <c r="C39" i="1" s="1"/>
  <c r="C58" i="1" s="1"/>
  <c r="D12" i="1"/>
  <c r="D39" i="1" s="1"/>
  <c r="D58" i="1" s="1"/>
  <c r="E12" i="1"/>
  <c r="E39" i="1" s="1"/>
  <c r="E58" i="1" s="1"/>
  <c r="F12" i="1"/>
  <c r="F39" i="1" s="1"/>
  <c r="F58" i="1" s="1"/>
  <c r="G12" i="1"/>
  <c r="G39" i="1" s="1"/>
  <c r="G58" i="1" s="1"/>
  <c r="C13" i="1"/>
  <c r="D13" i="1"/>
  <c r="E13" i="1"/>
  <c r="E40" i="1" s="1"/>
  <c r="E59" i="1" s="1"/>
  <c r="F13" i="1"/>
  <c r="F40" i="1" s="1"/>
  <c r="F59" i="1" s="1"/>
  <c r="G13" i="1"/>
  <c r="G40" i="1" s="1"/>
  <c r="G59" i="1" s="1"/>
  <c r="C14" i="1"/>
  <c r="C41" i="1" s="1"/>
  <c r="C60" i="1" s="1"/>
  <c r="D14" i="1"/>
  <c r="D41" i="1" s="1"/>
  <c r="D60" i="1" s="1"/>
  <c r="E14" i="1"/>
  <c r="E41" i="1" s="1"/>
  <c r="E60" i="1" s="1"/>
  <c r="F14" i="1"/>
  <c r="G14" i="1"/>
  <c r="G41" i="1" s="1"/>
  <c r="G60" i="1" s="1"/>
  <c r="C15" i="1"/>
  <c r="C42" i="1" s="1"/>
  <c r="C61" i="1" s="1"/>
  <c r="D15" i="1"/>
  <c r="D42" i="1" s="1"/>
  <c r="D61" i="1" s="1"/>
  <c r="E15" i="1"/>
  <c r="E42" i="1" s="1"/>
  <c r="E61" i="1" s="1"/>
  <c r="F15" i="1"/>
  <c r="F42" i="1" s="1"/>
  <c r="F61" i="1" s="1"/>
  <c r="G15" i="1"/>
  <c r="C16" i="1"/>
  <c r="D16" i="1"/>
  <c r="E16" i="1"/>
  <c r="F16" i="1"/>
  <c r="G16" i="1"/>
  <c r="B12" i="1"/>
  <c r="B58" i="1" s="1"/>
  <c r="B13" i="1"/>
  <c r="B40" i="1" s="1"/>
  <c r="B59" i="1" s="1"/>
  <c r="B14" i="1"/>
  <c r="B15" i="1"/>
  <c r="B16" i="1"/>
  <c r="J49" i="1"/>
  <c r="J50" i="1"/>
  <c r="J51" i="1"/>
  <c r="J52" i="1"/>
  <c r="J53" i="1"/>
  <c r="J48" i="1"/>
  <c r="I4" i="1"/>
  <c r="B43" i="1" l="1"/>
  <c r="B62" i="1" s="1"/>
  <c r="E43" i="1"/>
  <c r="E62" i="1" s="1"/>
  <c r="C43" i="1"/>
  <c r="C62" i="1" s="1"/>
  <c r="B42" i="1"/>
  <c r="B61" i="1" s="1"/>
  <c r="D40" i="1"/>
  <c r="D59" i="1" s="1"/>
  <c r="C40" i="1"/>
  <c r="C59" i="1" s="1"/>
  <c r="G43" i="1"/>
  <c r="G62" i="1" s="1"/>
  <c r="F43" i="1"/>
  <c r="F62" i="1" s="1"/>
  <c r="D43" i="1"/>
  <c r="D62" i="1" s="1"/>
  <c r="G42" i="1"/>
  <c r="G61" i="1" s="1"/>
  <c r="B63" i="1"/>
  <c r="I49" i="1"/>
  <c r="I50" i="1"/>
  <c r="I51" i="1"/>
  <c r="I52" i="1"/>
  <c r="I53" i="1"/>
  <c r="I48" i="1"/>
  <c r="I3" i="1"/>
  <c r="K53" i="1" l="1"/>
  <c r="K51" i="1"/>
  <c r="K52" i="1"/>
  <c r="K50" i="1"/>
  <c r="K48" i="1"/>
  <c r="K49" i="1"/>
</calcChain>
</file>

<file path=xl/sharedStrings.xml><?xml version="1.0" encoding="utf-8"?>
<sst xmlns="http://schemas.openxmlformats.org/spreadsheetml/2006/main" count="105" uniqueCount="21">
  <si>
    <t>Mexico</t>
  </si>
  <si>
    <t>Canada</t>
  </si>
  <si>
    <t>Chile</t>
  </si>
  <si>
    <t>Frankfurt</t>
  </si>
  <si>
    <t>Austin</t>
  </si>
  <si>
    <t>Japan</t>
  </si>
  <si>
    <t>Capacity</t>
  </si>
  <si>
    <t>Totals</t>
  </si>
  <si>
    <t>Utilization</t>
  </si>
  <si>
    <t>From:</t>
  </si>
  <si>
    <t>To:</t>
  </si>
  <si>
    <t>Capacity (millions of chips)</t>
  </si>
  <si>
    <t>Demand (millions of chips)</t>
  </si>
  <si>
    <t>Production Costs (per box of 100 chips)</t>
  </si>
  <si>
    <t>Shipping Costs (per box of 100 chips)</t>
  </si>
  <si>
    <t>Tentative Plan (millions of chips)</t>
  </si>
  <si>
    <t>Total Production Costs (millions of dollars)</t>
  </si>
  <si>
    <t>Total Production Cost</t>
  </si>
  <si>
    <t>Import Duties (percent of production cost)</t>
  </si>
  <si>
    <t>Production  Costs (per box of 100 chips)</t>
  </si>
  <si>
    <t>Total Cost (per box of 100 chips)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</si>
</sst>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76" formatCode="_(* #,##0.0_);_(* \(#,##0.0\);_(* &quot;-&quot;??_);_(@_)"/>
    <numFmt numFmtId="177" formatCode="0.0%"/>
    <numFmt numFmtId="178" formatCode="_(* #,##0.000_);_(* \(#,##0.000\);_(* &quot;-&quot;??_);_(@_)"/>
  </numFmts>
  <fonts count="6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i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43" fontId="2" fillId="0" borderId="0" xfId="1" applyFont="1"/>
    <xf numFmtId="176" fontId="2" fillId="0" borderId="0" xfId="1" applyNumberFormat="1" applyFont="1"/>
    <xf numFmtId="177" fontId="2" fillId="0" borderId="0" xfId="2" applyNumberFormat="1" applyFont="1"/>
    <xf numFmtId="176" fontId="2" fillId="0" borderId="0" xfId="0" applyNumberFormat="1" applyFont="1"/>
    <xf numFmtId="0" fontId="4" fillId="0" borderId="0" xfId="0" applyFont="1"/>
    <xf numFmtId="178" fontId="4" fillId="0" borderId="0" xfId="0" applyNumberFormat="1" applyFont="1"/>
    <xf numFmtId="43" fontId="2" fillId="0" borderId="1" xfId="1" applyFont="1" applyBorder="1"/>
    <xf numFmtId="43" fontId="2" fillId="0" borderId="2" xfId="1" applyFont="1" applyBorder="1"/>
    <xf numFmtId="43" fontId="2" fillId="0" borderId="3" xfId="1" applyFont="1" applyBorder="1"/>
    <xf numFmtId="43" fontId="2" fillId="0" borderId="4" xfId="1" applyFont="1" applyBorder="1"/>
    <xf numFmtId="43" fontId="2" fillId="0" borderId="0" xfId="1" applyFont="1" applyBorder="1"/>
    <xf numFmtId="43" fontId="2" fillId="0" borderId="5" xfId="1" applyFont="1" applyBorder="1"/>
    <xf numFmtId="43" fontId="2" fillId="0" borderId="6" xfId="1" applyFont="1" applyBorder="1"/>
    <xf numFmtId="43" fontId="2" fillId="0" borderId="7" xfId="1" applyFont="1" applyBorder="1"/>
    <xf numFmtId="43" fontId="2" fillId="0" borderId="8" xfId="1" applyFont="1" applyBorder="1"/>
    <xf numFmtId="176" fontId="2" fillId="0" borderId="1" xfId="1" applyNumberFormat="1" applyFont="1" applyBorder="1"/>
    <xf numFmtId="176" fontId="2" fillId="0" borderId="2" xfId="1" applyNumberFormat="1" applyFont="1" applyBorder="1"/>
    <xf numFmtId="176" fontId="2" fillId="0" borderId="3" xfId="1" applyNumberFormat="1" applyFont="1" applyBorder="1"/>
    <xf numFmtId="176" fontId="2" fillId="0" borderId="4" xfId="1" applyNumberFormat="1" applyFont="1" applyBorder="1"/>
    <xf numFmtId="176" fontId="2" fillId="0" borderId="0" xfId="1" applyNumberFormat="1" applyFont="1" applyBorder="1"/>
    <xf numFmtId="176" fontId="2" fillId="0" borderId="5" xfId="1" applyNumberFormat="1" applyFont="1" applyBorder="1"/>
    <xf numFmtId="176" fontId="2" fillId="0" borderId="6" xfId="1" applyNumberFormat="1" applyFont="1" applyBorder="1"/>
    <xf numFmtId="176" fontId="2" fillId="0" borderId="7" xfId="1" applyNumberFormat="1" applyFont="1" applyBorder="1"/>
    <xf numFmtId="176" fontId="2" fillId="0" borderId="8" xfId="1" applyNumberFormat="1" applyFont="1" applyBorder="1"/>
    <xf numFmtId="177" fontId="2" fillId="0" borderId="1" xfId="2" applyNumberFormat="1" applyFont="1" applyBorder="1"/>
    <xf numFmtId="177" fontId="2" fillId="0" borderId="2" xfId="2" applyNumberFormat="1" applyFont="1" applyBorder="1"/>
    <xf numFmtId="177" fontId="2" fillId="0" borderId="3" xfId="2" applyNumberFormat="1" applyFont="1" applyBorder="1"/>
    <xf numFmtId="177" fontId="2" fillId="0" borderId="4" xfId="2" applyNumberFormat="1" applyFont="1" applyBorder="1"/>
    <xf numFmtId="177" fontId="2" fillId="0" borderId="0" xfId="2" applyNumberFormat="1" applyFont="1" applyBorder="1"/>
    <xf numFmtId="177" fontId="2" fillId="0" borderId="5" xfId="2" applyNumberFormat="1" applyFont="1" applyBorder="1"/>
    <xf numFmtId="177" fontId="2" fillId="0" borderId="6" xfId="2" applyNumberFormat="1" applyFont="1" applyBorder="1"/>
    <xf numFmtId="177" fontId="2" fillId="0" borderId="7" xfId="2" applyNumberFormat="1" applyFont="1" applyBorder="1"/>
    <xf numFmtId="177" fontId="2" fillId="0" borderId="8" xfId="2" applyNumberFormat="1" applyFont="1" applyBorder="1"/>
    <xf numFmtId="178" fontId="2" fillId="0" borderId="1" xfId="1" applyNumberFormat="1" applyFont="1" applyBorder="1"/>
    <xf numFmtId="178" fontId="2" fillId="0" borderId="2" xfId="1" applyNumberFormat="1" applyFont="1" applyBorder="1"/>
    <xf numFmtId="178" fontId="2" fillId="0" borderId="3" xfId="1" applyNumberFormat="1" applyFont="1" applyBorder="1"/>
    <xf numFmtId="178" fontId="2" fillId="0" borderId="4" xfId="1" applyNumberFormat="1" applyFont="1" applyBorder="1"/>
    <xf numFmtId="178" fontId="2" fillId="0" borderId="0" xfId="1" applyNumberFormat="1" applyFont="1" applyBorder="1"/>
    <xf numFmtId="178" fontId="2" fillId="0" borderId="5" xfId="1" applyNumberFormat="1" applyFont="1" applyBorder="1"/>
    <xf numFmtId="178" fontId="2" fillId="0" borderId="6" xfId="1" applyNumberFormat="1" applyFont="1" applyBorder="1"/>
    <xf numFmtId="178" fontId="2" fillId="0" borderId="7" xfId="1" applyNumberFormat="1" applyFont="1" applyBorder="1"/>
    <xf numFmtId="178" fontId="2" fillId="0" borderId="8" xfId="1" applyNumberFormat="1" applyFont="1" applyBorder="1"/>
    <xf numFmtId="43" fontId="2" fillId="0" borderId="0" xfId="0" applyNumberFormat="1" applyFont="1"/>
    <xf numFmtId="43" fontId="2" fillId="2" borderId="1" xfId="1" applyFont="1" applyFill="1" applyBorder="1"/>
    <xf numFmtId="43" fontId="2" fillId="2" borderId="2" xfId="1" applyFont="1" applyFill="1" applyBorder="1"/>
    <xf numFmtId="43" fontId="2" fillId="2" borderId="3" xfId="1" applyFont="1" applyFill="1" applyBorder="1"/>
    <xf numFmtId="43" fontId="2" fillId="2" borderId="4" xfId="1" applyFont="1" applyFill="1" applyBorder="1"/>
    <xf numFmtId="43" fontId="2" fillId="2" borderId="0" xfId="1" applyFont="1" applyFill="1" applyBorder="1"/>
    <xf numFmtId="43" fontId="2" fillId="2" borderId="5" xfId="1" applyFont="1" applyFill="1" applyBorder="1"/>
    <xf numFmtId="43" fontId="2" fillId="2" borderId="6" xfId="1" applyFont="1" applyFill="1" applyBorder="1"/>
    <xf numFmtId="43" fontId="2" fillId="2" borderId="7" xfId="1" applyFont="1" applyFill="1" applyBorder="1"/>
    <xf numFmtId="43" fontId="2" fillId="2" borderId="8" xfId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zoomScale="138" workbookViewId="0">
      <selection activeCell="B9" sqref="B9"/>
    </sheetView>
  </sheetViews>
  <sheetFormatPr baseColWidth="10" defaultColWidth="9.1640625" defaultRowHeight="16"/>
  <cols>
    <col min="1" max="1" width="42.6640625" style="1" bestFit="1" customWidth="1"/>
    <col min="2" max="7" width="11.1640625" style="1" customWidth="1"/>
    <col min="8" max="8" width="9.1640625" style="1"/>
    <col min="9" max="11" width="13" style="1" customWidth="1"/>
    <col min="12" max="16384" width="9.1640625" style="1"/>
  </cols>
  <sheetData>
    <row r="1" spans="1:11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7</v>
      </c>
    </row>
    <row r="3" spans="1:11">
      <c r="A3" s="7" t="s">
        <v>11</v>
      </c>
      <c r="B3" s="4">
        <v>22</v>
      </c>
      <c r="C3" s="4">
        <v>3.7</v>
      </c>
      <c r="D3" s="4">
        <v>4.5</v>
      </c>
      <c r="E3" s="4">
        <v>47</v>
      </c>
      <c r="F3" s="4">
        <v>18.5</v>
      </c>
      <c r="G3" s="4">
        <v>5</v>
      </c>
      <c r="I3" s="1">
        <f>SUM(Plant_Capacity)</f>
        <v>100.7</v>
      </c>
      <c r="K3" s="45"/>
    </row>
    <row r="4" spans="1:11">
      <c r="A4" s="7" t="s">
        <v>12</v>
      </c>
      <c r="B4" s="3">
        <v>3</v>
      </c>
      <c r="C4" s="3">
        <v>2.6</v>
      </c>
      <c r="D4" s="3">
        <v>16</v>
      </c>
      <c r="E4" s="3">
        <v>20</v>
      </c>
      <c r="F4" s="3">
        <v>26.4</v>
      </c>
      <c r="G4" s="3">
        <v>11.9</v>
      </c>
      <c r="I4" s="1">
        <f>SUM(Region_Demand)</f>
        <v>79.900000000000006</v>
      </c>
    </row>
    <row r="6" spans="1:11">
      <c r="A6" s="7" t="s">
        <v>13</v>
      </c>
      <c r="B6" s="3">
        <v>92.63</v>
      </c>
      <c r="C6" s="3">
        <v>93.25</v>
      </c>
      <c r="D6" s="3">
        <v>112.31</v>
      </c>
      <c r="E6" s="3">
        <v>73.34</v>
      </c>
      <c r="F6" s="3">
        <v>89.15</v>
      </c>
      <c r="G6" s="3">
        <v>149.24</v>
      </c>
    </row>
    <row r="7" spans="1:11">
      <c r="A7" s="7" t="s">
        <v>18</v>
      </c>
      <c r="B7" s="5">
        <v>0.6</v>
      </c>
      <c r="C7" s="5">
        <v>0</v>
      </c>
      <c r="D7" s="5">
        <v>0.5</v>
      </c>
      <c r="E7" s="5">
        <v>9.5000000000000001E-2</v>
      </c>
      <c r="F7" s="5">
        <v>4.4999999999999998E-2</v>
      </c>
      <c r="G7" s="5">
        <v>0.06</v>
      </c>
    </row>
    <row r="8" spans="1:11">
      <c r="A8" s="7"/>
      <c r="B8" s="5"/>
      <c r="C8" s="5"/>
      <c r="D8" s="5"/>
      <c r="E8" s="5"/>
      <c r="F8" s="5"/>
      <c r="G8" s="5"/>
    </row>
    <row r="9" spans="1:11">
      <c r="A9" s="7" t="s">
        <v>18</v>
      </c>
      <c r="B9" s="5" t="s">
        <v>10</v>
      </c>
      <c r="C9" s="5"/>
      <c r="D9" s="5"/>
      <c r="E9" s="5"/>
      <c r="F9" s="5"/>
      <c r="G9" s="5"/>
    </row>
    <row r="10" spans="1:11" ht="17" thickBot="1">
      <c r="A10" s="1" t="s">
        <v>9</v>
      </c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  <c r="G10" s="2" t="s">
        <v>5</v>
      </c>
    </row>
    <row r="11" spans="1:11">
      <c r="A11" s="2" t="s">
        <v>0</v>
      </c>
      <c r="B11" s="27">
        <f>IF(B$10=$A11,0,_xlfn.SINGLE(INDEX(Import_Duties,MATCH(B$10,Location_Names,0))))</f>
        <v>0</v>
      </c>
      <c r="C11" s="28">
        <f t="shared" ref="B11:G16" si="0">IF(C$10=$A11,0,_xlfn.SINGLE(INDEX(Import_Duties,MATCH(C$10,Location_Names,0))))</f>
        <v>0</v>
      </c>
      <c r="D11" s="28">
        <f t="shared" si="0"/>
        <v>0.5</v>
      </c>
      <c r="E11" s="28">
        <f t="shared" si="0"/>
        <v>9.5000000000000001E-2</v>
      </c>
      <c r="F11" s="28">
        <f t="shared" si="0"/>
        <v>4.4999999999999998E-2</v>
      </c>
      <c r="G11" s="29">
        <f t="shared" si="0"/>
        <v>0.06</v>
      </c>
    </row>
    <row r="12" spans="1:11">
      <c r="A12" s="2" t="s">
        <v>1</v>
      </c>
      <c r="B12" s="30">
        <f t="shared" si="0"/>
        <v>0.6</v>
      </c>
      <c r="C12" s="31">
        <f t="shared" si="0"/>
        <v>0</v>
      </c>
      <c r="D12" s="31">
        <f t="shared" si="0"/>
        <v>0.5</v>
      </c>
      <c r="E12" s="31">
        <f t="shared" si="0"/>
        <v>9.5000000000000001E-2</v>
      </c>
      <c r="F12" s="31">
        <f t="shared" si="0"/>
        <v>4.4999999999999998E-2</v>
      </c>
      <c r="G12" s="32">
        <f t="shared" si="0"/>
        <v>0.06</v>
      </c>
    </row>
    <row r="13" spans="1:11">
      <c r="A13" s="2" t="s">
        <v>2</v>
      </c>
      <c r="B13" s="30">
        <f t="shared" si="0"/>
        <v>0.6</v>
      </c>
      <c r="C13" s="31">
        <f t="shared" si="0"/>
        <v>0</v>
      </c>
      <c r="D13" s="31">
        <f t="shared" si="0"/>
        <v>0</v>
      </c>
      <c r="E13" s="31">
        <f t="shared" si="0"/>
        <v>9.5000000000000001E-2</v>
      </c>
      <c r="F13" s="31">
        <f t="shared" si="0"/>
        <v>4.4999999999999998E-2</v>
      </c>
      <c r="G13" s="32">
        <f t="shared" si="0"/>
        <v>0.06</v>
      </c>
    </row>
    <row r="14" spans="1:11">
      <c r="A14" s="2" t="s">
        <v>3</v>
      </c>
      <c r="B14" s="30">
        <f t="shared" si="0"/>
        <v>0.6</v>
      </c>
      <c r="C14" s="31">
        <f t="shared" si="0"/>
        <v>0</v>
      </c>
      <c r="D14" s="31">
        <f t="shared" si="0"/>
        <v>0.5</v>
      </c>
      <c r="E14" s="31">
        <f t="shared" si="0"/>
        <v>0</v>
      </c>
      <c r="F14" s="31">
        <f t="shared" si="0"/>
        <v>4.4999999999999998E-2</v>
      </c>
      <c r="G14" s="32">
        <f t="shared" si="0"/>
        <v>0.06</v>
      </c>
    </row>
    <row r="15" spans="1:11">
      <c r="A15" s="2" t="s">
        <v>4</v>
      </c>
      <c r="B15" s="30">
        <f t="shared" si="0"/>
        <v>0.6</v>
      </c>
      <c r="C15" s="31">
        <f t="shared" si="0"/>
        <v>0</v>
      </c>
      <c r="D15" s="31">
        <f t="shared" si="0"/>
        <v>0.5</v>
      </c>
      <c r="E15" s="31">
        <f t="shared" si="0"/>
        <v>9.5000000000000001E-2</v>
      </c>
      <c r="F15" s="31">
        <f t="shared" si="0"/>
        <v>0</v>
      </c>
      <c r="G15" s="32">
        <f t="shared" si="0"/>
        <v>0.06</v>
      </c>
    </row>
    <row r="16" spans="1:11" ht="17" thickBot="1">
      <c r="A16" s="2" t="s">
        <v>5</v>
      </c>
      <c r="B16" s="33">
        <f t="shared" si="0"/>
        <v>0.6</v>
      </c>
      <c r="C16" s="34">
        <f t="shared" si="0"/>
        <v>0</v>
      </c>
      <c r="D16" s="34">
        <f t="shared" si="0"/>
        <v>0.5</v>
      </c>
      <c r="E16" s="34">
        <f t="shared" si="0"/>
        <v>9.5000000000000001E-2</v>
      </c>
      <c r="F16" s="34">
        <f t="shared" si="0"/>
        <v>4.4999999999999998E-2</v>
      </c>
      <c r="G16" s="35">
        <f t="shared" si="0"/>
        <v>0</v>
      </c>
    </row>
    <row r="17" spans="1:7">
      <c r="A17" s="7"/>
      <c r="B17" s="5"/>
      <c r="C17" s="5"/>
      <c r="D17" s="5"/>
      <c r="E17" s="5"/>
      <c r="F17" s="5"/>
      <c r="G17" s="5"/>
    </row>
    <row r="18" spans="1:7">
      <c r="A18" s="7" t="s">
        <v>19</v>
      </c>
      <c r="B18" s="5" t="s">
        <v>10</v>
      </c>
      <c r="C18" s="5"/>
      <c r="D18" s="5"/>
      <c r="E18" s="5"/>
      <c r="F18" s="5"/>
      <c r="G18" s="5"/>
    </row>
    <row r="19" spans="1:7" ht="17" thickBot="1">
      <c r="A19" s="1" t="s">
        <v>9</v>
      </c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</row>
    <row r="20" spans="1:7">
      <c r="A20" s="2" t="s">
        <v>0</v>
      </c>
      <c r="B20" s="9">
        <f t="shared" ref="B20:G25" si="1">_xlfn.SINGLE(INDEX(Production_Costs,MATCH($A20,Location_Names,0)))</f>
        <v>92.63</v>
      </c>
      <c r="C20" s="10">
        <f t="shared" si="1"/>
        <v>92.63</v>
      </c>
      <c r="D20" s="10">
        <f t="shared" si="1"/>
        <v>92.63</v>
      </c>
      <c r="E20" s="10">
        <f t="shared" si="1"/>
        <v>92.63</v>
      </c>
      <c r="F20" s="10">
        <f t="shared" si="1"/>
        <v>92.63</v>
      </c>
      <c r="G20" s="11">
        <f t="shared" si="1"/>
        <v>92.63</v>
      </c>
    </row>
    <row r="21" spans="1:7">
      <c r="A21" s="2" t="s">
        <v>1</v>
      </c>
      <c r="B21" s="12">
        <f t="shared" si="1"/>
        <v>93.25</v>
      </c>
      <c r="C21" s="13">
        <f t="shared" si="1"/>
        <v>93.25</v>
      </c>
      <c r="D21" s="13">
        <f t="shared" si="1"/>
        <v>93.25</v>
      </c>
      <c r="E21" s="13">
        <f t="shared" si="1"/>
        <v>93.25</v>
      </c>
      <c r="F21" s="13">
        <f t="shared" si="1"/>
        <v>93.25</v>
      </c>
      <c r="G21" s="14">
        <f t="shared" si="1"/>
        <v>93.25</v>
      </c>
    </row>
    <row r="22" spans="1:7">
      <c r="A22" s="2" t="s">
        <v>2</v>
      </c>
      <c r="B22" s="12">
        <f t="shared" si="1"/>
        <v>112.31</v>
      </c>
      <c r="C22" s="13">
        <f t="shared" si="1"/>
        <v>112.31</v>
      </c>
      <c r="D22" s="13">
        <f t="shared" si="1"/>
        <v>112.31</v>
      </c>
      <c r="E22" s="13">
        <f t="shared" si="1"/>
        <v>112.31</v>
      </c>
      <c r="F22" s="13">
        <f t="shared" si="1"/>
        <v>112.31</v>
      </c>
      <c r="G22" s="14">
        <f t="shared" si="1"/>
        <v>112.31</v>
      </c>
    </row>
    <row r="23" spans="1:7">
      <c r="A23" s="2" t="s">
        <v>3</v>
      </c>
      <c r="B23" s="12">
        <f t="shared" si="1"/>
        <v>73.34</v>
      </c>
      <c r="C23" s="13">
        <f t="shared" si="1"/>
        <v>73.34</v>
      </c>
      <c r="D23" s="13">
        <f t="shared" si="1"/>
        <v>73.34</v>
      </c>
      <c r="E23" s="13">
        <f t="shared" si="1"/>
        <v>73.34</v>
      </c>
      <c r="F23" s="13">
        <f t="shared" si="1"/>
        <v>73.34</v>
      </c>
      <c r="G23" s="14">
        <f t="shared" si="1"/>
        <v>73.34</v>
      </c>
    </row>
    <row r="24" spans="1:7">
      <c r="A24" s="2" t="s">
        <v>4</v>
      </c>
      <c r="B24" s="12">
        <f t="shared" si="1"/>
        <v>89.15</v>
      </c>
      <c r="C24" s="13">
        <f t="shared" si="1"/>
        <v>89.15</v>
      </c>
      <c r="D24" s="13">
        <f t="shared" si="1"/>
        <v>89.15</v>
      </c>
      <c r="E24" s="13">
        <f t="shared" si="1"/>
        <v>89.15</v>
      </c>
      <c r="F24" s="13">
        <f t="shared" si="1"/>
        <v>89.15</v>
      </c>
      <c r="G24" s="14">
        <f t="shared" si="1"/>
        <v>89.15</v>
      </c>
    </row>
    <row r="25" spans="1:7" ht="17" thickBot="1">
      <c r="A25" s="2" t="s">
        <v>5</v>
      </c>
      <c r="B25" s="15">
        <f t="shared" si="1"/>
        <v>149.24</v>
      </c>
      <c r="C25" s="16">
        <f t="shared" si="1"/>
        <v>149.24</v>
      </c>
      <c r="D25" s="16">
        <f t="shared" si="1"/>
        <v>149.24</v>
      </c>
      <c r="E25" s="16">
        <f t="shared" si="1"/>
        <v>149.24</v>
      </c>
      <c r="F25" s="16">
        <f t="shared" si="1"/>
        <v>149.24</v>
      </c>
      <c r="G25" s="17">
        <f t="shared" si="1"/>
        <v>149.24</v>
      </c>
    </row>
    <row r="26" spans="1:7">
      <c r="A26" s="7"/>
      <c r="B26" s="5"/>
      <c r="C26" s="5"/>
      <c r="D26" s="5"/>
      <c r="E26" s="5"/>
      <c r="F26" s="5"/>
      <c r="G26" s="5"/>
    </row>
    <row r="27" spans="1:7">
      <c r="A27" s="7" t="s">
        <v>14</v>
      </c>
      <c r="B27" s="1" t="s">
        <v>10</v>
      </c>
    </row>
    <row r="28" spans="1:7" ht="17" thickBot="1">
      <c r="A28" s="1" t="s">
        <v>9</v>
      </c>
      <c r="B28" s="2" t="s">
        <v>0</v>
      </c>
      <c r="C28" s="2" t="s">
        <v>1</v>
      </c>
      <c r="D28" s="2" t="s">
        <v>2</v>
      </c>
      <c r="E28" s="2" t="s">
        <v>3</v>
      </c>
      <c r="F28" s="2" t="s">
        <v>4</v>
      </c>
      <c r="G28" s="2" t="s">
        <v>5</v>
      </c>
    </row>
    <row r="29" spans="1:7">
      <c r="A29" s="2" t="s">
        <v>0</v>
      </c>
      <c r="B29" s="9">
        <v>0</v>
      </c>
      <c r="C29" s="10">
        <v>11.4</v>
      </c>
      <c r="D29" s="10">
        <v>7</v>
      </c>
      <c r="E29" s="10">
        <v>11</v>
      </c>
      <c r="F29" s="10">
        <v>11</v>
      </c>
      <c r="G29" s="11">
        <v>14</v>
      </c>
    </row>
    <row r="30" spans="1:7">
      <c r="A30" s="2" t="s">
        <v>1</v>
      </c>
      <c r="B30" s="12">
        <v>11</v>
      </c>
      <c r="C30" s="13">
        <v>0</v>
      </c>
      <c r="D30" s="13">
        <v>9</v>
      </c>
      <c r="E30" s="13">
        <v>11.5</v>
      </c>
      <c r="F30" s="13">
        <v>6</v>
      </c>
      <c r="G30" s="14">
        <v>13</v>
      </c>
    </row>
    <row r="31" spans="1:7">
      <c r="A31" s="2" t="s">
        <v>2</v>
      </c>
      <c r="B31" s="12">
        <v>7</v>
      </c>
      <c r="C31" s="13">
        <v>10</v>
      </c>
      <c r="D31" s="13">
        <v>0</v>
      </c>
      <c r="E31" s="13">
        <v>13</v>
      </c>
      <c r="F31" s="13">
        <v>10.4</v>
      </c>
      <c r="G31" s="14">
        <v>14.3</v>
      </c>
    </row>
    <row r="32" spans="1:7">
      <c r="A32" s="2" t="s">
        <v>3</v>
      </c>
      <c r="B32" s="12">
        <v>10</v>
      </c>
      <c r="C32" s="13">
        <v>11.5</v>
      </c>
      <c r="D32" s="13">
        <v>12.5</v>
      </c>
      <c r="E32" s="13">
        <v>0</v>
      </c>
      <c r="F32" s="13">
        <v>11.2</v>
      </c>
      <c r="G32" s="14">
        <v>13.3</v>
      </c>
    </row>
    <row r="33" spans="1:11">
      <c r="A33" s="2" t="s">
        <v>4</v>
      </c>
      <c r="B33" s="12">
        <v>10</v>
      </c>
      <c r="C33" s="13">
        <v>6</v>
      </c>
      <c r="D33" s="13">
        <v>11</v>
      </c>
      <c r="E33" s="13">
        <v>10</v>
      </c>
      <c r="F33" s="13">
        <v>0</v>
      </c>
      <c r="G33" s="14">
        <v>12.5</v>
      </c>
    </row>
    <row r="34" spans="1:11" ht="17" thickBot="1">
      <c r="A34" s="2" t="s">
        <v>5</v>
      </c>
      <c r="B34" s="15">
        <v>14</v>
      </c>
      <c r="C34" s="16">
        <v>13</v>
      </c>
      <c r="D34" s="16">
        <v>12.5</v>
      </c>
      <c r="E34" s="16">
        <v>14.2</v>
      </c>
      <c r="F34" s="16">
        <v>13</v>
      </c>
      <c r="G34" s="17">
        <v>0</v>
      </c>
    </row>
    <row r="35" spans="1:11">
      <c r="A35" s="2"/>
      <c r="B35" s="13"/>
      <c r="C35" s="13"/>
      <c r="D35" s="13"/>
      <c r="E35" s="13"/>
      <c r="F35" s="13"/>
      <c r="G35" s="13"/>
    </row>
    <row r="36" spans="1:11">
      <c r="A36" s="7" t="s">
        <v>20</v>
      </c>
      <c r="B36" s="1" t="s">
        <v>10</v>
      </c>
    </row>
    <row r="37" spans="1:11" ht="17" thickBot="1">
      <c r="A37" s="1" t="s">
        <v>9</v>
      </c>
      <c r="B37" s="2" t="s">
        <v>0</v>
      </c>
      <c r="C37" s="2" t="s">
        <v>1</v>
      </c>
      <c r="D37" s="2" t="s">
        <v>2</v>
      </c>
      <c r="E37" s="2" t="s">
        <v>3</v>
      </c>
      <c r="F37" s="2" t="s">
        <v>4</v>
      </c>
      <c r="G37" s="2" t="s">
        <v>5</v>
      </c>
    </row>
    <row r="38" spans="1:11">
      <c r="A38" s="2" t="s">
        <v>0</v>
      </c>
      <c r="B38" s="46">
        <f>(1+B11)*B20+B29</f>
        <v>92.63</v>
      </c>
      <c r="C38" s="47">
        <f t="shared" ref="C38:G38" si="2">(1+C11)*C20+C29</f>
        <v>104.03</v>
      </c>
      <c r="D38" s="47">
        <f t="shared" si="2"/>
        <v>145.94499999999999</v>
      </c>
      <c r="E38" s="47">
        <f t="shared" si="2"/>
        <v>112.42984999999999</v>
      </c>
      <c r="F38" s="47">
        <f t="shared" si="2"/>
        <v>107.79834999999999</v>
      </c>
      <c r="G38" s="48">
        <f t="shared" si="2"/>
        <v>112.1878</v>
      </c>
    </row>
    <row r="39" spans="1:11">
      <c r="A39" s="2" t="s">
        <v>1</v>
      </c>
      <c r="B39" s="49">
        <f>(1+B12)*B21+B30</f>
        <v>160.20000000000002</v>
      </c>
      <c r="C39" s="50">
        <f t="shared" ref="B39:G43" si="3">(1+C12)*C21+C30</f>
        <v>93.25</v>
      </c>
      <c r="D39" s="50">
        <f t="shared" si="3"/>
        <v>148.875</v>
      </c>
      <c r="E39" s="50">
        <f t="shared" si="3"/>
        <v>113.60875</v>
      </c>
      <c r="F39" s="50">
        <f t="shared" si="3"/>
        <v>103.44624999999999</v>
      </c>
      <c r="G39" s="51">
        <f t="shared" si="3"/>
        <v>111.845</v>
      </c>
    </row>
    <row r="40" spans="1:11">
      <c r="A40" s="2" t="s">
        <v>2</v>
      </c>
      <c r="B40" s="49">
        <f t="shared" si="3"/>
        <v>186.69600000000003</v>
      </c>
      <c r="C40" s="50">
        <f t="shared" si="3"/>
        <v>122.31</v>
      </c>
      <c r="D40" s="50">
        <f t="shared" si="3"/>
        <v>112.31</v>
      </c>
      <c r="E40" s="50">
        <f t="shared" si="3"/>
        <v>135.97944999999999</v>
      </c>
      <c r="F40" s="50">
        <f t="shared" si="3"/>
        <v>127.76394999999999</v>
      </c>
      <c r="G40" s="51">
        <f t="shared" si="3"/>
        <v>133.3486</v>
      </c>
    </row>
    <row r="41" spans="1:11">
      <c r="A41" s="2" t="s">
        <v>3</v>
      </c>
      <c r="B41" s="49">
        <f t="shared" si="3"/>
        <v>127.34400000000001</v>
      </c>
      <c r="C41" s="50">
        <f t="shared" si="3"/>
        <v>84.84</v>
      </c>
      <c r="D41" s="50">
        <f t="shared" si="3"/>
        <v>122.51</v>
      </c>
      <c r="E41" s="50">
        <f t="shared" si="3"/>
        <v>73.34</v>
      </c>
      <c r="F41" s="50">
        <f t="shared" si="3"/>
        <v>87.840299999999999</v>
      </c>
      <c r="G41" s="51">
        <f t="shared" si="3"/>
        <v>91.040400000000005</v>
      </c>
    </row>
    <row r="42" spans="1:11">
      <c r="A42" s="2" t="s">
        <v>4</v>
      </c>
      <c r="B42" s="49">
        <f t="shared" si="3"/>
        <v>152.64000000000001</v>
      </c>
      <c r="C42" s="50">
        <f t="shared" si="3"/>
        <v>95.15</v>
      </c>
      <c r="D42" s="50">
        <f t="shared" si="3"/>
        <v>144.72500000000002</v>
      </c>
      <c r="E42" s="50">
        <f t="shared" si="3"/>
        <v>107.61925000000001</v>
      </c>
      <c r="F42" s="50">
        <f t="shared" si="3"/>
        <v>89.15</v>
      </c>
      <c r="G42" s="51">
        <f t="shared" si="3"/>
        <v>106.99900000000001</v>
      </c>
    </row>
    <row r="43" spans="1:11" ht="17" thickBot="1">
      <c r="A43" s="2" t="s">
        <v>5</v>
      </c>
      <c r="B43" s="52">
        <f t="shared" si="3"/>
        <v>252.78400000000002</v>
      </c>
      <c r="C43" s="53">
        <f t="shared" si="3"/>
        <v>162.24</v>
      </c>
      <c r="D43" s="53">
        <f t="shared" si="3"/>
        <v>236.36</v>
      </c>
      <c r="E43" s="53">
        <f t="shared" si="3"/>
        <v>177.61779999999999</v>
      </c>
      <c r="F43" s="53">
        <f t="shared" si="3"/>
        <v>168.95580000000001</v>
      </c>
      <c r="G43" s="54">
        <f t="shared" si="3"/>
        <v>149.24</v>
      </c>
    </row>
    <row r="44" spans="1:11">
      <c r="A44" s="2"/>
      <c r="B44" s="13"/>
      <c r="C44" s="13"/>
      <c r="D44" s="13"/>
      <c r="E44" s="13"/>
      <c r="F44" s="13"/>
      <c r="G44" s="13"/>
    </row>
    <row r="45" spans="1:11">
      <c r="A45" s="2"/>
      <c r="B45" s="3"/>
      <c r="C45" s="3"/>
      <c r="D45" s="3"/>
      <c r="E45" s="3"/>
      <c r="F45" s="3"/>
      <c r="G45" s="3"/>
    </row>
    <row r="46" spans="1:11">
      <c r="A46" s="7" t="s">
        <v>15</v>
      </c>
      <c r="B46" s="1" t="s">
        <v>10</v>
      </c>
    </row>
    <row r="47" spans="1:11" ht="17" thickBot="1">
      <c r="A47" s="1" t="s">
        <v>9</v>
      </c>
      <c r="B47" s="2" t="s">
        <v>0</v>
      </c>
      <c r="C47" s="2" t="s">
        <v>1</v>
      </c>
      <c r="D47" s="2" t="s">
        <v>2</v>
      </c>
      <c r="E47" s="2" t="s">
        <v>3</v>
      </c>
      <c r="F47" s="2" t="s">
        <v>4</v>
      </c>
      <c r="G47" s="2" t="s">
        <v>5</v>
      </c>
      <c r="I47" s="2" t="s">
        <v>7</v>
      </c>
      <c r="J47" s="2" t="s">
        <v>6</v>
      </c>
      <c r="K47" s="2" t="s">
        <v>8</v>
      </c>
    </row>
    <row r="48" spans="1:11">
      <c r="A48" s="2" t="s">
        <v>0</v>
      </c>
      <c r="B48" s="18">
        <v>3</v>
      </c>
      <c r="C48" s="19">
        <v>0</v>
      </c>
      <c r="D48" s="19">
        <v>0</v>
      </c>
      <c r="E48" s="19">
        <v>0</v>
      </c>
      <c r="F48" s="19">
        <v>12.4</v>
      </c>
      <c r="G48" s="20">
        <v>1.8</v>
      </c>
      <c r="I48" s="6">
        <f>SUM(B48:G48)</f>
        <v>17.2</v>
      </c>
      <c r="J48" s="4">
        <f t="shared" ref="J48:J53" si="4">INDEX(Plant_Capacity,MATCH(A48,Location_Names,0))</f>
        <v>22</v>
      </c>
      <c r="K48" s="5">
        <f>I48/J48</f>
        <v>0.78181818181818175</v>
      </c>
    </row>
    <row r="49" spans="1:11">
      <c r="A49" s="2" t="s">
        <v>1</v>
      </c>
      <c r="B49" s="21">
        <v>0</v>
      </c>
      <c r="C49" s="22">
        <v>2.6</v>
      </c>
      <c r="D49" s="22">
        <v>0</v>
      </c>
      <c r="E49" s="22">
        <v>0</v>
      </c>
      <c r="F49" s="22">
        <v>0</v>
      </c>
      <c r="G49" s="23">
        <v>0</v>
      </c>
      <c r="I49" s="6">
        <f t="shared" ref="I49:I53" si="5">SUM(B49:G49)</f>
        <v>2.6</v>
      </c>
      <c r="J49" s="4">
        <f t="shared" si="4"/>
        <v>3.7</v>
      </c>
      <c r="K49" s="5">
        <f t="shared" ref="K49:K53" si="6">I49/J49</f>
        <v>0.70270270270270274</v>
      </c>
    </row>
    <row r="50" spans="1:11">
      <c r="A50" s="2" t="s">
        <v>2</v>
      </c>
      <c r="B50" s="21">
        <v>0</v>
      </c>
      <c r="C50" s="22">
        <v>0</v>
      </c>
      <c r="D50" s="22">
        <v>4.0999999999999996</v>
      </c>
      <c r="E50" s="22">
        <v>0</v>
      </c>
      <c r="F50" s="22">
        <v>0</v>
      </c>
      <c r="G50" s="23">
        <v>0</v>
      </c>
      <c r="I50" s="6">
        <f t="shared" si="5"/>
        <v>4.0999999999999996</v>
      </c>
      <c r="J50" s="4">
        <f t="shared" si="4"/>
        <v>4.5</v>
      </c>
      <c r="K50" s="5">
        <f t="shared" si="6"/>
        <v>0.91111111111111098</v>
      </c>
    </row>
    <row r="51" spans="1:11">
      <c r="A51" s="2" t="s">
        <v>3</v>
      </c>
      <c r="B51" s="21">
        <v>0</v>
      </c>
      <c r="C51" s="22">
        <v>0</v>
      </c>
      <c r="D51" s="22">
        <v>11.9</v>
      </c>
      <c r="E51" s="22">
        <v>20</v>
      </c>
      <c r="F51" s="22">
        <v>0</v>
      </c>
      <c r="G51" s="23">
        <v>6.1</v>
      </c>
      <c r="I51" s="6">
        <f t="shared" si="5"/>
        <v>38</v>
      </c>
      <c r="J51" s="4">
        <f t="shared" si="4"/>
        <v>47</v>
      </c>
      <c r="K51" s="5">
        <f t="shared" si="6"/>
        <v>0.80851063829787229</v>
      </c>
    </row>
    <row r="52" spans="1:11">
      <c r="A52" s="2" t="s">
        <v>4</v>
      </c>
      <c r="B52" s="21">
        <v>0</v>
      </c>
      <c r="C52" s="22">
        <v>0</v>
      </c>
      <c r="D52" s="22">
        <v>0</v>
      </c>
      <c r="E52" s="22">
        <v>0</v>
      </c>
      <c r="F52" s="22">
        <v>14</v>
      </c>
      <c r="G52" s="23">
        <v>0</v>
      </c>
      <c r="I52" s="6">
        <f t="shared" si="5"/>
        <v>14</v>
      </c>
      <c r="J52" s="4">
        <f t="shared" si="4"/>
        <v>18.5</v>
      </c>
      <c r="K52" s="5">
        <f t="shared" si="6"/>
        <v>0.7567567567567568</v>
      </c>
    </row>
    <row r="53" spans="1:11" ht="17" thickBot="1">
      <c r="A53" s="2" t="s">
        <v>5</v>
      </c>
      <c r="B53" s="24">
        <v>0</v>
      </c>
      <c r="C53" s="25">
        <v>0</v>
      </c>
      <c r="D53" s="25">
        <v>0</v>
      </c>
      <c r="E53" s="25">
        <v>0</v>
      </c>
      <c r="F53" s="25">
        <v>0</v>
      </c>
      <c r="G53" s="26">
        <v>4</v>
      </c>
      <c r="I53" s="6">
        <f t="shared" si="5"/>
        <v>4</v>
      </c>
      <c r="J53" s="4">
        <f t="shared" si="4"/>
        <v>5</v>
      </c>
      <c r="K53" s="5">
        <f t="shared" si="6"/>
        <v>0.8</v>
      </c>
    </row>
    <row r="54" spans="1:11">
      <c r="A54" s="2"/>
      <c r="B54" s="22"/>
      <c r="C54" s="22"/>
      <c r="D54" s="22"/>
      <c r="E54" s="22"/>
      <c r="F54" s="22"/>
      <c r="G54" s="22"/>
      <c r="I54" s="6"/>
      <c r="J54" s="4"/>
      <c r="K54" s="5"/>
    </row>
    <row r="55" spans="1:11">
      <c r="A55" s="7" t="s">
        <v>16</v>
      </c>
      <c r="B55" s="1" t="s">
        <v>10</v>
      </c>
    </row>
    <row r="56" spans="1:11" ht="17" thickBot="1">
      <c r="A56" s="1" t="s">
        <v>9</v>
      </c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5</v>
      </c>
      <c r="I56" s="6"/>
    </row>
    <row r="57" spans="1:11">
      <c r="A57" s="2" t="s">
        <v>0</v>
      </c>
      <c r="B57" s="36">
        <f>B48*B38/100</f>
        <v>2.7788999999999997</v>
      </c>
      <c r="C57" s="37">
        <f t="shared" ref="C57:G57" si="7">C48*C38/100</f>
        <v>0</v>
      </c>
      <c r="D57" s="37">
        <f t="shared" si="7"/>
        <v>0</v>
      </c>
      <c r="E57" s="37">
        <f t="shared" si="7"/>
        <v>0</v>
      </c>
      <c r="F57" s="37">
        <f t="shared" si="7"/>
        <v>13.366995399999999</v>
      </c>
      <c r="G57" s="38">
        <f t="shared" si="7"/>
        <v>2.0193804000000002</v>
      </c>
    </row>
    <row r="58" spans="1:11">
      <c r="A58" s="2" t="s">
        <v>1</v>
      </c>
      <c r="B58" s="39">
        <f t="shared" ref="B58:G62" si="8">B49*B39/100</f>
        <v>0</v>
      </c>
      <c r="C58" s="40">
        <f t="shared" si="8"/>
        <v>2.4245000000000001</v>
      </c>
      <c r="D58" s="40">
        <f t="shared" si="8"/>
        <v>0</v>
      </c>
      <c r="E58" s="40">
        <f t="shared" si="8"/>
        <v>0</v>
      </c>
      <c r="F58" s="40">
        <f t="shared" si="8"/>
        <v>0</v>
      </c>
      <c r="G58" s="41">
        <f t="shared" si="8"/>
        <v>0</v>
      </c>
    </row>
    <row r="59" spans="1:11">
      <c r="A59" s="2" t="s">
        <v>2</v>
      </c>
      <c r="B59" s="39">
        <f t="shared" si="8"/>
        <v>0</v>
      </c>
      <c r="C59" s="40">
        <f t="shared" si="8"/>
        <v>0</v>
      </c>
      <c r="D59" s="40">
        <f t="shared" si="8"/>
        <v>4.6047099999999999</v>
      </c>
      <c r="E59" s="40">
        <f t="shared" si="8"/>
        <v>0</v>
      </c>
      <c r="F59" s="40">
        <f t="shared" si="8"/>
        <v>0</v>
      </c>
      <c r="G59" s="41">
        <f t="shared" si="8"/>
        <v>0</v>
      </c>
    </row>
    <row r="60" spans="1:11">
      <c r="A60" s="2" t="s">
        <v>3</v>
      </c>
      <c r="B60" s="39">
        <f t="shared" si="8"/>
        <v>0</v>
      </c>
      <c r="C60" s="40">
        <f t="shared" si="8"/>
        <v>0</v>
      </c>
      <c r="D60" s="40">
        <f t="shared" si="8"/>
        <v>14.578690000000002</v>
      </c>
      <c r="E60" s="40">
        <f t="shared" si="8"/>
        <v>14.668000000000001</v>
      </c>
      <c r="F60" s="40">
        <f t="shared" si="8"/>
        <v>0</v>
      </c>
      <c r="G60" s="41">
        <f t="shared" si="8"/>
        <v>5.5534644000000002</v>
      </c>
    </row>
    <row r="61" spans="1:11">
      <c r="A61" s="2" t="s">
        <v>4</v>
      </c>
      <c r="B61" s="39">
        <f t="shared" si="8"/>
        <v>0</v>
      </c>
      <c r="C61" s="40">
        <f t="shared" si="8"/>
        <v>0</v>
      </c>
      <c r="D61" s="40">
        <f t="shared" si="8"/>
        <v>0</v>
      </c>
      <c r="E61" s="40">
        <f t="shared" si="8"/>
        <v>0</v>
      </c>
      <c r="F61" s="40">
        <f t="shared" si="8"/>
        <v>12.481000000000002</v>
      </c>
      <c r="G61" s="41">
        <f t="shared" si="8"/>
        <v>0</v>
      </c>
    </row>
    <row r="62" spans="1:11" ht="17" thickBot="1">
      <c r="A62" s="2" t="s">
        <v>5</v>
      </c>
      <c r="B62" s="42">
        <f t="shared" si="8"/>
        <v>0</v>
      </c>
      <c r="C62" s="43">
        <f t="shared" si="8"/>
        <v>0</v>
      </c>
      <c r="D62" s="43">
        <f t="shared" si="8"/>
        <v>0</v>
      </c>
      <c r="E62" s="43">
        <f t="shared" si="8"/>
        <v>0</v>
      </c>
      <c r="F62" s="43">
        <f t="shared" si="8"/>
        <v>0</v>
      </c>
      <c r="G62" s="44">
        <f t="shared" si="8"/>
        <v>5.9696000000000007</v>
      </c>
    </row>
    <row r="63" spans="1:11">
      <c r="A63" s="7" t="s">
        <v>17</v>
      </c>
      <c r="B63" s="8">
        <f>SUM(B57:G62)</f>
        <v>78.445240200000015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Applied Electronics Data</vt:lpstr>
      <vt:lpstr>Cost_Per_Box</vt:lpstr>
      <vt:lpstr>Import_Duties</vt:lpstr>
      <vt:lpstr>Location_Names</vt:lpstr>
      <vt:lpstr>Plant_Capacity</vt:lpstr>
      <vt:lpstr>Production_Costs</vt:lpstr>
      <vt:lpstr>Region_Demand</vt:lpstr>
      <vt:lpstr>Shipping_Costs</vt:lpstr>
      <vt:lpstr>Tentative_Plan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Rummel, Jeff</dc:creator>
  <cp:lastModifiedBy>Li Ruixin</cp:lastModifiedBy>
  <dcterms:created xsi:type="dcterms:W3CDTF">2015-06-05T18:17:20Z</dcterms:created>
  <dcterms:modified xsi:type="dcterms:W3CDTF">2023-01-26T03:15:22Z</dcterms:modified>
</cp:coreProperties>
</file>